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updateLinks="always"/>
  <mc:AlternateContent xmlns:mc="http://schemas.openxmlformats.org/markup-compatibility/2006">
    <mc:Choice Requires="x15">
      <x15ac:absPath xmlns:x15ac="http://schemas.microsoft.com/office/spreadsheetml/2010/11/ac" url="https://watershedinstitute.sharepoint.com/sites/Staff/StreamWatch/BACT/Data_BACT/"/>
    </mc:Choice>
  </mc:AlternateContent>
  <xr:revisionPtr revIDLastSave="627" documentId="8_{46AC60E1-BEBA-4E62-8D40-76DAC959EDE3}" xr6:coauthVersionLast="47" xr6:coauthVersionMax="47" xr10:uidLastSave="{7BEED743-CF9E-4EBC-A648-EA652DE8F288}"/>
  <bookViews>
    <workbookView xWindow="-110" yWindow="-110" windowWidth="25820" windowHeight="15500" firstSheet="1" xr2:uid="{00000000-000D-0000-FFFF-FFFF00000000}"/>
  </bookViews>
  <sheets>
    <sheet name="Temperature" sheetId="2" r:id="rId1"/>
    <sheet name="E. coli" sheetId="3" r:id="rId2"/>
    <sheet name="Turbidity" sheetId="4" r:id="rId3"/>
    <sheet name="Chloride" sheetId="5" r:id="rId4"/>
    <sheet name="Phosphate" sheetId="6" r:id="rId5"/>
    <sheet name="Nitrate" sheetId="7" r:id="rId6"/>
    <sheet name="Phycocyanin" sheetId="8" r:id="rId7"/>
    <sheet name="Dashboard_Values" sheetId="1" r:id="rId8"/>
  </sheets>
  <externalReferences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T4" i="1" l="1"/>
  <c r="DU4" i="1"/>
  <c r="DT5" i="1"/>
  <c r="DU5" i="1"/>
  <c r="DT6" i="1"/>
  <c r="DU6" i="1"/>
  <c r="DT7" i="1"/>
  <c r="DU7" i="1"/>
  <c r="DT8" i="1"/>
  <c r="DU8" i="1"/>
  <c r="DT9" i="1"/>
  <c r="DU9" i="1"/>
  <c r="DT10" i="1"/>
  <c r="DU10" i="1"/>
  <c r="DT11" i="1"/>
  <c r="DU11" i="1"/>
  <c r="DT12" i="1"/>
  <c r="DU12" i="1"/>
  <c r="DT13" i="1"/>
  <c r="DU13" i="1"/>
  <c r="DT14" i="1"/>
  <c r="DU14" i="1"/>
  <c r="DT15" i="1"/>
  <c r="DU15" i="1"/>
  <c r="DT16" i="1"/>
  <c r="DU16" i="1"/>
  <c r="DT17" i="1"/>
  <c r="DU17" i="1"/>
  <c r="DT18" i="1"/>
  <c r="DU18" i="1"/>
  <c r="DT19" i="1"/>
  <c r="DU19" i="1"/>
  <c r="DT20" i="1"/>
  <c r="DU20" i="1"/>
  <c r="DT21" i="1"/>
  <c r="DU21" i="1"/>
  <c r="DT22" i="1"/>
  <c r="DU22" i="1"/>
  <c r="DT23" i="1"/>
  <c r="DU23" i="1"/>
  <c r="DT24" i="1"/>
  <c r="DU24" i="1"/>
  <c r="DT25" i="1"/>
  <c r="DU25" i="1"/>
  <c r="DT26" i="1"/>
  <c r="DU26" i="1"/>
  <c r="DT27" i="1"/>
  <c r="DU27" i="1"/>
  <c r="DT28" i="1"/>
  <c r="DU28" i="1"/>
  <c r="DT29" i="1"/>
  <c r="DU29" i="1"/>
  <c r="DT30" i="1"/>
  <c r="DU30" i="1"/>
  <c r="DT31" i="1"/>
  <c r="DU31" i="1"/>
  <c r="DT32" i="1"/>
  <c r="DU32" i="1"/>
  <c r="DT33" i="1"/>
  <c r="DU33" i="1"/>
  <c r="DT34" i="1"/>
  <c r="DU34" i="1"/>
  <c r="DT35" i="1"/>
  <c r="DU35" i="1"/>
  <c r="DT36" i="1"/>
  <c r="DU36" i="1"/>
  <c r="DT37" i="1"/>
  <c r="DU37" i="1"/>
  <c r="DT38" i="1"/>
  <c r="DU38" i="1"/>
  <c r="DT39" i="1"/>
  <c r="DU39" i="1"/>
  <c r="DT40" i="1"/>
  <c r="DU40" i="1"/>
  <c r="DT41" i="1"/>
  <c r="DU41" i="1"/>
  <c r="DT42" i="1"/>
  <c r="DU42" i="1"/>
  <c r="DT43" i="1"/>
  <c r="DU43" i="1"/>
  <c r="DT44" i="1"/>
  <c r="DU44" i="1"/>
  <c r="DT45" i="1"/>
  <c r="DU45" i="1"/>
  <c r="DT46" i="1"/>
  <c r="DU46" i="1"/>
  <c r="DT47" i="1"/>
  <c r="DU47" i="1"/>
  <c r="DT48" i="1"/>
  <c r="DU48" i="1"/>
  <c r="DT49" i="1"/>
  <c r="DU49" i="1"/>
  <c r="DT50" i="1"/>
  <c r="DU50" i="1"/>
  <c r="DT51" i="1"/>
  <c r="DU51" i="1"/>
  <c r="DT52" i="1"/>
  <c r="DU52" i="1"/>
  <c r="DT53" i="1"/>
  <c r="DU53" i="1"/>
  <c r="DT54" i="1"/>
  <c r="DU54" i="1"/>
  <c r="DT55" i="1"/>
  <c r="DU55" i="1"/>
  <c r="DT56" i="1"/>
  <c r="DU56" i="1"/>
  <c r="DT57" i="1"/>
  <c r="DU57" i="1"/>
  <c r="DT58" i="1"/>
  <c r="DU58" i="1"/>
  <c r="DT59" i="1"/>
  <c r="DU59" i="1"/>
  <c r="DT60" i="1"/>
  <c r="DU60" i="1"/>
  <c r="DT61" i="1"/>
  <c r="DU61" i="1"/>
  <c r="DT62" i="1"/>
  <c r="DU62" i="1"/>
  <c r="DT63" i="1"/>
  <c r="DU63" i="1"/>
  <c r="DT64" i="1"/>
  <c r="DU64" i="1"/>
  <c r="DT65" i="1"/>
  <c r="DU65" i="1"/>
  <c r="DT66" i="1"/>
  <c r="DU66" i="1"/>
  <c r="DT67" i="1"/>
  <c r="DU67" i="1"/>
  <c r="DT68" i="1"/>
  <c r="DU68" i="1"/>
  <c r="DT69" i="1"/>
  <c r="DU69" i="1"/>
  <c r="DT70" i="1"/>
  <c r="DU70" i="1"/>
  <c r="DT71" i="1"/>
  <c r="DU71" i="1"/>
  <c r="DT72" i="1"/>
  <c r="DU72" i="1"/>
  <c r="DT73" i="1"/>
  <c r="DU73" i="1"/>
  <c r="DT74" i="1"/>
  <c r="DU74" i="1"/>
  <c r="DT75" i="1"/>
  <c r="DU75" i="1"/>
  <c r="DT76" i="1"/>
  <c r="DU76" i="1"/>
  <c r="DT77" i="1"/>
  <c r="DU77" i="1"/>
  <c r="DT78" i="1"/>
  <c r="DU78" i="1"/>
  <c r="DT79" i="1"/>
  <c r="DU79" i="1"/>
  <c r="DT80" i="1"/>
  <c r="DU80" i="1"/>
  <c r="DT81" i="1"/>
  <c r="DU81" i="1"/>
  <c r="DT82" i="1"/>
  <c r="DU82" i="1"/>
  <c r="DT83" i="1"/>
  <c r="DU83" i="1"/>
  <c r="DT84" i="1"/>
  <c r="DU84" i="1"/>
  <c r="DT85" i="1"/>
  <c r="DU85" i="1"/>
  <c r="DT86" i="1"/>
  <c r="DU86" i="1"/>
  <c r="DT87" i="1"/>
  <c r="DU87" i="1"/>
  <c r="DT88" i="1"/>
  <c r="DU88" i="1"/>
  <c r="DT89" i="1"/>
  <c r="DU89" i="1"/>
  <c r="DT90" i="1"/>
  <c r="DU90" i="1"/>
  <c r="DT91" i="1"/>
  <c r="DU91" i="1"/>
  <c r="DT92" i="1"/>
  <c r="DU92" i="1"/>
  <c r="DT93" i="1"/>
  <c r="DU93" i="1"/>
  <c r="DT94" i="1"/>
  <c r="DU94" i="1"/>
  <c r="DT95" i="1"/>
  <c r="DU95" i="1"/>
  <c r="DT96" i="1"/>
  <c r="DU96" i="1"/>
  <c r="DT97" i="1"/>
  <c r="DU97" i="1"/>
  <c r="DT98" i="1"/>
  <c r="DU98" i="1"/>
  <c r="DT99" i="1"/>
  <c r="DU99" i="1"/>
  <c r="DT100" i="1"/>
  <c r="DU100" i="1"/>
  <c r="DT101" i="1"/>
  <c r="DU101" i="1"/>
  <c r="DT102" i="1"/>
  <c r="DU102" i="1"/>
  <c r="DT103" i="1"/>
  <c r="DU103" i="1"/>
  <c r="DT104" i="1"/>
  <c r="DU104" i="1"/>
  <c r="DU3" i="1"/>
  <c r="DT3" i="1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B11" i="8"/>
  <c r="C11" i="8"/>
  <c r="D11" i="8"/>
  <c r="E11" i="8"/>
  <c r="F11" i="8"/>
  <c r="G11" i="8"/>
  <c r="H11" i="8"/>
  <c r="I11" i="8"/>
  <c r="J11" i="8"/>
  <c r="K11" i="8"/>
  <c r="DM11" i="1" s="1"/>
  <c r="L11" i="8"/>
  <c r="M11" i="8"/>
  <c r="DO11" i="1" s="1"/>
  <c r="N11" i="8"/>
  <c r="O11" i="8"/>
  <c r="DQ11" i="1" s="1"/>
  <c r="P11" i="8"/>
  <c r="Q11" i="8"/>
  <c r="DS11" i="1" s="1"/>
  <c r="R11" i="8"/>
  <c r="B12" i="8"/>
  <c r="C12" i="8"/>
  <c r="DE12" i="1" s="1"/>
  <c r="D12" i="8"/>
  <c r="DF12" i="1" s="1"/>
  <c r="E12" i="8"/>
  <c r="DG12" i="1" s="1"/>
  <c r="F12" i="8"/>
  <c r="DH12" i="1" s="1"/>
  <c r="G12" i="8"/>
  <c r="DI12" i="1" s="1"/>
  <c r="H12" i="8"/>
  <c r="DJ12" i="1" s="1"/>
  <c r="I12" i="8"/>
  <c r="DK12" i="1" s="1"/>
  <c r="J12" i="8"/>
  <c r="DL12" i="1" s="1"/>
  <c r="K12" i="8"/>
  <c r="DM12" i="1" s="1"/>
  <c r="L12" i="8"/>
  <c r="DN12" i="1" s="1"/>
  <c r="M12" i="8"/>
  <c r="DO12" i="1" s="1"/>
  <c r="N12" i="8"/>
  <c r="DP12" i="1" s="1"/>
  <c r="O12" i="8"/>
  <c r="DQ12" i="1" s="1"/>
  <c r="P12" i="8"/>
  <c r="DR12" i="1" s="1"/>
  <c r="Q12" i="8"/>
  <c r="DS12" i="1" s="1"/>
  <c r="R12" i="8"/>
  <c r="B13" i="8"/>
  <c r="C13" i="8"/>
  <c r="DE13" i="1" s="1"/>
  <c r="D13" i="8"/>
  <c r="DF13" i="1" s="1"/>
  <c r="E13" i="8"/>
  <c r="DG13" i="1" s="1"/>
  <c r="F13" i="8"/>
  <c r="DH13" i="1" s="1"/>
  <c r="G13" i="8"/>
  <c r="DI13" i="1" s="1"/>
  <c r="H13" i="8"/>
  <c r="DJ13" i="1" s="1"/>
  <c r="I13" i="8"/>
  <c r="DK13" i="1" s="1"/>
  <c r="J13" i="8"/>
  <c r="DL13" i="1" s="1"/>
  <c r="K13" i="8"/>
  <c r="DM13" i="1" s="1"/>
  <c r="L13" i="8"/>
  <c r="DN13" i="1" s="1"/>
  <c r="M13" i="8"/>
  <c r="DO13" i="1" s="1"/>
  <c r="N13" i="8"/>
  <c r="DP13" i="1" s="1"/>
  <c r="O13" i="8"/>
  <c r="DQ13" i="1" s="1"/>
  <c r="P13" i="8"/>
  <c r="DR13" i="1" s="1"/>
  <c r="Q13" i="8"/>
  <c r="DS13" i="1" s="1"/>
  <c r="B14" i="8"/>
  <c r="C14" i="8"/>
  <c r="DE14" i="1" s="1"/>
  <c r="D14" i="8"/>
  <c r="DF14" i="1" s="1"/>
  <c r="E14" i="8"/>
  <c r="DG14" i="1" s="1"/>
  <c r="F14" i="8"/>
  <c r="DH14" i="1" s="1"/>
  <c r="G14" i="8"/>
  <c r="DI14" i="1" s="1"/>
  <c r="H14" i="8"/>
  <c r="DJ14" i="1" s="1"/>
  <c r="I14" i="8"/>
  <c r="DK14" i="1" s="1"/>
  <c r="J14" i="8"/>
  <c r="DL14" i="1" s="1"/>
  <c r="K14" i="8"/>
  <c r="DM14" i="1" s="1"/>
  <c r="L14" i="8"/>
  <c r="DN14" i="1" s="1"/>
  <c r="M14" i="8"/>
  <c r="DO14" i="1" s="1"/>
  <c r="N14" i="8"/>
  <c r="DP14" i="1" s="1"/>
  <c r="O14" i="8"/>
  <c r="DQ14" i="1" s="1"/>
  <c r="P14" i="8"/>
  <c r="DR14" i="1" s="1"/>
  <c r="Q14" i="8"/>
  <c r="DS14" i="1" s="1"/>
  <c r="R14" i="8"/>
  <c r="B15" i="8"/>
  <c r="C15" i="8"/>
  <c r="DE15" i="1" s="1"/>
  <c r="D15" i="8"/>
  <c r="DF15" i="1" s="1"/>
  <c r="E15" i="8"/>
  <c r="DG15" i="1" s="1"/>
  <c r="F15" i="8"/>
  <c r="DH15" i="1" s="1"/>
  <c r="G15" i="8"/>
  <c r="DI15" i="1" s="1"/>
  <c r="H15" i="8"/>
  <c r="DJ15" i="1" s="1"/>
  <c r="I15" i="8"/>
  <c r="DK15" i="1" s="1"/>
  <c r="J15" i="8"/>
  <c r="DL15" i="1" s="1"/>
  <c r="K15" i="8"/>
  <c r="DM15" i="1" s="1"/>
  <c r="L15" i="8"/>
  <c r="DN15" i="1" s="1"/>
  <c r="M15" i="8"/>
  <c r="DO15" i="1" s="1"/>
  <c r="N15" i="8"/>
  <c r="DP15" i="1" s="1"/>
  <c r="O15" i="8"/>
  <c r="DQ15" i="1" s="1"/>
  <c r="P15" i="8"/>
  <c r="DR15" i="1" s="1"/>
  <c r="Q15" i="8"/>
  <c r="DS15" i="1" s="1"/>
  <c r="R15" i="8"/>
  <c r="B16" i="8"/>
  <c r="C16" i="8"/>
  <c r="DE16" i="1" s="1"/>
  <c r="D16" i="8"/>
  <c r="DF16" i="1" s="1"/>
  <c r="E16" i="8"/>
  <c r="DG16" i="1" s="1"/>
  <c r="F16" i="8"/>
  <c r="DH16" i="1" s="1"/>
  <c r="G16" i="8"/>
  <c r="DI16" i="1" s="1"/>
  <c r="H16" i="8"/>
  <c r="DJ16" i="1" s="1"/>
  <c r="I16" i="8"/>
  <c r="DK16" i="1" s="1"/>
  <c r="J16" i="8"/>
  <c r="DL16" i="1" s="1"/>
  <c r="K16" i="8"/>
  <c r="DM16" i="1" s="1"/>
  <c r="L16" i="8"/>
  <c r="DN16" i="1" s="1"/>
  <c r="M16" i="8"/>
  <c r="DO16" i="1" s="1"/>
  <c r="N16" i="8"/>
  <c r="DP16" i="1" s="1"/>
  <c r="O16" i="8"/>
  <c r="DQ16" i="1" s="1"/>
  <c r="P16" i="8"/>
  <c r="DR16" i="1" s="1"/>
  <c r="Q16" i="8"/>
  <c r="DS16" i="1" s="1"/>
  <c r="R16" i="8"/>
  <c r="B17" i="8"/>
  <c r="C17" i="8"/>
  <c r="DE17" i="1" s="1"/>
  <c r="D17" i="8"/>
  <c r="DF17" i="1" s="1"/>
  <c r="E17" i="8"/>
  <c r="DG17" i="1" s="1"/>
  <c r="F17" i="8"/>
  <c r="DH17" i="1" s="1"/>
  <c r="G17" i="8"/>
  <c r="DI17" i="1" s="1"/>
  <c r="H17" i="8"/>
  <c r="DJ17" i="1" s="1"/>
  <c r="I17" i="8"/>
  <c r="DK17" i="1" s="1"/>
  <c r="J17" i="8"/>
  <c r="DL17" i="1" s="1"/>
  <c r="K17" i="8"/>
  <c r="DM17" i="1" s="1"/>
  <c r="L17" i="8"/>
  <c r="DN17" i="1" s="1"/>
  <c r="M17" i="8"/>
  <c r="DO17" i="1" s="1"/>
  <c r="N17" i="8"/>
  <c r="DP17" i="1" s="1"/>
  <c r="O17" i="8"/>
  <c r="DQ17" i="1" s="1"/>
  <c r="P17" i="8"/>
  <c r="DR17" i="1" s="1"/>
  <c r="Q17" i="8"/>
  <c r="DS17" i="1" s="1"/>
  <c r="R17" i="8"/>
  <c r="B18" i="8"/>
  <c r="DD18" i="1" s="1"/>
  <c r="C18" i="8"/>
  <c r="DE18" i="1" s="1"/>
  <c r="D18" i="8"/>
  <c r="DF18" i="1" s="1"/>
  <c r="E18" i="8"/>
  <c r="DG18" i="1" s="1"/>
  <c r="F18" i="8"/>
  <c r="DH18" i="1" s="1"/>
  <c r="G18" i="8"/>
  <c r="DI18" i="1" s="1"/>
  <c r="H18" i="8"/>
  <c r="DJ18" i="1" s="1"/>
  <c r="I18" i="8"/>
  <c r="DK18" i="1" s="1"/>
  <c r="J18" i="8"/>
  <c r="DL18" i="1" s="1"/>
  <c r="K18" i="8"/>
  <c r="DM18" i="1" s="1"/>
  <c r="L18" i="8"/>
  <c r="DN18" i="1" s="1"/>
  <c r="M18" i="8"/>
  <c r="DO18" i="1" s="1"/>
  <c r="N18" i="8"/>
  <c r="DP18" i="1" s="1"/>
  <c r="O18" i="8"/>
  <c r="DQ18" i="1" s="1"/>
  <c r="P18" i="8"/>
  <c r="DR18" i="1" s="1"/>
  <c r="Q18" i="8"/>
  <c r="DS18" i="1" s="1"/>
  <c r="R18" i="8"/>
  <c r="B19" i="8"/>
  <c r="C19" i="8"/>
  <c r="DE19" i="1" s="1"/>
  <c r="D19" i="8"/>
  <c r="DF19" i="1" s="1"/>
  <c r="E19" i="8"/>
  <c r="DG19" i="1" s="1"/>
  <c r="F19" i="8"/>
  <c r="DH19" i="1" s="1"/>
  <c r="G19" i="8"/>
  <c r="DI19" i="1" s="1"/>
  <c r="H19" i="8"/>
  <c r="DJ19" i="1" s="1"/>
  <c r="I19" i="8"/>
  <c r="DK19" i="1" s="1"/>
  <c r="J19" i="8"/>
  <c r="DL19" i="1" s="1"/>
  <c r="K19" i="8"/>
  <c r="DM19" i="1" s="1"/>
  <c r="L19" i="8"/>
  <c r="DN19" i="1" s="1"/>
  <c r="M19" i="8"/>
  <c r="DO19" i="1" s="1"/>
  <c r="N19" i="8"/>
  <c r="DP19" i="1" s="1"/>
  <c r="O19" i="8"/>
  <c r="DQ19" i="1" s="1"/>
  <c r="P19" i="8"/>
  <c r="DR19" i="1" s="1"/>
  <c r="Q19" i="8"/>
  <c r="DS19" i="1" s="1"/>
  <c r="R19" i="8"/>
  <c r="B20" i="8"/>
  <c r="DD20" i="1" s="1"/>
  <c r="C20" i="8"/>
  <c r="DE20" i="1" s="1"/>
  <c r="D20" i="8"/>
  <c r="DF20" i="1" s="1"/>
  <c r="E20" i="8"/>
  <c r="DG20" i="1" s="1"/>
  <c r="F20" i="8"/>
  <c r="DH20" i="1" s="1"/>
  <c r="G20" i="8"/>
  <c r="DI20" i="1" s="1"/>
  <c r="H20" i="8"/>
  <c r="DJ20" i="1" s="1"/>
  <c r="I20" i="8"/>
  <c r="DK20" i="1" s="1"/>
  <c r="J20" i="8"/>
  <c r="DL20" i="1" s="1"/>
  <c r="K20" i="8"/>
  <c r="DM20" i="1" s="1"/>
  <c r="L20" i="8"/>
  <c r="DN20" i="1" s="1"/>
  <c r="M20" i="8"/>
  <c r="DO20" i="1" s="1"/>
  <c r="N20" i="8"/>
  <c r="DP20" i="1" s="1"/>
  <c r="O20" i="8"/>
  <c r="DQ20" i="1" s="1"/>
  <c r="P20" i="8"/>
  <c r="DR20" i="1" s="1"/>
  <c r="Q20" i="8"/>
  <c r="DS20" i="1" s="1"/>
  <c r="R20" i="8"/>
  <c r="B21" i="8"/>
  <c r="C21" i="8"/>
  <c r="DE21" i="1" s="1"/>
  <c r="D21" i="8"/>
  <c r="DF21" i="1" s="1"/>
  <c r="E21" i="8"/>
  <c r="DG21" i="1" s="1"/>
  <c r="F21" i="8"/>
  <c r="DH21" i="1" s="1"/>
  <c r="G21" i="8"/>
  <c r="DI21" i="1" s="1"/>
  <c r="H21" i="8"/>
  <c r="DJ21" i="1" s="1"/>
  <c r="I21" i="8"/>
  <c r="DK21" i="1" s="1"/>
  <c r="J21" i="8"/>
  <c r="DL21" i="1" s="1"/>
  <c r="K21" i="8"/>
  <c r="DM21" i="1" s="1"/>
  <c r="L21" i="8"/>
  <c r="DN21" i="1" s="1"/>
  <c r="M21" i="8"/>
  <c r="DO21" i="1" s="1"/>
  <c r="N21" i="8"/>
  <c r="DP21" i="1" s="1"/>
  <c r="O21" i="8"/>
  <c r="DQ21" i="1" s="1"/>
  <c r="P21" i="8"/>
  <c r="DR21" i="1" s="1"/>
  <c r="Q21" i="8"/>
  <c r="DS21" i="1" s="1"/>
  <c r="R21" i="8"/>
  <c r="DC21" i="1" s="1"/>
  <c r="B22" i="8"/>
  <c r="DD22" i="1" s="1"/>
  <c r="C22" i="8"/>
  <c r="DE22" i="1" s="1"/>
  <c r="D22" i="8"/>
  <c r="DF22" i="1" s="1"/>
  <c r="E22" i="8"/>
  <c r="DG22" i="1" s="1"/>
  <c r="F22" i="8"/>
  <c r="DH22" i="1" s="1"/>
  <c r="G22" i="8"/>
  <c r="DI22" i="1" s="1"/>
  <c r="H22" i="8"/>
  <c r="DJ22" i="1" s="1"/>
  <c r="I22" i="8"/>
  <c r="DK22" i="1" s="1"/>
  <c r="J22" i="8"/>
  <c r="DL22" i="1" s="1"/>
  <c r="K22" i="8"/>
  <c r="DM22" i="1" s="1"/>
  <c r="L22" i="8"/>
  <c r="DN22" i="1" s="1"/>
  <c r="M22" i="8"/>
  <c r="DO22" i="1" s="1"/>
  <c r="N22" i="8"/>
  <c r="DP22" i="1" s="1"/>
  <c r="O22" i="8"/>
  <c r="DQ22" i="1" s="1"/>
  <c r="P22" i="8"/>
  <c r="DR22" i="1" s="1"/>
  <c r="Q22" i="8"/>
  <c r="DS22" i="1" s="1"/>
  <c r="B23" i="8"/>
  <c r="C23" i="8"/>
  <c r="DE23" i="1" s="1"/>
  <c r="D23" i="8"/>
  <c r="DF23" i="1" s="1"/>
  <c r="E23" i="8"/>
  <c r="DG23" i="1" s="1"/>
  <c r="F23" i="8"/>
  <c r="DH23" i="1" s="1"/>
  <c r="G23" i="8"/>
  <c r="DI23" i="1" s="1"/>
  <c r="H23" i="8"/>
  <c r="DJ23" i="1" s="1"/>
  <c r="I23" i="8"/>
  <c r="DK23" i="1" s="1"/>
  <c r="J23" i="8"/>
  <c r="DL23" i="1" s="1"/>
  <c r="K23" i="8"/>
  <c r="DM23" i="1" s="1"/>
  <c r="L23" i="8"/>
  <c r="DN23" i="1" s="1"/>
  <c r="M23" i="8"/>
  <c r="DO23" i="1" s="1"/>
  <c r="N23" i="8"/>
  <c r="DP23" i="1" s="1"/>
  <c r="O23" i="8"/>
  <c r="DQ23" i="1" s="1"/>
  <c r="P23" i="8"/>
  <c r="DR23" i="1" s="1"/>
  <c r="Q23" i="8"/>
  <c r="DS23" i="1" s="1"/>
  <c r="R23" i="8"/>
  <c r="B24" i="8"/>
  <c r="DD24" i="1" s="1"/>
  <c r="C24" i="8"/>
  <c r="DE24" i="1" s="1"/>
  <c r="D24" i="8"/>
  <c r="DF24" i="1" s="1"/>
  <c r="E24" i="8"/>
  <c r="DG24" i="1" s="1"/>
  <c r="F24" i="8"/>
  <c r="DH24" i="1" s="1"/>
  <c r="G24" i="8"/>
  <c r="DI24" i="1" s="1"/>
  <c r="H24" i="8"/>
  <c r="DJ24" i="1" s="1"/>
  <c r="I24" i="8"/>
  <c r="DK24" i="1" s="1"/>
  <c r="J24" i="8"/>
  <c r="DL24" i="1" s="1"/>
  <c r="K24" i="8"/>
  <c r="DM24" i="1" s="1"/>
  <c r="L24" i="8"/>
  <c r="DN24" i="1" s="1"/>
  <c r="M24" i="8"/>
  <c r="DO24" i="1" s="1"/>
  <c r="N24" i="8"/>
  <c r="DP24" i="1" s="1"/>
  <c r="O24" i="8"/>
  <c r="DQ24" i="1" s="1"/>
  <c r="P24" i="8"/>
  <c r="DR24" i="1" s="1"/>
  <c r="Q24" i="8"/>
  <c r="DS24" i="1" s="1"/>
  <c r="R24" i="8"/>
  <c r="B25" i="8"/>
  <c r="C25" i="8"/>
  <c r="DE25" i="1" s="1"/>
  <c r="D25" i="8"/>
  <c r="DF25" i="1" s="1"/>
  <c r="E25" i="8"/>
  <c r="DG25" i="1" s="1"/>
  <c r="F25" i="8"/>
  <c r="DH25" i="1" s="1"/>
  <c r="G25" i="8"/>
  <c r="DI25" i="1" s="1"/>
  <c r="H25" i="8"/>
  <c r="DJ25" i="1" s="1"/>
  <c r="I25" i="8"/>
  <c r="DK25" i="1" s="1"/>
  <c r="J25" i="8"/>
  <c r="DL25" i="1" s="1"/>
  <c r="K25" i="8"/>
  <c r="DM25" i="1" s="1"/>
  <c r="L25" i="8"/>
  <c r="DN25" i="1" s="1"/>
  <c r="M25" i="8"/>
  <c r="DO25" i="1" s="1"/>
  <c r="N25" i="8"/>
  <c r="DP25" i="1" s="1"/>
  <c r="O25" i="8"/>
  <c r="DQ25" i="1" s="1"/>
  <c r="P25" i="8"/>
  <c r="DR25" i="1" s="1"/>
  <c r="Q25" i="8"/>
  <c r="DS25" i="1" s="1"/>
  <c r="R25" i="8"/>
  <c r="B26" i="8"/>
  <c r="DD26" i="1" s="1"/>
  <c r="C26" i="8"/>
  <c r="DE26" i="1" s="1"/>
  <c r="D26" i="8"/>
  <c r="DF26" i="1" s="1"/>
  <c r="E26" i="8"/>
  <c r="DG26" i="1" s="1"/>
  <c r="F26" i="8"/>
  <c r="DH26" i="1" s="1"/>
  <c r="G26" i="8"/>
  <c r="DI26" i="1" s="1"/>
  <c r="H26" i="8"/>
  <c r="DJ26" i="1" s="1"/>
  <c r="I26" i="8"/>
  <c r="DK26" i="1" s="1"/>
  <c r="J26" i="8"/>
  <c r="DL26" i="1" s="1"/>
  <c r="K26" i="8"/>
  <c r="DM26" i="1" s="1"/>
  <c r="L26" i="8"/>
  <c r="DN26" i="1" s="1"/>
  <c r="M26" i="8"/>
  <c r="DO26" i="1" s="1"/>
  <c r="N26" i="8"/>
  <c r="DP26" i="1" s="1"/>
  <c r="O26" i="8"/>
  <c r="DQ26" i="1" s="1"/>
  <c r="P26" i="8"/>
  <c r="DR26" i="1" s="1"/>
  <c r="Q26" i="8"/>
  <c r="DS26" i="1" s="1"/>
  <c r="R26" i="8"/>
  <c r="B27" i="8"/>
  <c r="C27" i="8"/>
  <c r="DE27" i="1" s="1"/>
  <c r="D27" i="8"/>
  <c r="DF27" i="1" s="1"/>
  <c r="E27" i="8"/>
  <c r="DG27" i="1" s="1"/>
  <c r="F27" i="8"/>
  <c r="DH27" i="1" s="1"/>
  <c r="G27" i="8"/>
  <c r="DI27" i="1" s="1"/>
  <c r="H27" i="8"/>
  <c r="DJ27" i="1" s="1"/>
  <c r="I27" i="8"/>
  <c r="DK27" i="1" s="1"/>
  <c r="J27" i="8"/>
  <c r="DL27" i="1" s="1"/>
  <c r="K27" i="8"/>
  <c r="DM27" i="1" s="1"/>
  <c r="L27" i="8"/>
  <c r="DN27" i="1" s="1"/>
  <c r="M27" i="8"/>
  <c r="DO27" i="1" s="1"/>
  <c r="N27" i="8"/>
  <c r="DP27" i="1" s="1"/>
  <c r="O27" i="8"/>
  <c r="DQ27" i="1" s="1"/>
  <c r="P27" i="8"/>
  <c r="DR27" i="1" s="1"/>
  <c r="Q27" i="8"/>
  <c r="DS27" i="1" s="1"/>
  <c r="R27" i="8"/>
  <c r="DC27" i="1" s="1"/>
  <c r="B28" i="8"/>
  <c r="DD28" i="1" s="1"/>
  <c r="C28" i="8"/>
  <c r="DE28" i="1" s="1"/>
  <c r="D28" i="8"/>
  <c r="DF28" i="1" s="1"/>
  <c r="E28" i="8"/>
  <c r="DG28" i="1" s="1"/>
  <c r="F28" i="8"/>
  <c r="DH28" i="1" s="1"/>
  <c r="G28" i="8"/>
  <c r="DI28" i="1" s="1"/>
  <c r="H28" i="8"/>
  <c r="DJ28" i="1" s="1"/>
  <c r="I28" i="8"/>
  <c r="DK28" i="1" s="1"/>
  <c r="J28" i="8"/>
  <c r="DL28" i="1" s="1"/>
  <c r="K28" i="8"/>
  <c r="DM28" i="1" s="1"/>
  <c r="L28" i="8"/>
  <c r="DN28" i="1" s="1"/>
  <c r="M28" i="8"/>
  <c r="DO28" i="1" s="1"/>
  <c r="N28" i="8"/>
  <c r="DP28" i="1" s="1"/>
  <c r="O28" i="8"/>
  <c r="DQ28" i="1" s="1"/>
  <c r="P28" i="8"/>
  <c r="DR28" i="1" s="1"/>
  <c r="Q28" i="8"/>
  <c r="DS28" i="1" s="1"/>
  <c r="R28" i="8"/>
  <c r="B29" i="8"/>
  <c r="C29" i="8"/>
  <c r="DE29" i="1" s="1"/>
  <c r="D29" i="8"/>
  <c r="DF29" i="1" s="1"/>
  <c r="E29" i="8"/>
  <c r="DG29" i="1" s="1"/>
  <c r="F29" i="8"/>
  <c r="DH29" i="1" s="1"/>
  <c r="G29" i="8"/>
  <c r="DI29" i="1" s="1"/>
  <c r="H29" i="8"/>
  <c r="DJ29" i="1" s="1"/>
  <c r="I29" i="8"/>
  <c r="DK29" i="1" s="1"/>
  <c r="J29" i="8"/>
  <c r="DL29" i="1" s="1"/>
  <c r="K29" i="8"/>
  <c r="DM29" i="1" s="1"/>
  <c r="L29" i="8"/>
  <c r="DN29" i="1" s="1"/>
  <c r="M29" i="8"/>
  <c r="DO29" i="1" s="1"/>
  <c r="N29" i="8"/>
  <c r="DP29" i="1" s="1"/>
  <c r="O29" i="8"/>
  <c r="DQ29" i="1" s="1"/>
  <c r="P29" i="8"/>
  <c r="DR29" i="1" s="1"/>
  <c r="Q29" i="8"/>
  <c r="DS29" i="1" s="1"/>
  <c r="R29" i="8"/>
  <c r="B30" i="8"/>
  <c r="DD30" i="1" s="1"/>
  <c r="C30" i="8"/>
  <c r="DE30" i="1" s="1"/>
  <c r="D30" i="8"/>
  <c r="DF30" i="1" s="1"/>
  <c r="E30" i="8"/>
  <c r="DG30" i="1" s="1"/>
  <c r="F30" i="8"/>
  <c r="DH30" i="1" s="1"/>
  <c r="G30" i="8"/>
  <c r="DI30" i="1" s="1"/>
  <c r="H30" i="8"/>
  <c r="DJ30" i="1" s="1"/>
  <c r="I30" i="8"/>
  <c r="DK30" i="1" s="1"/>
  <c r="J30" i="8"/>
  <c r="DL30" i="1" s="1"/>
  <c r="K30" i="8"/>
  <c r="DM30" i="1" s="1"/>
  <c r="L30" i="8"/>
  <c r="DN30" i="1" s="1"/>
  <c r="M30" i="8"/>
  <c r="DO30" i="1" s="1"/>
  <c r="N30" i="8"/>
  <c r="DP30" i="1" s="1"/>
  <c r="O30" i="8"/>
  <c r="DQ30" i="1" s="1"/>
  <c r="P30" i="8"/>
  <c r="DR30" i="1" s="1"/>
  <c r="Q30" i="8"/>
  <c r="DS30" i="1" s="1"/>
  <c r="R30" i="8"/>
  <c r="B31" i="8"/>
  <c r="DD31" i="1" s="1"/>
  <c r="C31" i="8"/>
  <c r="DE31" i="1" s="1"/>
  <c r="D31" i="8"/>
  <c r="DF31" i="1" s="1"/>
  <c r="E31" i="8"/>
  <c r="DG31" i="1" s="1"/>
  <c r="F31" i="8"/>
  <c r="DH31" i="1" s="1"/>
  <c r="G31" i="8"/>
  <c r="DI31" i="1" s="1"/>
  <c r="H31" i="8"/>
  <c r="DJ31" i="1" s="1"/>
  <c r="I31" i="8"/>
  <c r="DK31" i="1" s="1"/>
  <c r="J31" i="8"/>
  <c r="DL31" i="1" s="1"/>
  <c r="K31" i="8"/>
  <c r="DM31" i="1" s="1"/>
  <c r="L31" i="8"/>
  <c r="DN31" i="1" s="1"/>
  <c r="M31" i="8"/>
  <c r="DO31" i="1" s="1"/>
  <c r="N31" i="8"/>
  <c r="DP31" i="1" s="1"/>
  <c r="O31" i="8"/>
  <c r="DQ31" i="1" s="1"/>
  <c r="P31" i="8"/>
  <c r="DR31" i="1" s="1"/>
  <c r="Q31" i="8"/>
  <c r="DS31" i="1" s="1"/>
  <c r="R31" i="8"/>
  <c r="B32" i="8"/>
  <c r="C32" i="8"/>
  <c r="DE32" i="1" s="1"/>
  <c r="D32" i="8"/>
  <c r="DF32" i="1" s="1"/>
  <c r="E32" i="8"/>
  <c r="DG32" i="1" s="1"/>
  <c r="F32" i="8"/>
  <c r="DH32" i="1" s="1"/>
  <c r="G32" i="8"/>
  <c r="DI32" i="1" s="1"/>
  <c r="H32" i="8"/>
  <c r="DJ32" i="1" s="1"/>
  <c r="I32" i="8"/>
  <c r="DK32" i="1" s="1"/>
  <c r="J32" i="8"/>
  <c r="DL32" i="1" s="1"/>
  <c r="K32" i="8"/>
  <c r="DM32" i="1" s="1"/>
  <c r="L32" i="8"/>
  <c r="DN32" i="1" s="1"/>
  <c r="M32" i="8"/>
  <c r="DO32" i="1" s="1"/>
  <c r="N32" i="8"/>
  <c r="DP32" i="1" s="1"/>
  <c r="O32" i="8"/>
  <c r="DQ32" i="1" s="1"/>
  <c r="P32" i="8"/>
  <c r="DR32" i="1" s="1"/>
  <c r="Q32" i="8"/>
  <c r="DS32" i="1" s="1"/>
  <c r="R32" i="8"/>
  <c r="B33" i="8"/>
  <c r="DD33" i="1" s="1"/>
  <c r="C33" i="8"/>
  <c r="DE33" i="1" s="1"/>
  <c r="D33" i="8"/>
  <c r="DF33" i="1" s="1"/>
  <c r="E33" i="8"/>
  <c r="DG33" i="1" s="1"/>
  <c r="F33" i="8"/>
  <c r="DH33" i="1" s="1"/>
  <c r="G33" i="8"/>
  <c r="DI33" i="1" s="1"/>
  <c r="H33" i="8"/>
  <c r="DJ33" i="1" s="1"/>
  <c r="I33" i="8"/>
  <c r="DK33" i="1" s="1"/>
  <c r="J33" i="8"/>
  <c r="DL33" i="1" s="1"/>
  <c r="K33" i="8"/>
  <c r="DM33" i="1" s="1"/>
  <c r="L33" i="8"/>
  <c r="DN33" i="1" s="1"/>
  <c r="M33" i="8"/>
  <c r="DO33" i="1" s="1"/>
  <c r="N33" i="8"/>
  <c r="DP33" i="1" s="1"/>
  <c r="O33" i="8"/>
  <c r="DQ33" i="1" s="1"/>
  <c r="P33" i="8"/>
  <c r="DR33" i="1" s="1"/>
  <c r="Q33" i="8"/>
  <c r="DS33" i="1" s="1"/>
  <c r="R33" i="8"/>
  <c r="B34" i="8"/>
  <c r="C34" i="8"/>
  <c r="DE34" i="1" s="1"/>
  <c r="D34" i="8"/>
  <c r="DF34" i="1" s="1"/>
  <c r="E34" i="8"/>
  <c r="DG34" i="1" s="1"/>
  <c r="F34" i="8"/>
  <c r="DH34" i="1" s="1"/>
  <c r="G34" i="8"/>
  <c r="DI34" i="1" s="1"/>
  <c r="H34" i="8"/>
  <c r="DJ34" i="1" s="1"/>
  <c r="I34" i="8"/>
  <c r="DK34" i="1" s="1"/>
  <c r="J34" i="8"/>
  <c r="DL34" i="1" s="1"/>
  <c r="K34" i="8"/>
  <c r="DM34" i="1" s="1"/>
  <c r="L34" i="8"/>
  <c r="DN34" i="1" s="1"/>
  <c r="M34" i="8"/>
  <c r="DO34" i="1" s="1"/>
  <c r="N34" i="8"/>
  <c r="DP34" i="1" s="1"/>
  <c r="O34" i="8"/>
  <c r="DQ34" i="1" s="1"/>
  <c r="P34" i="8"/>
  <c r="DR34" i="1" s="1"/>
  <c r="Q34" i="8"/>
  <c r="DS34" i="1" s="1"/>
  <c r="R34" i="8"/>
  <c r="B35" i="8"/>
  <c r="C35" i="8"/>
  <c r="DE35" i="1" s="1"/>
  <c r="D35" i="8"/>
  <c r="DF35" i="1" s="1"/>
  <c r="E35" i="8"/>
  <c r="DG35" i="1" s="1"/>
  <c r="F35" i="8"/>
  <c r="DH35" i="1" s="1"/>
  <c r="G35" i="8"/>
  <c r="DI35" i="1" s="1"/>
  <c r="H35" i="8"/>
  <c r="DJ35" i="1" s="1"/>
  <c r="I35" i="8"/>
  <c r="DK35" i="1" s="1"/>
  <c r="J35" i="8"/>
  <c r="DL35" i="1" s="1"/>
  <c r="K35" i="8"/>
  <c r="DM35" i="1" s="1"/>
  <c r="L35" i="8"/>
  <c r="DN35" i="1" s="1"/>
  <c r="M35" i="8"/>
  <c r="DO35" i="1" s="1"/>
  <c r="N35" i="8"/>
  <c r="DP35" i="1" s="1"/>
  <c r="O35" i="8"/>
  <c r="DQ35" i="1" s="1"/>
  <c r="P35" i="8"/>
  <c r="DR35" i="1" s="1"/>
  <c r="Q35" i="8"/>
  <c r="DS35" i="1" s="1"/>
  <c r="R35" i="8"/>
  <c r="B36" i="8"/>
  <c r="C36" i="8"/>
  <c r="DE36" i="1" s="1"/>
  <c r="D36" i="8"/>
  <c r="DF36" i="1" s="1"/>
  <c r="E36" i="8"/>
  <c r="DG36" i="1" s="1"/>
  <c r="F36" i="8"/>
  <c r="DH36" i="1" s="1"/>
  <c r="G36" i="8"/>
  <c r="DI36" i="1" s="1"/>
  <c r="H36" i="8"/>
  <c r="DJ36" i="1" s="1"/>
  <c r="I36" i="8"/>
  <c r="DK36" i="1" s="1"/>
  <c r="J36" i="8"/>
  <c r="DL36" i="1" s="1"/>
  <c r="K36" i="8"/>
  <c r="DM36" i="1" s="1"/>
  <c r="L36" i="8"/>
  <c r="DN36" i="1" s="1"/>
  <c r="M36" i="8"/>
  <c r="DO36" i="1" s="1"/>
  <c r="N36" i="8"/>
  <c r="DP36" i="1" s="1"/>
  <c r="O36" i="8"/>
  <c r="DQ36" i="1" s="1"/>
  <c r="P36" i="8"/>
  <c r="DR36" i="1" s="1"/>
  <c r="Q36" i="8"/>
  <c r="DS36" i="1" s="1"/>
  <c r="R36" i="8"/>
  <c r="B37" i="8"/>
  <c r="C37" i="8"/>
  <c r="DE37" i="1" s="1"/>
  <c r="D37" i="8"/>
  <c r="DF37" i="1" s="1"/>
  <c r="E37" i="8"/>
  <c r="DG37" i="1" s="1"/>
  <c r="F37" i="8"/>
  <c r="DH37" i="1" s="1"/>
  <c r="G37" i="8"/>
  <c r="DI37" i="1" s="1"/>
  <c r="H37" i="8"/>
  <c r="DJ37" i="1" s="1"/>
  <c r="I37" i="8"/>
  <c r="DK37" i="1" s="1"/>
  <c r="J37" i="8"/>
  <c r="DL37" i="1" s="1"/>
  <c r="K37" i="8"/>
  <c r="DM37" i="1" s="1"/>
  <c r="L37" i="8"/>
  <c r="DN37" i="1" s="1"/>
  <c r="M37" i="8"/>
  <c r="DO37" i="1" s="1"/>
  <c r="N37" i="8"/>
  <c r="DP37" i="1" s="1"/>
  <c r="O37" i="8"/>
  <c r="DQ37" i="1" s="1"/>
  <c r="P37" i="8"/>
  <c r="DR37" i="1" s="1"/>
  <c r="Q37" i="8"/>
  <c r="DS37" i="1" s="1"/>
  <c r="R37" i="8"/>
  <c r="B38" i="8"/>
  <c r="C38" i="8"/>
  <c r="DE38" i="1" s="1"/>
  <c r="D38" i="8"/>
  <c r="DF38" i="1" s="1"/>
  <c r="E38" i="8"/>
  <c r="DG38" i="1" s="1"/>
  <c r="F38" i="8"/>
  <c r="DH38" i="1" s="1"/>
  <c r="G38" i="8"/>
  <c r="DI38" i="1" s="1"/>
  <c r="H38" i="8"/>
  <c r="DJ38" i="1" s="1"/>
  <c r="I38" i="8"/>
  <c r="DK38" i="1" s="1"/>
  <c r="J38" i="8"/>
  <c r="DL38" i="1" s="1"/>
  <c r="K38" i="8"/>
  <c r="DM38" i="1" s="1"/>
  <c r="L38" i="8"/>
  <c r="DN38" i="1" s="1"/>
  <c r="M38" i="8"/>
  <c r="DO38" i="1" s="1"/>
  <c r="N38" i="8"/>
  <c r="DP38" i="1" s="1"/>
  <c r="O38" i="8"/>
  <c r="DQ38" i="1" s="1"/>
  <c r="P38" i="8"/>
  <c r="DR38" i="1" s="1"/>
  <c r="Q38" i="8"/>
  <c r="DS38" i="1" s="1"/>
  <c r="R38" i="8"/>
  <c r="B39" i="8"/>
  <c r="DD39" i="1" s="1"/>
  <c r="C39" i="8"/>
  <c r="DE39" i="1" s="1"/>
  <c r="D39" i="8"/>
  <c r="DF39" i="1" s="1"/>
  <c r="E39" i="8"/>
  <c r="DG39" i="1" s="1"/>
  <c r="F39" i="8"/>
  <c r="DH39" i="1" s="1"/>
  <c r="G39" i="8"/>
  <c r="DI39" i="1" s="1"/>
  <c r="H39" i="8"/>
  <c r="DJ39" i="1" s="1"/>
  <c r="I39" i="8"/>
  <c r="DK39" i="1" s="1"/>
  <c r="J39" i="8"/>
  <c r="DL39" i="1" s="1"/>
  <c r="K39" i="8"/>
  <c r="DM39" i="1" s="1"/>
  <c r="L39" i="8"/>
  <c r="DN39" i="1" s="1"/>
  <c r="M39" i="8"/>
  <c r="DO39" i="1" s="1"/>
  <c r="N39" i="8"/>
  <c r="DP39" i="1" s="1"/>
  <c r="O39" i="8"/>
  <c r="DQ39" i="1" s="1"/>
  <c r="P39" i="8"/>
  <c r="DR39" i="1" s="1"/>
  <c r="Q39" i="8"/>
  <c r="DS39" i="1" s="1"/>
  <c r="R39" i="8"/>
  <c r="B40" i="8"/>
  <c r="DD40" i="1" s="1"/>
  <c r="C40" i="8"/>
  <c r="DE40" i="1" s="1"/>
  <c r="D40" i="8"/>
  <c r="DF40" i="1" s="1"/>
  <c r="E40" i="8"/>
  <c r="DG40" i="1" s="1"/>
  <c r="F40" i="8"/>
  <c r="DH40" i="1" s="1"/>
  <c r="G40" i="8"/>
  <c r="DI40" i="1" s="1"/>
  <c r="H40" i="8"/>
  <c r="DJ40" i="1" s="1"/>
  <c r="I40" i="8"/>
  <c r="DK40" i="1" s="1"/>
  <c r="J40" i="8"/>
  <c r="DL40" i="1" s="1"/>
  <c r="K40" i="8"/>
  <c r="DM40" i="1" s="1"/>
  <c r="L40" i="8"/>
  <c r="DN40" i="1" s="1"/>
  <c r="M40" i="8"/>
  <c r="DO40" i="1" s="1"/>
  <c r="N40" i="8"/>
  <c r="DP40" i="1" s="1"/>
  <c r="O40" i="8"/>
  <c r="DQ40" i="1" s="1"/>
  <c r="P40" i="8"/>
  <c r="DR40" i="1" s="1"/>
  <c r="Q40" i="8"/>
  <c r="DS40" i="1" s="1"/>
  <c r="R40" i="8"/>
  <c r="B41" i="8"/>
  <c r="C41" i="8"/>
  <c r="DE41" i="1" s="1"/>
  <c r="D41" i="8"/>
  <c r="DF41" i="1" s="1"/>
  <c r="E41" i="8"/>
  <c r="DG41" i="1" s="1"/>
  <c r="F41" i="8"/>
  <c r="DH41" i="1" s="1"/>
  <c r="G41" i="8"/>
  <c r="DI41" i="1" s="1"/>
  <c r="H41" i="8"/>
  <c r="DJ41" i="1" s="1"/>
  <c r="I41" i="8"/>
  <c r="DK41" i="1" s="1"/>
  <c r="J41" i="8"/>
  <c r="DL41" i="1" s="1"/>
  <c r="K41" i="8"/>
  <c r="DM41" i="1" s="1"/>
  <c r="L41" i="8"/>
  <c r="DN41" i="1" s="1"/>
  <c r="M41" i="8"/>
  <c r="DO41" i="1" s="1"/>
  <c r="N41" i="8"/>
  <c r="DP41" i="1" s="1"/>
  <c r="O41" i="8"/>
  <c r="DQ41" i="1" s="1"/>
  <c r="P41" i="8"/>
  <c r="DR41" i="1" s="1"/>
  <c r="Q41" i="8"/>
  <c r="DS41" i="1" s="1"/>
  <c r="R41" i="8"/>
  <c r="DC41" i="1" s="1"/>
  <c r="B42" i="8"/>
  <c r="DD42" i="1" s="1"/>
  <c r="C42" i="8"/>
  <c r="DE42" i="1" s="1"/>
  <c r="D42" i="8"/>
  <c r="DF42" i="1" s="1"/>
  <c r="E42" i="8"/>
  <c r="DG42" i="1" s="1"/>
  <c r="F42" i="8"/>
  <c r="DH42" i="1" s="1"/>
  <c r="G42" i="8"/>
  <c r="DI42" i="1" s="1"/>
  <c r="H42" i="8"/>
  <c r="DJ42" i="1" s="1"/>
  <c r="I42" i="8"/>
  <c r="DK42" i="1" s="1"/>
  <c r="J42" i="8"/>
  <c r="DL42" i="1" s="1"/>
  <c r="K42" i="8"/>
  <c r="DM42" i="1" s="1"/>
  <c r="L42" i="8"/>
  <c r="DN42" i="1" s="1"/>
  <c r="M42" i="8"/>
  <c r="DO42" i="1" s="1"/>
  <c r="N42" i="8"/>
  <c r="DP42" i="1" s="1"/>
  <c r="O42" i="8"/>
  <c r="DQ42" i="1" s="1"/>
  <c r="P42" i="8"/>
  <c r="DR42" i="1" s="1"/>
  <c r="Q42" i="8"/>
  <c r="DS42" i="1" s="1"/>
  <c r="R42" i="8"/>
  <c r="B43" i="8"/>
  <c r="DD43" i="1" s="1"/>
  <c r="C43" i="8"/>
  <c r="DE43" i="1" s="1"/>
  <c r="D43" i="8"/>
  <c r="DF43" i="1" s="1"/>
  <c r="E43" i="8"/>
  <c r="DG43" i="1" s="1"/>
  <c r="F43" i="8"/>
  <c r="DH43" i="1" s="1"/>
  <c r="G43" i="8"/>
  <c r="DI43" i="1" s="1"/>
  <c r="H43" i="8"/>
  <c r="DJ43" i="1" s="1"/>
  <c r="I43" i="8"/>
  <c r="DK43" i="1" s="1"/>
  <c r="J43" i="8"/>
  <c r="DL43" i="1" s="1"/>
  <c r="K43" i="8"/>
  <c r="L43" i="8"/>
  <c r="DN43" i="1" s="1"/>
  <c r="M43" i="8"/>
  <c r="DO43" i="1" s="1"/>
  <c r="N43" i="8"/>
  <c r="DP43" i="1" s="1"/>
  <c r="O43" i="8"/>
  <c r="DQ43" i="1" s="1"/>
  <c r="P43" i="8"/>
  <c r="DR43" i="1" s="1"/>
  <c r="Q43" i="8"/>
  <c r="DS43" i="1" s="1"/>
  <c r="R43" i="8"/>
  <c r="B44" i="8"/>
  <c r="DD44" i="1" s="1"/>
  <c r="C44" i="8"/>
  <c r="DE44" i="1" s="1"/>
  <c r="D44" i="8"/>
  <c r="DF44" i="1" s="1"/>
  <c r="E44" i="8"/>
  <c r="DG44" i="1" s="1"/>
  <c r="F44" i="8"/>
  <c r="DH44" i="1" s="1"/>
  <c r="G44" i="8"/>
  <c r="DI44" i="1" s="1"/>
  <c r="H44" i="8"/>
  <c r="DJ44" i="1" s="1"/>
  <c r="I44" i="8"/>
  <c r="DK44" i="1" s="1"/>
  <c r="J44" i="8"/>
  <c r="DL44" i="1" s="1"/>
  <c r="K44" i="8"/>
  <c r="DM44" i="1" s="1"/>
  <c r="L44" i="8"/>
  <c r="DN44" i="1" s="1"/>
  <c r="M44" i="8"/>
  <c r="DO44" i="1" s="1"/>
  <c r="N44" i="8"/>
  <c r="DP44" i="1" s="1"/>
  <c r="O44" i="8"/>
  <c r="DQ44" i="1" s="1"/>
  <c r="P44" i="8"/>
  <c r="DR44" i="1" s="1"/>
  <c r="Q44" i="8"/>
  <c r="DS44" i="1" s="1"/>
  <c r="R44" i="8"/>
  <c r="B45" i="8"/>
  <c r="DD45" i="1" s="1"/>
  <c r="C45" i="8"/>
  <c r="DE45" i="1" s="1"/>
  <c r="D45" i="8"/>
  <c r="DF45" i="1" s="1"/>
  <c r="E45" i="8"/>
  <c r="DG45" i="1" s="1"/>
  <c r="F45" i="8"/>
  <c r="DH45" i="1" s="1"/>
  <c r="G45" i="8"/>
  <c r="DI45" i="1" s="1"/>
  <c r="H45" i="8"/>
  <c r="DJ45" i="1" s="1"/>
  <c r="I45" i="8"/>
  <c r="DK45" i="1" s="1"/>
  <c r="J45" i="8"/>
  <c r="DL45" i="1" s="1"/>
  <c r="K45" i="8"/>
  <c r="DM45" i="1" s="1"/>
  <c r="L45" i="8"/>
  <c r="DN45" i="1" s="1"/>
  <c r="M45" i="8"/>
  <c r="DO45" i="1" s="1"/>
  <c r="N45" i="8"/>
  <c r="DP45" i="1" s="1"/>
  <c r="O45" i="8"/>
  <c r="DQ45" i="1" s="1"/>
  <c r="P45" i="8"/>
  <c r="DR45" i="1" s="1"/>
  <c r="Q45" i="8"/>
  <c r="DS45" i="1" s="1"/>
  <c r="R45" i="8"/>
  <c r="DC45" i="1" s="1"/>
  <c r="B46" i="8"/>
  <c r="DD46" i="1" s="1"/>
  <c r="C46" i="8"/>
  <c r="DE46" i="1" s="1"/>
  <c r="D46" i="8"/>
  <c r="DF46" i="1" s="1"/>
  <c r="E46" i="8"/>
  <c r="DG46" i="1" s="1"/>
  <c r="F46" i="8"/>
  <c r="DH46" i="1" s="1"/>
  <c r="G46" i="8"/>
  <c r="DI46" i="1" s="1"/>
  <c r="H46" i="8"/>
  <c r="DJ46" i="1" s="1"/>
  <c r="I46" i="8"/>
  <c r="DK46" i="1" s="1"/>
  <c r="J46" i="8"/>
  <c r="DL46" i="1" s="1"/>
  <c r="K46" i="8"/>
  <c r="DM46" i="1" s="1"/>
  <c r="L46" i="8"/>
  <c r="DN46" i="1" s="1"/>
  <c r="M46" i="8"/>
  <c r="DO46" i="1" s="1"/>
  <c r="N46" i="8"/>
  <c r="DP46" i="1" s="1"/>
  <c r="O46" i="8"/>
  <c r="DQ46" i="1" s="1"/>
  <c r="P46" i="8"/>
  <c r="DR46" i="1" s="1"/>
  <c r="Q46" i="8"/>
  <c r="DS46" i="1" s="1"/>
  <c r="R46" i="8"/>
  <c r="B47" i="8"/>
  <c r="DD47" i="1" s="1"/>
  <c r="C47" i="8"/>
  <c r="DE47" i="1" s="1"/>
  <c r="D47" i="8"/>
  <c r="DF47" i="1" s="1"/>
  <c r="E47" i="8"/>
  <c r="DG47" i="1" s="1"/>
  <c r="F47" i="8"/>
  <c r="DH47" i="1" s="1"/>
  <c r="G47" i="8"/>
  <c r="DI47" i="1" s="1"/>
  <c r="H47" i="8"/>
  <c r="DJ47" i="1" s="1"/>
  <c r="I47" i="8"/>
  <c r="DK47" i="1" s="1"/>
  <c r="J47" i="8"/>
  <c r="DL47" i="1" s="1"/>
  <c r="K47" i="8"/>
  <c r="DM47" i="1" s="1"/>
  <c r="L47" i="8"/>
  <c r="DN47" i="1" s="1"/>
  <c r="M47" i="8"/>
  <c r="DO47" i="1" s="1"/>
  <c r="N47" i="8"/>
  <c r="DP47" i="1" s="1"/>
  <c r="O47" i="8"/>
  <c r="DQ47" i="1" s="1"/>
  <c r="P47" i="8"/>
  <c r="DR47" i="1" s="1"/>
  <c r="Q47" i="8"/>
  <c r="DS47" i="1" s="1"/>
  <c r="R47" i="8"/>
  <c r="B48" i="8"/>
  <c r="DD48" i="1" s="1"/>
  <c r="C48" i="8"/>
  <c r="DE48" i="1" s="1"/>
  <c r="D48" i="8"/>
  <c r="DF48" i="1" s="1"/>
  <c r="E48" i="8"/>
  <c r="DG48" i="1" s="1"/>
  <c r="F48" i="8"/>
  <c r="DH48" i="1" s="1"/>
  <c r="G48" i="8"/>
  <c r="DI48" i="1" s="1"/>
  <c r="H48" i="8"/>
  <c r="DJ48" i="1" s="1"/>
  <c r="I48" i="8"/>
  <c r="DK48" i="1" s="1"/>
  <c r="J48" i="8"/>
  <c r="DL48" i="1" s="1"/>
  <c r="K48" i="8"/>
  <c r="DM48" i="1" s="1"/>
  <c r="L48" i="8"/>
  <c r="DN48" i="1" s="1"/>
  <c r="M48" i="8"/>
  <c r="DO48" i="1" s="1"/>
  <c r="N48" i="8"/>
  <c r="DP48" i="1" s="1"/>
  <c r="O48" i="8"/>
  <c r="DQ48" i="1" s="1"/>
  <c r="P48" i="8"/>
  <c r="DR48" i="1" s="1"/>
  <c r="Q48" i="8"/>
  <c r="DS48" i="1" s="1"/>
  <c r="R48" i="8"/>
  <c r="B49" i="8"/>
  <c r="C49" i="8"/>
  <c r="DE49" i="1" s="1"/>
  <c r="D49" i="8"/>
  <c r="DF49" i="1" s="1"/>
  <c r="E49" i="8"/>
  <c r="DG49" i="1" s="1"/>
  <c r="F49" i="8"/>
  <c r="DH49" i="1" s="1"/>
  <c r="G49" i="8"/>
  <c r="DI49" i="1" s="1"/>
  <c r="H49" i="8"/>
  <c r="DJ49" i="1" s="1"/>
  <c r="I49" i="8"/>
  <c r="DK49" i="1" s="1"/>
  <c r="J49" i="8"/>
  <c r="DL49" i="1" s="1"/>
  <c r="K49" i="8"/>
  <c r="DM49" i="1" s="1"/>
  <c r="L49" i="8"/>
  <c r="DN49" i="1" s="1"/>
  <c r="M49" i="8"/>
  <c r="DO49" i="1" s="1"/>
  <c r="N49" i="8"/>
  <c r="DP49" i="1" s="1"/>
  <c r="O49" i="8"/>
  <c r="DQ49" i="1" s="1"/>
  <c r="P49" i="8"/>
  <c r="DR49" i="1" s="1"/>
  <c r="Q49" i="8"/>
  <c r="DS49" i="1" s="1"/>
  <c r="R49" i="8"/>
  <c r="DC49" i="1" s="1"/>
  <c r="B50" i="8"/>
  <c r="DD50" i="1" s="1"/>
  <c r="C50" i="8"/>
  <c r="DE50" i="1" s="1"/>
  <c r="D50" i="8"/>
  <c r="DF50" i="1" s="1"/>
  <c r="E50" i="8"/>
  <c r="DG50" i="1" s="1"/>
  <c r="F50" i="8"/>
  <c r="DH50" i="1" s="1"/>
  <c r="G50" i="8"/>
  <c r="DI50" i="1" s="1"/>
  <c r="H50" i="8"/>
  <c r="DJ50" i="1" s="1"/>
  <c r="I50" i="8"/>
  <c r="DK50" i="1" s="1"/>
  <c r="J50" i="8"/>
  <c r="DL50" i="1" s="1"/>
  <c r="K50" i="8"/>
  <c r="DM50" i="1" s="1"/>
  <c r="L50" i="8"/>
  <c r="DN50" i="1" s="1"/>
  <c r="M50" i="8"/>
  <c r="DO50" i="1" s="1"/>
  <c r="N50" i="8"/>
  <c r="DP50" i="1" s="1"/>
  <c r="O50" i="8"/>
  <c r="DQ50" i="1" s="1"/>
  <c r="P50" i="8"/>
  <c r="DR50" i="1" s="1"/>
  <c r="Q50" i="8"/>
  <c r="DS50" i="1" s="1"/>
  <c r="R50" i="8"/>
  <c r="B51" i="8"/>
  <c r="C51" i="8"/>
  <c r="DE51" i="1" s="1"/>
  <c r="D51" i="8"/>
  <c r="DF51" i="1" s="1"/>
  <c r="E51" i="8"/>
  <c r="DG51" i="1" s="1"/>
  <c r="F51" i="8"/>
  <c r="DH51" i="1" s="1"/>
  <c r="G51" i="8"/>
  <c r="DI51" i="1" s="1"/>
  <c r="H51" i="8"/>
  <c r="DJ51" i="1" s="1"/>
  <c r="I51" i="8"/>
  <c r="DK51" i="1" s="1"/>
  <c r="J51" i="8"/>
  <c r="DL51" i="1" s="1"/>
  <c r="K51" i="8"/>
  <c r="DM51" i="1" s="1"/>
  <c r="L51" i="8"/>
  <c r="DN51" i="1" s="1"/>
  <c r="M51" i="8"/>
  <c r="DO51" i="1" s="1"/>
  <c r="N51" i="8"/>
  <c r="DP51" i="1" s="1"/>
  <c r="O51" i="8"/>
  <c r="DQ51" i="1" s="1"/>
  <c r="P51" i="8"/>
  <c r="DR51" i="1" s="1"/>
  <c r="Q51" i="8"/>
  <c r="DS51" i="1" s="1"/>
  <c r="R51" i="8"/>
  <c r="DC51" i="1" s="1"/>
  <c r="B52" i="8"/>
  <c r="DD52" i="1" s="1"/>
  <c r="C52" i="8"/>
  <c r="DE52" i="1" s="1"/>
  <c r="D52" i="8"/>
  <c r="DF52" i="1" s="1"/>
  <c r="E52" i="8"/>
  <c r="DG52" i="1" s="1"/>
  <c r="F52" i="8"/>
  <c r="DH52" i="1" s="1"/>
  <c r="G52" i="8"/>
  <c r="DI52" i="1" s="1"/>
  <c r="H52" i="8"/>
  <c r="DJ52" i="1" s="1"/>
  <c r="I52" i="8"/>
  <c r="DK52" i="1" s="1"/>
  <c r="J52" i="8"/>
  <c r="DL52" i="1" s="1"/>
  <c r="K52" i="8"/>
  <c r="DM52" i="1" s="1"/>
  <c r="L52" i="8"/>
  <c r="DN52" i="1" s="1"/>
  <c r="M52" i="8"/>
  <c r="DO52" i="1" s="1"/>
  <c r="N52" i="8"/>
  <c r="DP52" i="1" s="1"/>
  <c r="O52" i="8"/>
  <c r="DQ52" i="1" s="1"/>
  <c r="P52" i="8"/>
  <c r="DR52" i="1" s="1"/>
  <c r="Q52" i="8"/>
  <c r="DS52" i="1" s="1"/>
  <c r="R52" i="8"/>
  <c r="B53" i="8"/>
  <c r="C53" i="8"/>
  <c r="DE53" i="1" s="1"/>
  <c r="D53" i="8"/>
  <c r="DF53" i="1" s="1"/>
  <c r="E53" i="8"/>
  <c r="DG53" i="1" s="1"/>
  <c r="F53" i="8"/>
  <c r="DH53" i="1" s="1"/>
  <c r="G53" i="8"/>
  <c r="DI53" i="1" s="1"/>
  <c r="H53" i="8"/>
  <c r="DJ53" i="1" s="1"/>
  <c r="I53" i="8"/>
  <c r="DK53" i="1" s="1"/>
  <c r="J53" i="8"/>
  <c r="DL53" i="1" s="1"/>
  <c r="K53" i="8"/>
  <c r="DM53" i="1" s="1"/>
  <c r="L53" i="8"/>
  <c r="DN53" i="1" s="1"/>
  <c r="M53" i="8"/>
  <c r="DO53" i="1" s="1"/>
  <c r="N53" i="8"/>
  <c r="DP53" i="1" s="1"/>
  <c r="O53" i="8"/>
  <c r="DQ53" i="1" s="1"/>
  <c r="P53" i="8"/>
  <c r="DR53" i="1" s="1"/>
  <c r="Q53" i="8"/>
  <c r="DS53" i="1" s="1"/>
  <c r="R53" i="8"/>
  <c r="B54" i="8"/>
  <c r="DD54" i="1" s="1"/>
  <c r="C54" i="8"/>
  <c r="DE54" i="1" s="1"/>
  <c r="D54" i="8"/>
  <c r="DF54" i="1" s="1"/>
  <c r="E54" i="8"/>
  <c r="DG54" i="1" s="1"/>
  <c r="F54" i="8"/>
  <c r="DH54" i="1" s="1"/>
  <c r="G54" i="8"/>
  <c r="DI54" i="1" s="1"/>
  <c r="H54" i="8"/>
  <c r="DJ54" i="1" s="1"/>
  <c r="I54" i="8"/>
  <c r="DK54" i="1" s="1"/>
  <c r="J54" i="8"/>
  <c r="DL54" i="1" s="1"/>
  <c r="K54" i="8"/>
  <c r="DM54" i="1" s="1"/>
  <c r="L54" i="8"/>
  <c r="DN54" i="1" s="1"/>
  <c r="M54" i="8"/>
  <c r="DO54" i="1" s="1"/>
  <c r="N54" i="8"/>
  <c r="DP54" i="1" s="1"/>
  <c r="O54" i="8"/>
  <c r="DQ54" i="1" s="1"/>
  <c r="P54" i="8"/>
  <c r="DR54" i="1" s="1"/>
  <c r="Q54" i="8"/>
  <c r="DS54" i="1" s="1"/>
  <c r="R54" i="8"/>
  <c r="B55" i="8"/>
  <c r="C55" i="8"/>
  <c r="DE55" i="1" s="1"/>
  <c r="D55" i="8"/>
  <c r="DF55" i="1" s="1"/>
  <c r="E55" i="8"/>
  <c r="DG55" i="1" s="1"/>
  <c r="F55" i="8"/>
  <c r="DH55" i="1" s="1"/>
  <c r="G55" i="8"/>
  <c r="DI55" i="1" s="1"/>
  <c r="H55" i="8"/>
  <c r="DJ55" i="1" s="1"/>
  <c r="I55" i="8"/>
  <c r="DK55" i="1" s="1"/>
  <c r="J55" i="8"/>
  <c r="DL55" i="1" s="1"/>
  <c r="K55" i="8"/>
  <c r="DM55" i="1" s="1"/>
  <c r="L55" i="8"/>
  <c r="DN55" i="1" s="1"/>
  <c r="M55" i="8"/>
  <c r="DO55" i="1" s="1"/>
  <c r="N55" i="8"/>
  <c r="DP55" i="1" s="1"/>
  <c r="O55" i="8"/>
  <c r="DQ55" i="1" s="1"/>
  <c r="P55" i="8"/>
  <c r="DR55" i="1" s="1"/>
  <c r="Q55" i="8"/>
  <c r="DS55" i="1" s="1"/>
  <c r="R55" i="8"/>
  <c r="B56" i="8"/>
  <c r="DD56" i="1" s="1"/>
  <c r="C56" i="8"/>
  <c r="DE56" i="1" s="1"/>
  <c r="D56" i="8"/>
  <c r="DF56" i="1" s="1"/>
  <c r="E56" i="8"/>
  <c r="DG56" i="1" s="1"/>
  <c r="F56" i="8"/>
  <c r="DH56" i="1" s="1"/>
  <c r="G56" i="8"/>
  <c r="DI56" i="1" s="1"/>
  <c r="H56" i="8"/>
  <c r="DJ56" i="1" s="1"/>
  <c r="I56" i="8"/>
  <c r="DK56" i="1" s="1"/>
  <c r="J56" i="8"/>
  <c r="DL56" i="1" s="1"/>
  <c r="K56" i="8"/>
  <c r="DM56" i="1" s="1"/>
  <c r="L56" i="8"/>
  <c r="DN56" i="1" s="1"/>
  <c r="M56" i="8"/>
  <c r="DO56" i="1" s="1"/>
  <c r="N56" i="8"/>
  <c r="DP56" i="1" s="1"/>
  <c r="O56" i="8"/>
  <c r="DQ56" i="1" s="1"/>
  <c r="P56" i="8"/>
  <c r="DR56" i="1" s="1"/>
  <c r="Q56" i="8"/>
  <c r="DS56" i="1" s="1"/>
  <c r="R56" i="8"/>
  <c r="DC56" i="1" s="1"/>
  <c r="B57" i="8"/>
  <c r="DD57" i="1" s="1"/>
  <c r="C57" i="8"/>
  <c r="DE57" i="1" s="1"/>
  <c r="D57" i="8"/>
  <c r="DF57" i="1" s="1"/>
  <c r="E57" i="8"/>
  <c r="DG57" i="1" s="1"/>
  <c r="F57" i="8"/>
  <c r="DH57" i="1" s="1"/>
  <c r="G57" i="8"/>
  <c r="DI57" i="1" s="1"/>
  <c r="H57" i="8"/>
  <c r="DJ57" i="1" s="1"/>
  <c r="I57" i="8"/>
  <c r="DK57" i="1" s="1"/>
  <c r="J57" i="8"/>
  <c r="DL57" i="1" s="1"/>
  <c r="K57" i="8"/>
  <c r="DM57" i="1" s="1"/>
  <c r="L57" i="8"/>
  <c r="DN57" i="1" s="1"/>
  <c r="M57" i="8"/>
  <c r="DO57" i="1" s="1"/>
  <c r="N57" i="8"/>
  <c r="DP57" i="1" s="1"/>
  <c r="O57" i="8"/>
  <c r="DQ57" i="1" s="1"/>
  <c r="P57" i="8"/>
  <c r="DR57" i="1" s="1"/>
  <c r="Q57" i="8"/>
  <c r="DS57" i="1" s="1"/>
  <c r="R57" i="8"/>
  <c r="B58" i="8"/>
  <c r="DD58" i="1" s="1"/>
  <c r="C58" i="8"/>
  <c r="DE58" i="1" s="1"/>
  <c r="D58" i="8"/>
  <c r="DF58" i="1" s="1"/>
  <c r="E58" i="8"/>
  <c r="DG58" i="1" s="1"/>
  <c r="F58" i="8"/>
  <c r="DH58" i="1" s="1"/>
  <c r="G58" i="8"/>
  <c r="DI58" i="1" s="1"/>
  <c r="H58" i="8"/>
  <c r="DJ58" i="1" s="1"/>
  <c r="I58" i="8"/>
  <c r="DK58" i="1" s="1"/>
  <c r="J58" i="8"/>
  <c r="DL58" i="1" s="1"/>
  <c r="K58" i="8"/>
  <c r="DM58" i="1" s="1"/>
  <c r="L58" i="8"/>
  <c r="DN58" i="1" s="1"/>
  <c r="M58" i="8"/>
  <c r="DO58" i="1" s="1"/>
  <c r="N58" i="8"/>
  <c r="DP58" i="1" s="1"/>
  <c r="O58" i="8"/>
  <c r="DQ58" i="1" s="1"/>
  <c r="P58" i="8"/>
  <c r="DR58" i="1" s="1"/>
  <c r="Q58" i="8"/>
  <c r="DS58" i="1" s="1"/>
  <c r="R58" i="8"/>
  <c r="DC58" i="1" s="1"/>
  <c r="B59" i="8"/>
  <c r="DD59" i="1" s="1"/>
  <c r="C59" i="8"/>
  <c r="DE59" i="1" s="1"/>
  <c r="D59" i="8"/>
  <c r="DF59" i="1" s="1"/>
  <c r="E59" i="8"/>
  <c r="DG59" i="1" s="1"/>
  <c r="F59" i="8"/>
  <c r="DH59" i="1" s="1"/>
  <c r="G59" i="8"/>
  <c r="DI59" i="1" s="1"/>
  <c r="H59" i="8"/>
  <c r="DJ59" i="1" s="1"/>
  <c r="I59" i="8"/>
  <c r="DK59" i="1" s="1"/>
  <c r="J59" i="8"/>
  <c r="DL59" i="1" s="1"/>
  <c r="K59" i="8"/>
  <c r="DM59" i="1" s="1"/>
  <c r="L59" i="8"/>
  <c r="DN59" i="1" s="1"/>
  <c r="M59" i="8"/>
  <c r="DO59" i="1" s="1"/>
  <c r="N59" i="8"/>
  <c r="DP59" i="1" s="1"/>
  <c r="O59" i="8"/>
  <c r="DQ59" i="1" s="1"/>
  <c r="P59" i="8"/>
  <c r="DR59" i="1" s="1"/>
  <c r="Q59" i="8"/>
  <c r="DS59" i="1" s="1"/>
  <c r="R59" i="8"/>
  <c r="B60" i="8"/>
  <c r="DD60" i="1" s="1"/>
  <c r="C60" i="8"/>
  <c r="DE60" i="1" s="1"/>
  <c r="D60" i="8"/>
  <c r="DF60" i="1" s="1"/>
  <c r="E60" i="8"/>
  <c r="DG60" i="1" s="1"/>
  <c r="F60" i="8"/>
  <c r="DH60" i="1" s="1"/>
  <c r="G60" i="8"/>
  <c r="DI60" i="1" s="1"/>
  <c r="H60" i="8"/>
  <c r="DJ60" i="1" s="1"/>
  <c r="I60" i="8"/>
  <c r="DK60" i="1" s="1"/>
  <c r="J60" i="8"/>
  <c r="DL60" i="1" s="1"/>
  <c r="K60" i="8"/>
  <c r="DM60" i="1" s="1"/>
  <c r="L60" i="8"/>
  <c r="DN60" i="1" s="1"/>
  <c r="M60" i="8"/>
  <c r="DO60" i="1" s="1"/>
  <c r="N60" i="8"/>
  <c r="DP60" i="1" s="1"/>
  <c r="O60" i="8"/>
  <c r="DQ60" i="1" s="1"/>
  <c r="P60" i="8"/>
  <c r="DR60" i="1" s="1"/>
  <c r="Q60" i="8"/>
  <c r="DS60" i="1" s="1"/>
  <c r="R60" i="8"/>
  <c r="B61" i="8"/>
  <c r="C61" i="8"/>
  <c r="DE61" i="1" s="1"/>
  <c r="D61" i="8"/>
  <c r="DF61" i="1" s="1"/>
  <c r="E61" i="8"/>
  <c r="DG61" i="1" s="1"/>
  <c r="F61" i="8"/>
  <c r="DH61" i="1" s="1"/>
  <c r="G61" i="8"/>
  <c r="DI61" i="1" s="1"/>
  <c r="H61" i="8"/>
  <c r="DJ61" i="1" s="1"/>
  <c r="I61" i="8"/>
  <c r="DK61" i="1" s="1"/>
  <c r="J61" i="8"/>
  <c r="DL61" i="1" s="1"/>
  <c r="K61" i="8"/>
  <c r="DM61" i="1" s="1"/>
  <c r="L61" i="8"/>
  <c r="DN61" i="1" s="1"/>
  <c r="M61" i="8"/>
  <c r="DO61" i="1" s="1"/>
  <c r="N61" i="8"/>
  <c r="DP61" i="1" s="1"/>
  <c r="O61" i="8"/>
  <c r="DQ61" i="1" s="1"/>
  <c r="P61" i="8"/>
  <c r="DR61" i="1" s="1"/>
  <c r="Q61" i="8"/>
  <c r="DS61" i="1" s="1"/>
  <c r="R61" i="8"/>
  <c r="DC61" i="1" s="1"/>
  <c r="B62" i="8"/>
  <c r="DD62" i="1" s="1"/>
  <c r="C62" i="8"/>
  <c r="DE62" i="1" s="1"/>
  <c r="D62" i="8"/>
  <c r="DF62" i="1" s="1"/>
  <c r="E62" i="8"/>
  <c r="DG62" i="1" s="1"/>
  <c r="F62" i="8"/>
  <c r="DH62" i="1" s="1"/>
  <c r="G62" i="8"/>
  <c r="DI62" i="1" s="1"/>
  <c r="H62" i="8"/>
  <c r="DJ62" i="1" s="1"/>
  <c r="I62" i="8"/>
  <c r="DK62" i="1" s="1"/>
  <c r="J62" i="8"/>
  <c r="DL62" i="1" s="1"/>
  <c r="K62" i="8"/>
  <c r="DM62" i="1" s="1"/>
  <c r="L62" i="8"/>
  <c r="DN62" i="1" s="1"/>
  <c r="M62" i="8"/>
  <c r="DO62" i="1" s="1"/>
  <c r="N62" i="8"/>
  <c r="DP62" i="1" s="1"/>
  <c r="O62" i="8"/>
  <c r="DQ62" i="1" s="1"/>
  <c r="P62" i="8"/>
  <c r="DR62" i="1" s="1"/>
  <c r="Q62" i="8"/>
  <c r="DS62" i="1" s="1"/>
  <c r="R62" i="8"/>
  <c r="B63" i="8"/>
  <c r="DD63" i="1" s="1"/>
  <c r="C63" i="8"/>
  <c r="DE63" i="1" s="1"/>
  <c r="D63" i="8"/>
  <c r="DF63" i="1" s="1"/>
  <c r="E63" i="8"/>
  <c r="DG63" i="1" s="1"/>
  <c r="F63" i="8"/>
  <c r="DH63" i="1" s="1"/>
  <c r="G63" i="8"/>
  <c r="DI63" i="1" s="1"/>
  <c r="H63" i="8"/>
  <c r="DJ63" i="1" s="1"/>
  <c r="I63" i="8"/>
  <c r="DK63" i="1" s="1"/>
  <c r="J63" i="8"/>
  <c r="DL63" i="1" s="1"/>
  <c r="K63" i="8"/>
  <c r="DM63" i="1" s="1"/>
  <c r="L63" i="8"/>
  <c r="DN63" i="1" s="1"/>
  <c r="M63" i="8"/>
  <c r="DO63" i="1" s="1"/>
  <c r="N63" i="8"/>
  <c r="DP63" i="1" s="1"/>
  <c r="O63" i="8"/>
  <c r="DQ63" i="1" s="1"/>
  <c r="P63" i="8"/>
  <c r="DR63" i="1" s="1"/>
  <c r="Q63" i="8"/>
  <c r="DS63" i="1" s="1"/>
  <c r="B64" i="8"/>
  <c r="DD64" i="1" s="1"/>
  <c r="C64" i="8"/>
  <c r="DE64" i="1" s="1"/>
  <c r="D64" i="8"/>
  <c r="DF64" i="1" s="1"/>
  <c r="E64" i="8"/>
  <c r="DG64" i="1" s="1"/>
  <c r="F64" i="8"/>
  <c r="DH64" i="1" s="1"/>
  <c r="G64" i="8"/>
  <c r="DI64" i="1" s="1"/>
  <c r="H64" i="8"/>
  <c r="DJ64" i="1" s="1"/>
  <c r="I64" i="8"/>
  <c r="DK64" i="1" s="1"/>
  <c r="J64" i="8"/>
  <c r="DL64" i="1" s="1"/>
  <c r="K64" i="8"/>
  <c r="DM64" i="1" s="1"/>
  <c r="L64" i="8"/>
  <c r="DN64" i="1" s="1"/>
  <c r="M64" i="8"/>
  <c r="DO64" i="1" s="1"/>
  <c r="N64" i="8"/>
  <c r="DP64" i="1" s="1"/>
  <c r="O64" i="8"/>
  <c r="DQ64" i="1" s="1"/>
  <c r="P64" i="8"/>
  <c r="DR64" i="1" s="1"/>
  <c r="Q64" i="8"/>
  <c r="DS64" i="1" s="1"/>
  <c r="R64" i="8"/>
  <c r="B65" i="8"/>
  <c r="C65" i="8"/>
  <c r="DE65" i="1" s="1"/>
  <c r="D65" i="8"/>
  <c r="DF65" i="1" s="1"/>
  <c r="E65" i="8"/>
  <c r="DG65" i="1" s="1"/>
  <c r="F65" i="8"/>
  <c r="DH65" i="1" s="1"/>
  <c r="G65" i="8"/>
  <c r="DI65" i="1" s="1"/>
  <c r="H65" i="8"/>
  <c r="DJ65" i="1" s="1"/>
  <c r="I65" i="8"/>
  <c r="DK65" i="1" s="1"/>
  <c r="J65" i="8"/>
  <c r="DL65" i="1" s="1"/>
  <c r="K65" i="8"/>
  <c r="DM65" i="1" s="1"/>
  <c r="L65" i="8"/>
  <c r="DN65" i="1" s="1"/>
  <c r="M65" i="8"/>
  <c r="DO65" i="1" s="1"/>
  <c r="N65" i="8"/>
  <c r="DP65" i="1" s="1"/>
  <c r="O65" i="8"/>
  <c r="DQ65" i="1" s="1"/>
  <c r="P65" i="8"/>
  <c r="DR65" i="1" s="1"/>
  <c r="Q65" i="8"/>
  <c r="DS65" i="1" s="1"/>
  <c r="R65" i="8"/>
  <c r="B66" i="8"/>
  <c r="C66" i="8"/>
  <c r="DE66" i="1" s="1"/>
  <c r="D66" i="8"/>
  <c r="DF66" i="1" s="1"/>
  <c r="E66" i="8"/>
  <c r="DG66" i="1" s="1"/>
  <c r="F66" i="8"/>
  <c r="DH66" i="1" s="1"/>
  <c r="G66" i="8"/>
  <c r="DI66" i="1" s="1"/>
  <c r="H66" i="8"/>
  <c r="DJ66" i="1" s="1"/>
  <c r="I66" i="8"/>
  <c r="DK66" i="1" s="1"/>
  <c r="J66" i="8"/>
  <c r="DL66" i="1" s="1"/>
  <c r="K66" i="8"/>
  <c r="DM66" i="1" s="1"/>
  <c r="L66" i="8"/>
  <c r="DN66" i="1" s="1"/>
  <c r="M66" i="8"/>
  <c r="DO66" i="1" s="1"/>
  <c r="N66" i="8"/>
  <c r="DP66" i="1" s="1"/>
  <c r="O66" i="8"/>
  <c r="DQ66" i="1" s="1"/>
  <c r="P66" i="8"/>
  <c r="DR66" i="1" s="1"/>
  <c r="Q66" i="8"/>
  <c r="DS66" i="1" s="1"/>
  <c r="R66" i="8"/>
  <c r="B67" i="8"/>
  <c r="DD67" i="1" s="1"/>
  <c r="C67" i="8"/>
  <c r="DE67" i="1" s="1"/>
  <c r="D67" i="8"/>
  <c r="DF67" i="1" s="1"/>
  <c r="E67" i="8"/>
  <c r="DG67" i="1" s="1"/>
  <c r="F67" i="8"/>
  <c r="DH67" i="1" s="1"/>
  <c r="G67" i="8"/>
  <c r="DI67" i="1" s="1"/>
  <c r="H67" i="8"/>
  <c r="DJ67" i="1" s="1"/>
  <c r="I67" i="8"/>
  <c r="DK67" i="1" s="1"/>
  <c r="J67" i="8"/>
  <c r="DL67" i="1" s="1"/>
  <c r="K67" i="8"/>
  <c r="DM67" i="1" s="1"/>
  <c r="L67" i="8"/>
  <c r="DN67" i="1" s="1"/>
  <c r="M67" i="8"/>
  <c r="DO67" i="1" s="1"/>
  <c r="N67" i="8"/>
  <c r="DP67" i="1" s="1"/>
  <c r="O67" i="8"/>
  <c r="DQ67" i="1" s="1"/>
  <c r="P67" i="8"/>
  <c r="DR67" i="1" s="1"/>
  <c r="Q67" i="8"/>
  <c r="DS67" i="1" s="1"/>
  <c r="R67" i="8"/>
  <c r="B68" i="8"/>
  <c r="C68" i="8"/>
  <c r="DE68" i="1" s="1"/>
  <c r="D68" i="8"/>
  <c r="DF68" i="1" s="1"/>
  <c r="E68" i="8"/>
  <c r="DG68" i="1" s="1"/>
  <c r="F68" i="8"/>
  <c r="DH68" i="1" s="1"/>
  <c r="G68" i="8"/>
  <c r="DI68" i="1" s="1"/>
  <c r="H68" i="8"/>
  <c r="DJ68" i="1" s="1"/>
  <c r="I68" i="8"/>
  <c r="DK68" i="1" s="1"/>
  <c r="J68" i="8"/>
  <c r="DL68" i="1" s="1"/>
  <c r="K68" i="8"/>
  <c r="DM68" i="1" s="1"/>
  <c r="L68" i="8"/>
  <c r="DN68" i="1" s="1"/>
  <c r="M68" i="8"/>
  <c r="DO68" i="1" s="1"/>
  <c r="N68" i="8"/>
  <c r="DP68" i="1" s="1"/>
  <c r="O68" i="8"/>
  <c r="DQ68" i="1" s="1"/>
  <c r="P68" i="8"/>
  <c r="DR68" i="1" s="1"/>
  <c r="Q68" i="8"/>
  <c r="DS68" i="1" s="1"/>
  <c r="R68" i="8"/>
  <c r="DC68" i="1" s="1"/>
  <c r="B69" i="8"/>
  <c r="DD69" i="1" s="1"/>
  <c r="C69" i="8"/>
  <c r="DE69" i="1" s="1"/>
  <c r="D69" i="8"/>
  <c r="DF69" i="1" s="1"/>
  <c r="E69" i="8"/>
  <c r="DG69" i="1" s="1"/>
  <c r="F69" i="8"/>
  <c r="DH69" i="1" s="1"/>
  <c r="G69" i="8"/>
  <c r="DI69" i="1" s="1"/>
  <c r="H69" i="8"/>
  <c r="DJ69" i="1" s="1"/>
  <c r="I69" i="8"/>
  <c r="DK69" i="1" s="1"/>
  <c r="J69" i="8"/>
  <c r="DL69" i="1" s="1"/>
  <c r="K69" i="8"/>
  <c r="DM69" i="1" s="1"/>
  <c r="L69" i="8"/>
  <c r="DN69" i="1" s="1"/>
  <c r="M69" i="8"/>
  <c r="DO69" i="1" s="1"/>
  <c r="N69" i="8"/>
  <c r="DP69" i="1" s="1"/>
  <c r="O69" i="8"/>
  <c r="DQ69" i="1" s="1"/>
  <c r="P69" i="8"/>
  <c r="DR69" i="1" s="1"/>
  <c r="Q69" i="8"/>
  <c r="DS69" i="1" s="1"/>
  <c r="R69" i="8"/>
  <c r="B70" i="8"/>
  <c r="C70" i="8"/>
  <c r="DE70" i="1" s="1"/>
  <c r="D70" i="8"/>
  <c r="DF70" i="1" s="1"/>
  <c r="E70" i="8"/>
  <c r="DG70" i="1" s="1"/>
  <c r="F70" i="8"/>
  <c r="DH70" i="1" s="1"/>
  <c r="G70" i="8"/>
  <c r="DI70" i="1" s="1"/>
  <c r="H70" i="8"/>
  <c r="DJ70" i="1" s="1"/>
  <c r="I70" i="8"/>
  <c r="DK70" i="1" s="1"/>
  <c r="J70" i="8"/>
  <c r="DL70" i="1" s="1"/>
  <c r="K70" i="8"/>
  <c r="DM70" i="1" s="1"/>
  <c r="L70" i="8"/>
  <c r="DN70" i="1" s="1"/>
  <c r="M70" i="8"/>
  <c r="DO70" i="1" s="1"/>
  <c r="N70" i="8"/>
  <c r="DP70" i="1" s="1"/>
  <c r="O70" i="8"/>
  <c r="DQ70" i="1" s="1"/>
  <c r="P70" i="8"/>
  <c r="DR70" i="1" s="1"/>
  <c r="Q70" i="8"/>
  <c r="DS70" i="1" s="1"/>
  <c r="R70" i="8"/>
  <c r="B71" i="8"/>
  <c r="DD71" i="1" s="1"/>
  <c r="C71" i="8"/>
  <c r="DE71" i="1" s="1"/>
  <c r="D71" i="8"/>
  <c r="DF71" i="1" s="1"/>
  <c r="E71" i="8"/>
  <c r="DG71" i="1" s="1"/>
  <c r="F71" i="8"/>
  <c r="DH71" i="1" s="1"/>
  <c r="G71" i="8"/>
  <c r="DI71" i="1" s="1"/>
  <c r="H71" i="8"/>
  <c r="DJ71" i="1" s="1"/>
  <c r="I71" i="8"/>
  <c r="DK71" i="1" s="1"/>
  <c r="J71" i="8"/>
  <c r="DL71" i="1" s="1"/>
  <c r="K71" i="8"/>
  <c r="DM71" i="1" s="1"/>
  <c r="L71" i="8"/>
  <c r="DN71" i="1" s="1"/>
  <c r="M71" i="8"/>
  <c r="DO71" i="1" s="1"/>
  <c r="N71" i="8"/>
  <c r="DP71" i="1" s="1"/>
  <c r="O71" i="8"/>
  <c r="DQ71" i="1" s="1"/>
  <c r="P71" i="8"/>
  <c r="DR71" i="1" s="1"/>
  <c r="Q71" i="8"/>
  <c r="DS71" i="1" s="1"/>
  <c r="R71" i="8"/>
  <c r="DC71" i="1" s="1"/>
  <c r="B72" i="8"/>
  <c r="DD72" i="1" s="1"/>
  <c r="C72" i="8"/>
  <c r="DE72" i="1" s="1"/>
  <c r="D72" i="8"/>
  <c r="DF72" i="1" s="1"/>
  <c r="E72" i="8"/>
  <c r="DG72" i="1" s="1"/>
  <c r="F72" i="8"/>
  <c r="DH72" i="1" s="1"/>
  <c r="G72" i="8"/>
  <c r="DI72" i="1" s="1"/>
  <c r="H72" i="8"/>
  <c r="DJ72" i="1" s="1"/>
  <c r="I72" i="8"/>
  <c r="DK72" i="1" s="1"/>
  <c r="J72" i="8"/>
  <c r="DL72" i="1" s="1"/>
  <c r="K72" i="8"/>
  <c r="DM72" i="1" s="1"/>
  <c r="L72" i="8"/>
  <c r="DN72" i="1" s="1"/>
  <c r="M72" i="8"/>
  <c r="DO72" i="1" s="1"/>
  <c r="N72" i="8"/>
  <c r="DP72" i="1" s="1"/>
  <c r="O72" i="8"/>
  <c r="DQ72" i="1" s="1"/>
  <c r="P72" i="8"/>
  <c r="DR72" i="1" s="1"/>
  <c r="Q72" i="8"/>
  <c r="DS72" i="1" s="1"/>
  <c r="B73" i="8"/>
  <c r="DD73" i="1" s="1"/>
  <c r="C73" i="8"/>
  <c r="DE73" i="1" s="1"/>
  <c r="D73" i="8"/>
  <c r="DF73" i="1" s="1"/>
  <c r="E73" i="8"/>
  <c r="DG73" i="1" s="1"/>
  <c r="F73" i="8"/>
  <c r="DH73" i="1" s="1"/>
  <c r="G73" i="8"/>
  <c r="DI73" i="1" s="1"/>
  <c r="H73" i="8"/>
  <c r="DJ73" i="1" s="1"/>
  <c r="I73" i="8"/>
  <c r="DK73" i="1" s="1"/>
  <c r="J73" i="8"/>
  <c r="DL73" i="1" s="1"/>
  <c r="K73" i="8"/>
  <c r="DM73" i="1" s="1"/>
  <c r="L73" i="8"/>
  <c r="DN73" i="1" s="1"/>
  <c r="M73" i="8"/>
  <c r="DO73" i="1" s="1"/>
  <c r="N73" i="8"/>
  <c r="DP73" i="1" s="1"/>
  <c r="O73" i="8"/>
  <c r="DQ73" i="1" s="1"/>
  <c r="P73" i="8"/>
  <c r="DR73" i="1" s="1"/>
  <c r="Q73" i="8"/>
  <c r="DS73" i="1" s="1"/>
  <c r="R73" i="8"/>
  <c r="B74" i="8"/>
  <c r="DD74" i="1" s="1"/>
  <c r="C74" i="8"/>
  <c r="DE74" i="1" s="1"/>
  <c r="D74" i="8"/>
  <c r="DF74" i="1" s="1"/>
  <c r="E74" i="8"/>
  <c r="DG74" i="1" s="1"/>
  <c r="F74" i="8"/>
  <c r="DH74" i="1" s="1"/>
  <c r="G74" i="8"/>
  <c r="DI74" i="1" s="1"/>
  <c r="H74" i="8"/>
  <c r="DJ74" i="1" s="1"/>
  <c r="I74" i="8"/>
  <c r="DK74" i="1" s="1"/>
  <c r="J74" i="8"/>
  <c r="DL74" i="1" s="1"/>
  <c r="K74" i="8"/>
  <c r="DM74" i="1" s="1"/>
  <c r="L74" i="8"/>
  <c r="DN74" i="1" s="1"/>
  <c r="M74" i="8"/>
  <c r="DO74" i="1" s="1"/>
  <c r="N74" i="8"/>
  <c r="DP74" i="1" s="1"/>
  <c r="O74" i="8"/>
  <c r="DQ74" i="1" s="1"/>
  <c r="P74" i="8"/>
  <c r="DR74" i="1" s="1"/>
  <c r="Q74" i="8"/>
  <c r="DS74" i="1" s="1"/>
  <c r="R74" i="8"/>
  <c r="B75" i="8"/>
  <c r="DD75" i="1" s="1"/>
  <c r="C75" i="8"/>
  <c r="DE75" i="1" s="1"/>
  <c r="D75" i="8"/>
  <c r="DF75" i="1" s="1"/>
  <c r="E75" i="8"/>
  <c r="DG75" i="1" s="1"/>
  <c r="F75" i="8"/>
  <c r="DH75" i="1" s="1"/>
  <c r="G75" i="8"/>
  <c r="DI75" i="1" s="1"/>
  <c r="H75" i="8"/>
  <c r="DJ75" i="1" s="1"/>
  <c r="I75" i="8"/>
  <c r="DK75" i="1" s="1"/>
  <c r="J75" i="8"/>
  <c r="DL75" i="1" s="1"/>
  <c r="K75" i="8"/>
  <c r="DM75" i="1" s="1"/>
  <c r="L75" i="8"/>
  <c r="DN75" i="1" s="1"/>
  <c r="M75" i="8"/>
  <c r="DO75" i="1" s="1"/>
  <c r="N75" i="8"/>
  <c r="DP75" i="1" s="1"/>
  <c r="O75" i="8"/>
  <c r="DQ75" i="1" s="1"/>
  <c r="P75" i="8"/>
  <c r="DR75" i="1" s="1"/>
  <c r="Q75" i="8"/>
  <c r="DS75" i="1" s="1"/>
  <c r="R75" i="8"/>
  <c r="B76" i="8"/>
  <c r="DD76" i="1" s="1"/>
  <c r="C76" i="8"/>
  <c r="DE76" i="1" s="1"/>
  <c r="D76" i="8"/>
  <c r="DF76" i="1" s="1"/>
  <c r="E76" i="8"/>
  <c r="DG76" i="1" s="1"/>
  <c r="F76" i="8"/>
  <c r="DH76" i="1" s="1"/>
  <c r="G76" i="8"/>
  <c r="DI76" i="1" s="1"/>
  <c r="H76" i="8"/>
  <c r="DJ76" i="1" s="1"/>
  <c r="I76" i="8"/>
  <c r="DK76" i="1" s="1"/>
  <c r="J76" i="8"/>
  <c r="DL76" i="1" s="1"/>
  <c r="K76" i="8"/>
  <c r="DM76" i="1" s="1"/>
  <c r="L76" i="8"/>
  <c r="DN76" i="1" s="1"/>
  <c r="M76" i="8"/>
  <c r="DO76" i="1" s="1"/>
  <c r="N76" i="8"/>
  <c r="DP76" i="1" s="1"/>
  <c r="O76" i="8"/>
  <c r="DQ76" i="1" s="1"/>
  <c r="P76" i="8"/>
  <c r="DR76" i="1" s="1"/>
  <c r="Q76" i="8"/>
  <c r="DS76" i="1" s="1"/>
  <c r="R76" i="8"/>
  <c r="B77" i="8"/>
  <c r="DD77" i="1" s="1"/>
  <c r="C77" i="8"/>
  <c r="DE77" i="1" s="1"/>
  <c r="D77" i="8"/>
  <c r="DF77" i="1" s="1"/>
  <c r="E77" i="8"/>
  <c r="DG77" i="1" s="1"/>
  <c r="F77" i="8"/>
  <c r="DH77" i="1" s="1"/>
  <c r="G77" i="8"/>
  <c r="DI77" i="1" s="1"/>
  <c r="H77" i="8"/>
  <c r="DJ77" i="1" s="1"/>
  <c r="I77" i="8"/>
  <c r="DK77" i="1" s="1"/>
  <c r="J77" i="8"/>
  <c r="DL77" i="1" s="1"/>
  <c r="K77" i="8"/>
  <c r="DM77" i="1" s="1"/>
  <c r="L77" i="8"/>
  <c r="DN77" i="1" s="1"/>
  <c r="M77" i="8"/>
  <c r="DO77" i="1" s="1"/>
  <c r="N77" i="8"/>
  <c r="DP77" i="1" s="1"/>
  <c r="O77" i="8"/>
  <c r="DQ77" i="1" s="1"/>
  <c r="P77" i="8"/>
  <c r="DR77" i="1" s="1"/>
  <c r="Q77" i="8"/>
  <c r="DS77" i="1" s="1"/>
  <c r="R77" i="8"/>
  <c r="B78" i="8"/>
  <c r="C78" i="8"/>
  <c r="DE78" i="1" s="1"/>
  <c r="D78" i="8"/>
  <c r="DF78" i="1" s="1"/>
  <c r="E78" i="8"/>
  <c r="DG78" i="1" s="1"/>
  <c r="F78" i="8"/>
  <c r="DH78" i="1" s="1"/>
  <c r="G78" i="8"/>
  <c r="DI78" i="1" s="1"/>
  <c r="H78" i="8"/>
  <c r="DJ78" i="1" s="1"/>
  <c r="I78" i="8"/>
  <c r="DK78" i="1" s="1"/>
  <c r="J78" i="8"/>
  <c r="DL78" i="1" s="1"/>
  <c r="K78" i="8"/>
  <c r="DM78" i="1" s="1"/>
  <c r="L78" i="8"/>
  <c r="DN78" i="1" s="1"/>
  <c r="M78" i="8"/>
  <c r="DO78" i="1" s="1"/>
  <c r="N78" i="8"/>
  <c r="DP78" i="1" s="1"/>
  <c r="O78" i="8"/>
  <c r="DQ78" i="1" s="1"/>
  <c r="P78" i="8"/>
  <c r="DR78" i="1" s="1"/>
  <c r="Q78" i="8"/>
  <c r="DS78" i="1" s="1"/>
  <c r="R78" i="8"/>
  <c r="B79" i="8"/>
  <c r="DD79" i="1" s="1"/>
  <c r="C79" i="8"/>
  <c r="DE79" i="1" s="1"/>
  <c r="D79" i="8"/>
  <c r="DF79" i="1" s="1"/>
  <c r="E79" i="8"/>
  <c r="DG79" i="1" s="1"/>
  <c r="F79" i="8"/>
  <c r="DH79" i="1" s="1"/>
  <c r="G79" i="8"/>
  <c r="DI79" i="1" s="1"/>
  <c r="H79" i="8"/>
  <c r="DJ79" i="1" s="1"/>
  <c r="I79" i="8"/>
  <c r="DK79" i="1" s="1"/>
  <c r="J79" i="8"/>
  <c r="DL79" i="1" s="1"/>
  <c r="K79" i="8"/>
  <c r="DM79" i="1" s="1"/>
  <c r="L79" i="8"/>
  <c r="DN79" i="1" s="1"/>
  <c r="M79" i="8"/>
  <c r="DO79" i="1" s="1"/>
  <c r="N79" i="8"/>
  <c r="DP79" i="1" s="1"/>
  <c r="O79" i="8"/>
  <c r="DQ79" i="1" s="1"/>
  <c r="P79" i="8"/>
  <c r="DR79" i="1" s="1"/>
  <c r="Q79" i="8"/>
  <c r="DS79" i="1" s="1"/>
  <c r="B80" i="8"/>
  <c r="DD80" i="1" s="1"/>
  <c r="C80" i="8"/>
  <c r="DE80" i="1" s="1"/>
  <c r="D80" i="8"/>
  <c r="DF80" i="1" s="1"/>
  <c r="E80" i="8"/>
  <c r="DG80" i="1" s="1"/>
  <c r="F80" i="8"/>
  <c r="DH80" i="1" s="1"/>
  <c r="G80" i="8"/>
  <c r="DI80" i="1" s="1"/>
  <c r="H80" i="8"/>
  <c r="DJ80" i="1" s="1"/>
  <c r="I80" i="8"/>
  <c r="DK80" i="1" s="1"/>
  <c r="J80" i="8"/>
  <c r="DL80" i="1" s="1"/>
  <c r="K80" i="8"/>
  <c r="DM80" i="1" s="1"/>
  <c r="L80" i="8"/>
  <c r="DN80" i="1" s="1"/>
  <c r="M80" i="8"/>
  <c r="DO80" i="1" s="1"/>
  <c r="N80" i="8"/>
  <c r="DP80" i="1" s="1"/>
  <c r="O80" i="8"/>
  <c r="DQ80" i="1" s="1"/>
  <c r="P80" i="8"/>
  <c r="DR80" i="1" s="1"/>
  <c r="Q80" i="8"/>
  <c r="DS80" i="1" s="1"/>
  <c r="B81" i="8"/>
  <c r="DD81" i="1" s="1"/>
  <c r="C81" i="8"/>
  <c r="DE81" i="1" s="1"/>
  <c r="D81" i="8"/>
  <c r="DF81" i="1" s="1"/>
  <c r="E81" i="8"/>
  <c r="DG81" i="1" s="1"/>
  <c r="F81" i="8"/>
  <c r="DH81" i="1" s="1"/>
  <c r="G81" i="8"/>
  <c r="DI81" i="1" s="1"/>
  <c r="H81" i="8"/>
  <c r="DJ81" i="1" s="1"/>
  <c r="I81" i="8"/>
  <c r="DK81" i="1" s="1"/>
  <c r="J81" i="8"/>
  <c r="DL81" i="1" s="1"/>
  <c r="K81" i="8"/>
  <c r="DM81" i="1" s="1"/>
  <c r="L81" i="8"/>
  <c r="DN81" i="1" s="1"/>
  <c r="M81" i="8"/>
  <c r="DO81" i="1" s="1"/>
  <c r="N81" i="8"/>
  <c r="DP81" i="1" s="1"/>
  <c r="O81" i="8"/>
  <c r="DQ81" i="1" s="1"/>
  <c r="P81" i="8"/>
  <c r="DR81" i="1" s="1"/>
  <c r="Q81" i="8"/>
  <c r="DS81" i="1" s="1"/>
  <c r="R81" i="8"/>
  <c r="DC81" i="1" s="1"/>
  <c r="B82" i="8"/>
  <c r="DD82" i="1" s="1"/>
  <c r="C82" i="8"/>
  <c r="DE82" i="1" s="1"/>
  <c r="D82" i="8"/>
  <c r="DF82" i="1" s="1"/>
  <c r="E82" i="8"/>
  <c r="DG82" i="1" s="1"/>
  <c r="F82" i="8"/>
  <c r="DH82" i="1" s="1"/>
  <c r="G82" i="8"/>
  <c r="DI82" i="1" s="1"/>
  <c r="H82" i="8"/>
  <c r="DJ82" i="1" s="1"/>
  <c r="I82" i="8"/>
  <c r="DK82" i="1" s="1"/>
  <c r="J82" i="8"/>
  <c r="DL82" i="1" s="1"/>
  <c r="K82" i="8"/>
  <c r="DM82" i="1" s="1"/>
  <c r="L82" i="8"/>
  <c r="DN82" i="1" s="1"/>
  <c r="M82" i="8"/>
  <c r="DO82" i="1" s="1"/>
  <c r="N82" i="8"/>
  <c r="DP82" i="1" s="1"/>
  <c r="O82" i="8"/>
  <c r="DQ82" i="1" s="1"/>
  <c r="P82" i="8"/>
  <c r="DR82" i="1" s="1"/>
  <c r="Q82" i="8"/>
  <c r="DS82" i="1" s="1"/>
  <c r="B83" i="8"/>
  <c r="DD83" i="1" s="1"/>
  <c r="C83" i="8"/>
  <c r="DE83" i="1" s="1"/>
  <c r="D83" i="8"/>
  <c r="DF83" i="1" s="1"/>
  <c r="E83" i="8"/>
  <c r="DG83" i="1" s="1"/>
  <c r="F83" i="8"/>
  <c r="DH83" i="1" s="1"/>
  <c r="G83" i="8"/>
  <c r="DI83" i="1" s="1"/>
  <c r="H83" i="8"/>
  <c r="DJ83" i="1" s="1"/>
  <c r="I83" i="8"/>
  <c r="DK83" i="1" s="1"/>
  <c r="J83" i="8"/>
  <c r="DL83" i="1" s="1"/>
  <c r="K83" i="8"/>
  <c r="DM83" i="1" s="1"/>
  <c r="L83" i="8"/>
  <c r="DN83" i="1" s="1"/>
  <c r="M83" i="8"/>
  <c r="DO83" i="1" s="1"/>
  <c r="N83" i="8"/>
  <c r="DP83" i="1" s="1"/>
  <c r="O83" i="8"/>
  <c r="DQ83" i="1" s="1"/>
  <c r="P83" i="8"/>
  <c r="DR83" i="1" s="1"/>
  <c r="Q83" i="8"/>
  <c r="DS83" i="1" s="1"/>
  <c r="R83" i="8"/>
  <c r="DC83" i="1" s="1"/>
  <c r="B84" i="8"/>
  <c r="DD84" i="1" s="1"/>
  <c r="C84" i="8"/>
  <c r="DE84" i="1" s="1"/>
  <c r="D84" i="8"/>
  <c r="DF84" i="1" s="1"/>
  <c r="E84" i="8"/>
  <c r="DG84" i="1" s="1"/>
  <c r="F84" i="8"/>
  <c r="DH84" i="1" s="1"/>
  <c r="G84" i="8"/>
  <c r="DI84" i="1" s="1"/>
  <c r="H84" i="8"/>
  <c r="DJ84" i="1" s="1"/>
  <c r="I84" i="8"/>
  <c r="DK84" i="1" s="1"/>
  <c r="J84" i="8"/>
  <c r="DL84" i="1" s="1"/>
  <c r="K84" i="8"/>
  <c r="DM84" i="1" s="1"/>
  <c r="L84" i="8"/>
  <c r="DN84" i="1" s="1"/>
  <c r="M84" i="8"/>
  <c r="DO84" i="1" s="1"/>
  <c r="N84" i="8"/>
  <c r="DP84" i="1" s="1"/>
  <c r="O84" i="8"/>
  <c r="DQ84" i="1" s="1"/>
  <c r="P84" i="8"/>
  <c r="DR84" i="1" s="1"/>
  <c r="Q84" i="8"/>
  <c r="DS84" i="1" s="1"/>
  <c r="R84" i="8"/>
  <c r="DC84" i="1" s="1"/>
  <c r="B85" i="8"/>
  <c r="C85" i="8"/>
  <c r="DE85" i="1" s="1"/>
  <c r="D85" i="8"/>
  <c r="DF85" i="1" s="1"/>
  <c r="E85" i="8"/>
  <c r="DG85" i="1" s="1"/>
  <c r="F85" i="8"/>
  <c r="DH85" i="1" s="1"/>
  <c r="G85" i="8"/>
  <c r="DI85" i="1" s="1"/>
  <c r="H85" i="8"/>
  <c r="DJ85" i="1" s="1"/>
  <c r="I85" i="8"/>
  <c r="DK85" i="1" s="1"/>
  <c r="J85" i="8"/>
  <c r="DL85" i="1" s="1"/>
  <c r="K85" i="8"/>
  <c r="DM85" i="1" s="1"/>
  <c r="L85" i="8"/>
  <c r="DN85" i="1" s="1"/>
  <c r="M85" i="8"/>
  <c r="DO85" i="1" s="1"/>
  <c r="N85" i="8"/>
  <c r="DP85" i="1" s="1"/>
  <c r="O85" i="8"/>
  <c r="DQ85" i="1" s="1"/>
  <c r="P85" i="8"/>
  <c r="DR85" i="1" s="1"/>
  <c r="Q85" i="8"/>
  <c r="DS85" i="1" s="1"/>
  <c r="R85" i="8"/>
  <c r="DC85" i="1" s="1"/>
  <c r="B86" i="8"/>
  <c r="C86" i="8"/>
  <c r="DE86" i="1" s="1"/>
  <c r="D86" i="8"/>
  <c r="DF86" i="1" s="1"/>
  <c r="E86" i="8"/>
  <c r="DG86" i="1" s="1"/>
  <c r="F86" i="8"/>
  <c r="DH86" i="1" s="1"/>
  <c r="G86" i="8"/>
  <c r="DI86" i="1" s="1"/>
  <c r="H86" i="8"/>
  <c r="DJ86" i="1" s="1"/>
  <c r="I86" i="8"/>
  <c r="DK86" i="1" s="1"/>
  <c r="J86" i="8"/>
  <c r="DL86" i="1" s="1"/>
  <c r="K86" i="8"/>
  <c r="DM86" i="1" s="1"/>
  <c r="L86" i="8"/>
  <c r="DN86" i="1" s="1"/>
  <c r="M86" i="8"/>
  <c r="DO86" i="1" s="1"/>
  <c r="N86" i="8"/>
  <c r="DP86" i="1" s="1"/>
  <c r="O86" i="8"/>
  <c r="DQ86" i="1" s="1"/>
  <c r="P86" i="8"/>
  <c r="DR86" i="1" s="1"/>
  <c r="Q86" i="8"/>
  <c r="DS86" i="1" s="1"/>
  <c r="B87" i="8"/>
  <c r="DD87" i="1" s="1"/>
  <c r="C87" i="8"/>
  <c r="DE87" i="1" s="1"/>
  <c r="D87" i="8"/>
  <c r="DF87" i="1" s="1"/>
  <c r="E87" i="8"/>
  <c r="DG87" i="1" s="1"/>
  <c r="F87" i="8"/>
  <c r="DH87" i="1" s="1"/>
  <c r="G87" i="8"/>
  <c r="DI87" i="1" s="1"/>
  <c r="H87" i="8"/>
  <c r="DJ87" i="1" s="1"/>
  <c r="I87" i="8"/>
  <c r="DK87" i="1" s="1"/>
  <c r="J87" i="8"/>
  <c r="DL87" i="1" s="1"/>
  <c r="K87" i="8"/>
  <c r="DM87" i="1" s="1"/>
  <c r="L87" i="8"/>
  <c r="DN87" i="1" s="1"/>
  <c r="M87" i="8"/>
  <c r="DO87" i="1" s="1"/>
  <c r="N87" i="8"/>
  <c r="DP87" i="1" s="1"/>
  <c r="O87" i="8"/>
  <c r="DQ87" i="1" s="1"/>
  <c r="P87" i="8"/>
  <c r="DR87" i="1" s="1"/>
  <c r="Q87" i="8"/>
  <c r="DS87" i="1" s="1"/>
  <c r="R87" i="8"/>
  <c r="DC87" i="1" s="1"/>
  <c r="B88" i="8"/>
  <c r="DD88" i="1" s="1"/>
  <c r="C88" i="8"/>
  <c r="DE88" i="1" s="1"/>
  <c r="D88" i="8"/>
  <c r="DF88" i="1" s="1"/>
  <c r="E88" i="8"/>
  <c r="DG88" i="1" s="1"/>
  <c r="F88" i="8"/>
  <c r="DH88" i="1" s="1"/>
  <c r="G88" i="8"/>
  <c r="DI88" i="1" s="1"/>
  <c r="H88" i="8"/>
  <c r="DJ88" i="1" s="1"/>
  <c r="I88" i="8"/>
  <c r="DK88" i="1" s="1"/>
  <c r="J88" i="8"/>
  <c r="DL88" i="1" s="1"/>
  <c r="K88" i="8"/>
  <c r="DM88" i="1" s="1"/>
  <c r="L88" i="8"/>
  <c r="DN88" i="1" s="1"/>
  <c r="M88" i="8"/>
  <c r="DO88" i="1" s="1"/>
  <c r="N88" i="8"/>
  <c r="DP88" i="1" s="1"/>
  <c r="O88" i="8"/>
  <c r="DQ88" i="1" s="1"/>
  <c r="P88" i="8"/>
  <c r="DR88" i="1" s="1"/>
  <c r="Q88" i="8"/>
  <c r="DS88" i="1" s="1"/>
  <c r="R88" i="8"/>
  <c r="B89" i="8"/>
  <c r="C89" i="8"/>
  <c r="DE89" i="1" s="1"/>
  <c r="D89" i="8"/>
  <c r="DF89" i="1" s="1"/>
  <c r="E89" i="8"/>
  <c r="DG89" i="1" s="1"/>
  <c r="F89" i="8"/>
  <c r="DH89" i="1" s="1"/>
  <c r="G89" i="8"/>
  <c r="DI89" i="1" s="1"/>
  <c r="H89" i="8"/>
  <c r="DJ89" i="1" s="1"/>
  <c r="I89" i="8"/>
  <c r="DK89" i="1" s="1"/>
  <c r="J89" i="8"/>
  <c r="DL89" i="1" s="1"/>
  <c r="K89" i="8"/>
  <c r="DM89" i="1" s="1"/>
  <c r="L89" i="8"/>
  <c r="DN89" i="1" s="1"/>
  <c r="M89" i="8"/>
  <c r="DO89" i="1" s="1"/>
  <c r="N89" i="8"/>
  <c r="DP89" i="1" s="1"/>
  <c r="O89" i="8"/>
  <c r="DQ89" i="1" s="1"/>
  <c r="P89" i="8"/>
  <c r="DR89" i="1" s="1"/>
  <c r="Q89" i="8"/>
  <c r="DS89" i="1" s="1"/>
  <c r="R89" i="8"/>
  <c r="B90" i="8"/>
  <c r="C90" i="8"/>
  <c r="DE90" i="1" s="1"/>
  <c r="D90" i="8"/>
  <c r="DF90" i="1" s="1"/>
  <c r="E90" i="8"/>
  <c r="DG90" i="1" s="1"/>
  <c r="F90" i="8"/>
  <c r="DH90" i="1" s="1"/>
  <c r="G90" i="8"/>
  <c r="DI90" i="1" s="1"/>
  <c r="H90" i="8"/>
  <c r="DJ90" i="1" s="1"/>
  <c r="I90" i="8"/>
  <c r="DK90" i="1" s="1"/>
  <c r="J90" i="8"/>
  <c r="DL90" i="1" s="1"/>
  <c r="K90" i="8"/>
  <c r="DM90" i="1" s="1"/>
  <c r="L90" i="8"/>
  <c r="DN90" i="1" s="1"/>
  <c r="M90" i="8"/>
  <c r="DO90" i="1" s="1"/>
  <c r="N90" i="8"/>
  <c r="DP90" i="1" s="1"/>
  <c r="O90" i="8"/>
  <c r="DQ90" i="1" s="1"/>
  <c r="P90" i="8"/>
  <c r="DR90" i="1" s="1"/>
  <c r="Q90" i="8"/>
  <c r="DS90" i="1" s="1"/>
  <c r="R90" i="8"/>
  <c r="DC90" i="1" s="1"/>
  <c r="B91" i="8"/>
  <c r="DD91" i="1" s="1"/>
  <c r="C91" i="8"/>
  <c r="DE91" i="1" s="1"/>
  <c r="D91" i="8"/>
  <c r="DF91" i="1" s="1"/>
  <c r="E91" i="8"/>
  <c r="DG91" i="1" s="1"/>
  <c r="F91" i="8"/>
  <c r="DH91" i="1" s="1"/>
  <c r="G91" i="8"/>
  <c r="DI91" i="1" s="1"/>
  <c r="H91" i="8"/>
  <c r="DJ91" i="1" s="1"/>
  <c r="I91" i="8"/>
  <c r="DK91" i="1" s="1"/>
  <c r="J91" i="8"/>
  <c r="DL91" i="1" s="1"/>
  <c r="K91" i="8"/>
  <c r="DM91" i="1" s="1"/>
  <c r="L91" i="8"/>
  <c r="DN91" i="1" s="1"/>
  <c r="M91" i="8"/>
  <c r="DO91" i="1" s="1"/>
  <c r="N91" i="8"/>
  <c r="DP91" i="1" s="1"/>
  <c r="O91" i="8"/>
  <c r="DQ91" i="1" s="1"/>
  <c r="P91" i="8"/>
  <c r="DR91" i="1" s="1"/>
  <c r="Q91" i="8"/>
  <c r="DS91" i="1" s="1"/>
  <c r="R91" i="8"/>
  <c r="B92" i="8"/>
  <c r="DD92" i="1" s="1"/>
  <c r="C92" i="8"/>
  <c r="DE92" i="1" s="1"/>
  <c r="D92" i="8"/>
  <c r="DF92" i="1" s="1"/>
  <c r="E92" i="8"/>
  <c r="DG92" i="1" s="1"/>
  <c r="F92" i="8"/>
  <c r="DH92" i="1" s="1"/>
  <c r="G92" i="8"/>
  <c r="DI92" i="1" s="1"/>
  <c r="H92" i="8"/>
  <c r="DJ92" i="1" s="1"/>
  <c r="I92" i="8"/>
  <c r="DK92" i="1" s="1"/>
  <c r="J92" i="8"/>
  <c r="DL92" i="1" s="1"/>
  <c r="K92" i="8"/>
  <c r="DM92" i="1" s="1"/>
  <c r="L92" i="8"/>
  <c r="DN92" i="1" s="1"/>
  <c r="M92" i="8"/>
  <c r="DO92" i="1" s="1"/>
  <c r="N92" i="8"/>
  <c r="DP92" i="1" s="1"/>
  <c r="O92" i="8"/>
  <c r="DQ92" i="1" s="1"/>
  <c r="P92" i="8"/>
  <c r="DR92" i="1" s="1"/>
  <c r="Q92" i="8"/>
  <c r="DS92" i="1" s="1"/>
  <c r="R92" i="8"/>
  <c r="B93" i="8"/>
  <c r="DD93" i="1" s="1"/>
  <c r="C93" i="8"/>
  <c r="DE93" i="1" s="1"/>
  <c r="D93" i="8"/>
  <c r="DF93" i="1" s="1"/>
  <c r="E93" i="8"/>
  <c r="DG93" i="1" s="1"/>
  <c r="F93" i="8"/>
  <c r="DH93" i="1" s="1"/>
  <c r="G93" i="8"/>
  <c r="DI93" i="1" s="1"/>
  <c r="H93" i="8"/>
  <c r="DJ93" i="1" s="1"/>
  <c r="I93" i="8"/>
  <c r="DK93" i="1" s="1"/>
  <c r="J93" i="8"/>
  <c r="DL93" i="1" s="1"/>
  <c r="K93" i="8"/>
  <c r="DM93" i="1" s="1"/>
  <c r="L93" i="8"/>
  <c r="DN93" i="1" s="1"/>
  <c r="M93" i="8"/>
  <c r="DO93" i="1" s="1"/>
  <c r="N93" i="8"/>
  <c r="DP93" i="1" s="1"/>
  <c r="O93" i="8"/>
  <c r="DQ93" i="1" s="1"/>
  <c r="P93" i="8"/>
  <c r="DR93" i="1" s="1"/>
  <c r="Q93" i="8"/>
  <c r="DS93" i="1" s="1"/>
  <c r="R93" i="8"/>
  <c r="DC93" i="1" s="1"/>
  <c r="B94" i="8"/>
  <c r="DD94" i="1" s="1"/>
  <c r="C94" i="8"/>
  <c r="DE94" i="1" s="1"/>
  <c r="D94" i="8"/>
  <c r="DF94" i="1" s="1"/>
  <c r="E94" i="8"/>
  <c r="DG94" i="1" s="1"/>
  <c r="F94" i="8"/>
  <c r="DH94" i="1" s="1"/>
  <c r="G94" i="8"/>
  <c r="DI94" i="1" s="1"/>
  <c r="H94" i="8"/>
  <c r="DJ94" i="1" s="1"/>
  <c r="I94" i="8"/>
  <c r="DK94" i="1" s="1"/>
  <c r="J94" i="8"/>
  <c r="DL94" i="1" s="1"/>
  <c r="K94" i="8"/>
  <c r="DM94" i="1" s="1"/>
  <c r="L94" i="8"/>
  <c r="DN94" i="1" s="1"/>
  <c r="M94" i="8"/>
  <c r="DO94" i="1" s="1"/>
  <c r="N94" i="8"/>
  <c r="DP94" i="1" s="1"/>
  <c r="O94" i="8"/>
  <c r="DQ94" i="1" s="1"/>
  <c r="P94" i="8"/>
  <c r="DR94" i="1" s="1"/>
  <c r="Q94" i="8"/>
  <c r="DS94" i="1" s="1"/>
  <c r="R94" i="8"/>
  <c r="DC94" i="1" s="1"/>
  <c r="B95" i="8"/>
  <c r="DD95" i="1" s="1"/>
  <c r="C95" i="8"/>
  <c r="DE95" i="1" s="1"/>
  <c r="D95" i="8"/>
  <c r="DF95" i="1" s="1"/>
  <c r="E95" i="8"/>
  <c r="DG95" i="1" s="1"/>
  <c r="F95" i="8"/>
  <c r="DH95" i="1" s="1"/>
  <c r="G95" i="8"/>
  <c r="DI95" i="1" s="1"/>
  <c r="H95" i="8"/>
  <c r="DJ95" i="1" s="1"/>
  <c r="I95" i="8"/>
  <c r="DK95" i="1" s="1"/>
  <c r="J95" i="8"/>
  <c r="DL95" i="1" s="1"/>
  <c r="K95" i="8"/>
  <c r="DM95" i="1" s="1"/>
  <c r="L95" i="8"/>
  <c r="DN95" i="1" s="1"/>
  <c r="M95" i="8"/>
  <c r="DO95" i="1" s="1"/>
  <c r="N95" i="8"/>
  <c r="DP95" i="1" s="1"/>
  <c r="O95" i="8"/>
  <c r="DQ95" i="1" s="1"/>
  <c r="P95" i="8"/>
  <c r="DR95" i="1" s="1"/>
  <c r="Q95" i="8"/>
  <c r="DS95" i="1" s="1"/>
  <c r="B96" i="8"/>
  <c r="DD96" i="1" s="1"/>
  <c r="C96" i="8"/>
  <c r="DE96" i="1" s="1"/>
  <c r="D96" i="8"/>
  <c r="DF96" i="1" s="1"/>
  <c r="E96" i="8"/>
  <c r="DG96" i="1" s="1"/>
  <c r="F96" i="8"/>
  <c r="DH96" i="1" s="1"/>
  <c r="G96" i="8"/>
  <c r="DI96" i="1" s="1"/>
  <c r="H96" i="8"/>
  <c r="DJ96" i="1" s="1"/>
  <c r="I96" i="8"/>
  <c r="DK96" i="1" s="1"/>
  <c r="J96" i="8"/>
  <c r="DL96" i="1" s="1"/>
  <c r="K96" i="8"/>
  <c r="DM96" i="1" s="1"/>
  <c r="L96" i="8"/>
  <c r="DN96" i="1" s="1"/>
  <c r="M96" i="8"/>
  <c r="DO96" i="1" s="1"/>
  <c r="N96" i="8"/>
  <c r="DP96" i="1" s="1"/>
  <c r="O96" i="8"/>
  <c r="DQ96" i="1" s="1"/>
  <c r="P96" i="8"/>
  <c r="DR96" i="1" s="1"/>
  <c r="Q96" i="8"/>
  <c r="DS96" i="1" s="1"/>
  <c r="B97" i="8"/>
  <c r="DD97" i="1" s="1"/>
  <c r="C97" i="8"/>
  <c r="DE97" i="1" s="1"/>
  <c r="D97" i="8"/>
  <c r="DF97" i="1" s="1"/>
  <c r="E97" i="8"/>
  <c r="DG97" i="1" s="1"/>
  <c r="F97" i="8"/>
  <c r="DH97" i="1" s="1"/>
  <c r="G97" i="8"/>
  <c r="DI97" i="1" s="1"/>
  <c r="H97" i="8"/>
  <c r="DJ97" i="1" s="1"/>
  <c r="I97" i="8"/>
  <c r="DK97" i="1" s="1"/>
  <c r="J97" i="8"/>
  <c r="DL97" i="1" s="1"/>
  <c r="K97" i="8"/>
  <c r="DM97" i="1" s="1"/>
  <c r="L97" i="8"/>
  <c r="DN97" i="1" s="1"/>
  <c r="M97" i="8"/>
  <c r="DO97" i="1" s="1"/>
  <c r="N97" i="8"/>
  <c r="DP97" i="1" s="1"/>
  <c r="O97" i="8"/>
  <c r="DQ97" i="1" s="1"/>
  <c r="P97" i="8"/>
  <c r="DR97" i="1" s="1"/>
  <c r="Q97" i="8"/>
  <c r="DS97" i="1" s="1"/>
  <c r="R97" i="8"/>
  <c r="DC97" i="1" s="1"/>
  <c r="B98" i="8"/>
  <c r="DD98" i="1" s="1"/>
  <c r="C98" i="8"/>
  <c r="DE98" i="1" s="1"/>
  <c r="D98" i="8"/>
  <c r="DF98" i="1" s="1"/>
  <c r="E98" i="8"/>
  <c r="DG98" i="1" s="1"/>
  <c r="F98" i="8"/>
  <c r="DH98" i="1" s="1"/>
  <c r="G98" i="8"/>
  <c r="DI98" i="1" s="1"/>
  <c r="H98" i="8"/>
  <c r="DJ98" i="1" s="1"/>
  <c r="I98" i="8"/>
  <c r="DK98" i="1" s="1"/>
  <c r="J98" i="8"/>
  <c r="K98" i="8"/>
  <c r="DM98" i="1" s="1"/>
  <c r="L98" i="8"/>
  <c r="DN98" i="1" s="1"/>
  <c r="M98" i="8"/>
  <c r="DO98" i="1" s="1"/>
  <c r="N98" i="8"/>
  <c r="DP98" i="1" s="1"/>
  <c r="O98" i="8"/>
  <c r="DQ98" i="1" s="1"/>
  <c r="P98" i="8"/>
  <c r="DR98" i="1" s="1"/>
  <c r="Q98" i="8"/>
  <c r="DS98" i="1" s="1"/>
  <c r="R98" i="8"/>
  <c r="DC98" i="1" s="1"/>
  <c r="B99" i="8"/>
  <c r="DD99" i="1" s="1"/>
  <c r="C99" i="8"/>
  <c r="D99" i="8"/>
  <c r="DF99" i="1" s="1"/>
  <c r="E99" i="8"/>
  <c r="DG99" i="1" s="1"/>
  <c r="F99" i="8"/>
  <c r="DH99" i="1" s="1"/>
  <c r="G99" i="8"/>
  <c r="DI99" i="1" s="1"/>
  <c r="H99" i="8"/>
  <c r="DJ99" i="1" s="1"/>
  <c r="I99" i="8"/>
  <c r="DK99" i="1" s="1"/>
  <c r="J99" i="8"/>
  <c r="DL99" i="1" s="1"/>
  <c r="K99" i="8"/>
  <c r="DM99" i="1" s="1"/>
  <c r="L99" i="8"/>
  <c r="DN99" i="1" s="1"/>
  <c r="M99" i="8"/>
  <c r="DO99" i="1" s="1"/>
  <c r="N99" i="8"/>
  <c r="DP99" i="1" s="1"/>
  <c r="O99" i="8"/>
  <c r="DQ99" i="1" s="1"/>
  <c r="P99" i="8"/>
  <c r="DR99" i="1" s="1"/>
  <c r="Q99" i="8"/>
  <c r="DS99" i="1" s="1"/>
  <c r="R99" i="8"/>
  <c r="DC99" i="1" s="1"/>
  <c r="B100" i="8"/>
  <c r="DD100" i="1" s="1"/>
  <c r="C100" i="8"/>
  <c r="DE100" i="1" s="1"/>
  <c r="D100" i="8"/>
  <c r="DF100" i="1" s="1"/>
  <c r="E100" i="8"/>
  <c r="DG100" i="1" s="1"/>
  <c r="F100" i="8"/>
  <c r="DH100" i="1" s="1"/>
  <c r="G100" i="8"/>
  <c r="DI100" i="1" s="1"/>
  <c r="H100" i="8"/>
  <c r="DJ100" i="1" s="1"/>
  <c r="I100" i="8"/>
  <c r="DK100" i="1" s="1"/>
  <c r="J100" i="8"/>
  <c r="DL100" i="1" s="1"/>
  <c r="K100" i="8"/>
  <c r="DM100" i="1" s="1"/>
  <c r="L100" i="8"/>
  <c r="DN100" i="1" s="1"/>
  <c r="M100" i="8"/>
  <c r="DO100" i="1" s="1"/>
  <c r="N100" i="8"/>
  <c r="DP100" i="1" s="1"/>
  <c r="O100" i="8"/>
  <c r="DQ100" i="1" s="1"/>
  <c r="P100" i="8"/>
  <c r="DR100" i="1" s="1"/>
  <c r="Q100" i="8"/>
  <c r="DS100" i="1" s="1"/>
  <c r="R100" i="8"/>
  <c r="DC100" i="1" s="1"/>
  <c r="B101" i="8"/>
  <c r="DD101" i="1" s="1"/>
  <c r="C101" i="8"/>
  <c r="DE101" i="1" s="1"/>
  <c r="D101" i="8"/>
  <c r="DF101" i="1" s="1"/>
  <c r="E101" i="8"/>
  <c r="DG101" i="1" s="1"/>
  <c r="F101" i="8"/>
  <c r="DH101" i="1" s="1"/>
  <c r="G101" i="8"/>
  <c r="DI101" i="1" s="1"/>
  <c r="H101" i="8"/>
  <c r="DJ101" i="1" s="1"/>
  <c r="I101" i="8"/>
  <c r="DK101" i="1" s="1"/>
  <c r="J101" i="8"/>
  <c r="DL101" i="1" s="1"/>
  <c r="K101" i="8"/>
  <c r="DM101" i="1" s="1"/>
  <c r="L101" i="8"/>
  <c r="DN101" i="1" s="1"/>
  <c r="M101" i="8"/>
  <c r="DO101" i="1" s="1"/>
  <c r="N101" i="8"/>
  <c r="DP101" i="1" s="1"/>
  <c r="O101" i="8"/>
  <c r="DQ101" i="1" s="1"/>
  <c r="P101" i="8"/>
  <c r="DR101" i="1" s="1"/>
  <c r="Q101" i="8"/>
  <c r="DS101" i="1" s="1"/>
  <c r="R101" i="8"/>
  <c r="DC101" i="1" s="1"/>
  <c r="B102" i="8"/>
  <c r="DD102" i="1" s="1"/>
  <c r="C102" i="8"/>
  <c r="DE102" i="1" s="1"/>
  <c r="D102" i="8"/>
  <c r="DF102" i="1" s="1"/>
  <c r="E102" i="8"/>
  <c r="DG102" i="1" s="1"/>
  <c r="F102" i="8"/>
  <c r="DH102" i="1" s="1"/>
  <c r="G102" i="8"/>
  <c r="DI102" i="1" s="1"/>
  <c r="H102" i="8"/>
  <c r="DJ102" i="1" s="1"/>
  <c r="I102" i="8"/>
  <c r="DK102" i="1" s="1"/>
  <c r="J102" i="8"/>
  <c r="DL102" i="1" s="1"/>
  <c r="K102" i="8"/>
  <c r="DM102" i="1" s="1"/>
  <c r="L102" i="8"/>
  <c r="DN102" i="1" s="1"/>
  <c r="M102" i="8"/>
  <c r="DO102" i="1" s="1"/>
  <c r="N102" i="8"/>
  <c r="DP102" i="1" s="1"/>
  <c r="O102" i="8"/>
  <c r="DQ102" i="1" s="1"/>
  <c r="P102" i="8"/>
  <c r="DR102" i="1" s="1"/>
  <c r="Q102" i="8"/>
  <c r="DS102" i="1" s="1"/>
  <c r="R102" i="8"/>
  <c r="DC102" i="1" s="1"/>
  <c r="B103" i="8"/>
  <c r="DD103" i="1" s="1"/>
  <c r="C103" i="8"/>
  <c r="DE103" i="1" s="1"/>
  <c r="D103" i="8"/>
  <c r="DF103" i="1" s="1"/>
  <c r="E103" i="8"/>
  <c r="DG103" i="1" s="1"/>
  <c r="F103" i="8"/>
  <c r="DH103" i="1" s="1"/>
  <c r="G103" i="8"/>
  <c r="DI103" i="1" s="1"/>
  <c r="H103" i="8"/>
  <c r="DJ103" i="1" s="1"/>
  <c r="I103" i="8"/>
  <c r="DK103" i="1" s="1"/>
  <c r="J103" i="8"/>
  <c r="DL103" i="1" s="1"/>
  <c r="K103" i="8"/>
  <c r="DM103" i="1" s="1"/>
  <c r="L103" i="8"/>
  <c r="DN103" i="1" s="1"/>
  <c r="M103" i="8"/>
  <c r="DO103" i="1" s="1"/>
  <c r="N103" i="8"/>
  <c r="DP103" i="1" s="1"/>
  <c r="O103" i="8"/>
  <c r="DQ103" i="1" s="1"/>
  <c r="P103" i="8"/>
  <c r="DR103" i="1" s="1"/>
  <c r="Q103" i="8"/>
  <c r="DS103" i="1" s="1"/>
  <c r="R103" i="8"/>
  <c r="DC103" i="1" s="1"/>
  <c r="B104" i="8"/>
  <c r="DD104" i="1" s="1"/>
  <c r="C104" i="8"/>
  <c r="DE104" i="1" s="1"/>
  <c r="D104" i="8"/>
  <c r="DF104" i="1" s="1"/>
  <c r="E104" i="8"/>
  <c r="DG104" i="1" s="1"/>
  <c r="F104" i="8"/>
  <c r="DH104" i="1" s="1"/>
  <c r="G104" i="8"/>
  <c r="DI104" i="1" s="1"/>
  <c r="H104" i="8"/>
  <c r="DJ104" i="1" s="1"/>
  <c r="I104" i="8"/>
  <c r="DK104" i="1" s="1"/>
  <c r="J104" i="8"/>
  <c r="DL104" i="1" s="1"/>
  <c r="K104" i="8"/>
  <c r="DM104" i="1" s="1"/>
  <c r="L104" i="8"/>
  <c r="DN104" i="1" s="1"/>
  <c r="M104" i="8"/>
  <c r="DO104" i="1" s="1"/>
  <c r="N104" i="8"/>
  <c r="DP104" i="1" s="1"/>
  <c r="O104" i="8"/>
  <c r="DQ104" i="1" s="1"/>
  <c r="P104" i="8"/>
  <c r="DR104" i="1" s="1"/>
  <c r="Q104" i="8"/>
  <c r="DS104" i="1" s="1"/>
  <c r="R104" i="8"/>
  <c r="DC104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DL98" i="1"/>
  <c r="C99" i="1" a="1"/>
  <c r="C99" i="1" s="1"/>
  <c r="DE99" i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C6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C9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C10" i="1"/>
  <c r="DD11" i="1"/>
  <c r="DE11" i="1"/>
  <c r="DF11" i="1"/>
  <c r="DG11" i="1"/>
  <c r="DH11" i="1"/>
  <c r="DI11" i="1"/>
  <c r="DJ11" i="1"/>
  <c r="DK11" i="1"/>
  <c r="DL11" i="1"/>
  <c r="DN11" i="1"/>
  <c r="DP11" i="1"/>
  <c r="DR11" i="1"/>
  <c r="DD12" i="1"/>
  <c r="DD13" i="1"/>
  <c r="DD14" i="1"/>
  <c r="DD15" i="1"/>
  <c r="DD16" i="1"/>
  <c r="DD17" i="1"/>
  <c r="DC17" i="1"/>
  <c r="DD19" i="1"/>
  <c r="DD21" i="1"/>
  <c r="DD23" i="1"/>
  <c r="DC24" i="1"/>
  <c r="DD25" i="1"/>
  <c r="DD27" i="1"/>
  <c r="DC28" i="1"/>
  <c r="DD29" i="1"/>
  <c r="DD32" i="1"/>
  <c r="DC33" i="1"/>
  <c r="DD34" i="1"/>
  <c r="DD35" i="1"/>
  <c r="DC35" i="1"/>
  <c r="DD36" i="1"/>
  <c r="DC36" i="1"/>
  <c r="DD37" i="1"/>
  <c r="DD38" i="1"/>
  <c r="DC40" i="1"/>
  <c r="DD41" i="1"/>
  <c r="DM43" i="1"/>
  <c r="DD49" i="1"/>
  <c r="DC50" i="1"/>
  <c r="DD51" i="1"/>
  <c r="DD53" i="1"/>
  <c r="DC53" i="1"/>
  <c r="DD55" i="1"/>
  <c r="DD61" i="1"/>
  <c r="DD65" i="1"/>
  <c r="DD66" i="1"/>
  <c r="DD68" i="1"/>
  <c r="DD70" i="1"/>
  <c r="DD78" i="1"/>
  <c r="DD85" i="1"/>
  <c r="DD86" i="1"/>
  <c r="DD89" i="1"/>
  <c r="DD90" i="1"/>
  <c r="B3" i="8"/>
  <c r="DD3" i="1" l="1"/>
  <c r="D3" i="8"/>
  <c r="DF3" i="1" s="1"/>
  <c r="E3" i="8"/>
  <c r="DG3" i="1" s="1"/>
  <c r="F3" i="8"/>
  <c r="DH3" i="1" s="1"/>
  <c r="G3" i="8"/>
  <c r="DI3" i="1" s="1"/>
  <c r="H3" i="8"/>
  <c r="DJ3" i="1" s="1"/>
  <c r="I3" i="8"/>
  <c r="DK3" i="1" s="1"/>
  <c r="J3" i="8"/>
  <c r="DL3" i="1" s="1"/>
  <c r="K3" i="8"/>
  <c r="DM3" i="1" s="1"/>
  <c r="L3" i="8"/>
  <c r="DN3" i="1" s="1"/>
  <c r="M3" i="8"/>
  <c r="DO3" i="1" s="1"/>
  <c r="N3" i="8"/>
  <c r="DP3" i="1" s="1"/>
  <c r="O3" i="8"/>
  <c r="DQ3" i="1" s="1"/>
  <c r="P3" i="8"/>
  <c r="DR3" i="1" s="1"/>
  <c r="Q3" i="8"/>
  <c r="DS3" i="1" s="1"/>
  <c r="C3" i="8"/>
  <c r="DE3" i="1" s="1"/>
  <c r="C3" i="1" l="1" a="1"/>
  <c r="C3" i="1" s="1"/>
  <c r="C2" i="1" l="1" a="1"/>
  <c r="C2" i="1" s="1"/>
  <c r="D2" i="1" l="1"/>
  <c r="DC92" i="1" l="1"/>
  <c r="DC60" i="1"/>
  <c r="DC46" i="1"/>
  <c r="DC67" i="1"/>
  <c r="DC26" i="1"/>
  <c r="DC16" i="1"/>
  <c r="DC70" i="1"/>
  <c r="DC62" i="1"/>
  <c r="DC42" i="1"/>
  <c r="DC64" i="1"/>
  <c r="DC55" i="1"/>
  <c r="DC8" i="1"/>
  <c r="DC25" i="1"/>
  <c r="DC7" i="1"/>
  <c r="DC52" i="1"/>
  <c r="DC12" i="1"/>
  <c r="DC69" i="1"/>
  <c r="DC43" i="1"/>
  <c r="DC31" i="1"/>
  <c r="DC19" i="1"/>
  <c r="DC65" i="1"/>
  <c r="DC44" i="1"/>
  <c r="DC15" i="1"/>
  <c r="DC37" i="1"/>
  <c r="DC54" i="1"/>
  <c r="DC14" i="1"/>
  <c r="DC29" i="1"/>
  <c r="DC39" i="1"/>
  <c r="DC20" i="1"/>
  <c r="DC47" i="1"/>
  <c r="DC38" i="1"/>
  <c r="DC78" i="1"/>
  <c r="R3" i="8"/>
  <c r="DC3" i="1" s="1"/>
  <c r="DC77" i="1"/>
  <c r="DC4" i="1"/>
  <c r="DC57" i="1"/>
  <c r="DC5" i="1"/>
  <c r="DC66" i="1"/>
  <c r="DC73" i="1"/>
  <c r="DC59" i="1"/>
  <c r="DC11" i="1"/>
  <c r="DC76" i="1"/>
  <c r="DC34" i="1"/>
  <c r="DC30" i="1"/>
  <c r="DC91" i="1"/>
  <c r="DC48" i="1"/>
  <c r="DC89" i="1"/>
  <c r="DC88" i="1"/>
  <c r="DC74" i="1"/>
  <c r="DC32" i="1"/>
  <c r="DC23" i="1" l="1"/>
  <c r="DC18" i="1"/>
  <c r="DC75" i="1"/>
  <c r="L4" i="7" l="1"/>
  <c r="CW4" i="1" s="1"/>
  <c r="F6" i="7"/>
  <c r="CQ6" i="1" s="1"/>
  <c r="C7" i="7"/>
  <c r="O7" i="7"/>
  <c r="CZ7" i="1" s="1"/>
  <c r="L8" i="7"/>
  <c r="CW8" i="1" s="1"/>
  <c r="I9" i="7"/>
  <c r="CT9" i="1" s="1"/>
  <c r="F10" i="7"/>
  <c r="CQ10" i="1" s="1"/>
  <c r="O11" i="7"/>
  <c r="CZ11" i="1" s="1"/>
  <c r="L12" i="7"/>
  <c r="CW12" i="1" s="1"/>
  <c r="I13" i="7"/>
  <c r="CT13" i="1" s="1"/>
  <c r="O15" i="7"/>
  <c r="CZ15" i="1" s="1"/>
  <c r="L16" i="7"/>
  <c r="CW16" i="1" s="1"/>
  <c r="C19" i="7"/>
  <c r="O19" i="7"/>
  <c r="CZ19" i="1" s="1"/>
  <c r="L20" i="7"/>
  <c r="CW20" i="1" s="1"/>
  <c r="I21" i="7"/>
  <c r="CT21" i="1" s="1"/>
  <c r="O23" i="7"/>
  <c r="CZ23" i="1" s="1"/>
  <c r="L24" i="7"/>
  <c r="CW24" i="1" s="1"/>
  <c r="C27" i="7"/>
  <c r="O27" i="7"/>
  <c r="CZ27" i="1" s="1"/>
  <c r="L28" i="7"/>
  <c r="CW28" i="1" s="1"/>
  <c r="O31" i="7"/>
  <c r="CZ31" i="1" s="1"/>
  <c r="L32" i="7"/>
  <c r="CW32" i="1" s="1"/>
  <c r="I33" i="7"/>
  <c r="CT33" i="1" s="1"/>
  <c r="O35" i="7"/>
  <c r="CZ35" i="1" s="1"/>
  <c r="L36" i="7"/>
  <c r="CW36" i="1" s="1"/>
  <c r="F38" i="7"/>
  <c r="CQ38" i="1" s="1"/>
  <c r="O39" i="7"/>
  <c r="CZ39" i="1" s="1"/>
  <c r="L40" i="7"/>
  <c r="CW40" i="1" s="1"/>
  <c r="I41" i="7"/>
  <c r="CT41" i="1" s="1"/>
  <c r="C43" i="7"/>
  <c r="O43" i="7"/>
  <c r="CZ43" i="1" s="1"/>
  <c r="L44" i="7"/>
  <c r="CW44" i="1" s="1"/>
  <c r="O47" i="7"/>
  <c r="CZ47" i="1" s="1"/>
  <c r="L48" i="7"/>
  <c r="CW48" i="1" s="1"/>
  <c r="F50" i="7"/>
  <c r="CQ50" i="1" s="1"/>
  <c r="C51" i="7"/>
  <c r="O51" i="7"/>
  <c r="CZ51" i="1" s="1"/>
  <c r="L52" i="7"/>
  <c r="CW52" i="1" s="1"/>
  <c r="F54" i="7"/>
  <c r="CQ54" i="1" s="1"/>
  <c r="C55" i="7"/>
  <c r="O55" i="7"/>
  <c r="CZ55" i="1" s="1"/>
  <c r="L56" i="7"/>
  <c r="CW56" i="1" s="1"/>
  <c r="C59" i="7"/>
  <c r="O59" i="7"/>
  <c r="CZ59" i="1" s="1"/>
  <c r="L60" i="7"/>
  <c r="CW60" i="1" s="1"/>
  <c r="F62" i="7"/>
  <c r="CQ62" i="1" s="1"/>
  <c r="O63" i="7"/>
  <c r="CZ63" i="1" s="1"/>
  <c r="L64" i="7"/>
  <c r="CW64" i="1" s="1"/>
  <c r="I65" i="7"/>
  <c r="CT65" i="1" s="1"/>
  <c r="F66" i="7"/>
  <c r="CQ66" i="1" s="1"/>
  <c r="C67" i="7"/>
  <c r="O67" i="7"/>
  <c r="CZ67" i="1" s="1"/>
  <c r="L68" i="7"/>
  <c r="CW68" i="1" s="1"/>
  <c r="I69" i="7"/>
  <c r="CT69" i="1" s="1"/>
  <c r="O4" i="7"/>
  <c r="CZ4" i="1" s="1"/>
  <c r="M5" i="7"/>
  <c r="CX5" i="1" s="1"/>
  <c r="K6" i="7"/>
  <c r="CV6" i="1" s="1"/>
  <c r="G8" i="7"/>
  <c r="CR8" i="1" s="1"/>
  <c r="E9" i="7"/>
  <c r="CP9" i="1" s="1"/>
  <c r="C10" i="7"/>
  <c r="P10" i="7"/>
  <c r="DA10" i="1" s="1"/>
  <c r="N11" i="7"/>
  <c r="CY11" i="1" s="1"/>
  <c r="M12" i="7"/>
  <c r="CX12" i="1" s="1"/>
  <c r="K13" i="7"/>
  <c r="CV13" i="1" s="1"/>
  <c r="C17" i="7"/>
  <c r="P17" i="7"/>
  <c r="DA17" i="1" s="1"/>
  <c r="N18" i="7"/>
  <c r="CY18" i="1" s="1"/>
  <c r="L19" i="7"/>
  <c r="CW19" i="1" s="1"/>
  <c r="H21" i="7"/>
  <c r="CS21" i="1" s="1"/>
  <c r="G22" i="7"/>
  <c r="CR22" i="1" s="1"/>
  <c r="C24" i="7"/>
  <c r="P24" i="7"/>
  <c r="DA24" i="1" s="1"/>
  <c r="N25" i="7"/>
  <c r="CY25" i="1" s="1"/>
  <c r="L26" i="7"/>
  <c r="CW26" i="1" s="1"/>
  <c r="J27" i="7"/>
  <c r="CU27" i="1" s="1"/>
  <c r="H28" i="7"/>
  <c r="CS28" i="1" s="1"/>
  <c r="Q30" i="7"/>
  <c r="DB30" i="1" s="1"/>
  <c r="P31" i="7"/>
  <c r="DA31" i="1" s="1"/>
  <c r="N32" i="7"/>
  <c r="CY32" i="1" s="1"/>
  <c r="L33" i="7"/>
  <c r="CW33" i="1" s="1"/>
  <c r="H35" i="7"/>
  <c r="CS35" i="1" s="1"/>
  <c r="F36" i="7"/>
  <c r="CQ36" i="1" s="1"/>
  <c r="Q37" i="7"/>
  <c r="DB37" i="1" s="1"/>
  <c r="O38" i="7"/>
  <c r="CZ38" i="1" s="1"/>
  <c r="M39" i="7"/>
  <c r="CX39" i="1" s="1"/>
  <c r="K40" i="7"/>
  <c r="CV40" i="1" s="1"/>
  <c r="F43" i="7"/>
  <c r="CQ43" i="1" s="1"/>
  <c r="Q44" i="7"/>
  <c r="DB44" i="1" s="1"/>
  <c r="O45" i="7"/>
  <c r="CZ45" i="1" s="1"/>
  <c r="M46" i="7"/>
  <c r="CX46" i="1" s="1"/>
  <c r="K47" i="7"/>
  <c r="CV47" i="1" s="1"/>
  <c r="E50" i="7"/>
  <c r="CP50" i="1" s="1"/>
  <c r="D51" i="7"/>
  <c r="CO51" i="1" s="1"/>
  <c r="Q51" i="7"/>
  <c r="DB51" i="1" s="1"/>
  <c r="O52" i="7"/>
  <c r="CZ52" i="1" s="1"/>
  <c r="M53" i="7"/>
  <c r="CX53" i="1" s="1"/>
  <c r="K54" i="7"/>
  <c r="CV54" i="1" s="1"/>
  <c r="G56" i="7"/>
  <c r="CR56" i="1" s="1"/>
  <c r="P58" i="7"/>
  <c r="DA58" i="1" s="1"/>
  <c r="N59" i="7"/>
  <c r="CY59" i="1" s="1"/>
  <c r="M60" i="7"/>
  <c r="CX60" i="1" s="1"/>
  <c r="K61" i="7"/>
  <c r="CV61" i="1" s="1"/>
  <c r="I62" i="7"/>
  <c r="CT62" i="1" s="1"/>
  <c r="C65" i="7"/>
  <c r="P65" i="7"/>
  <c r="DA65" i="1" s="1"/>
  <c r="N66" i="7"/>
  <c r="CY66" i="1" s="1"/>
  <c r="L67" i="7"/>
  <c r="CW67" i="1" s="1"/>
  <c r="J68" i="7"/>
  <c r="CU68" i="1" s="1"/>
  <c r="H69" i="7"/>
  <c r="CS69" i="1" s="1"/>
  <c r="O71" i="7"/>
  <c r="CZ71" i="1" s="1"/>
  <c r="L72" i="7"/>
  <c r="CW72" i="1" s="1"/>
  <c r="F74" i="7"/>
  <c r="CQ74" i="1" s="1"/>
  <c r="O75" i="7"/>
  <c r="CZ75" i="1" s="1"/>
  <c r="L76" i="7"/>
  <c r="CW76" i="1" s="1"/>
  <c r="K4" i="7"/>
  <c r="CV4" i="1" s="1"/>
  <c r="K5" i="7"/>
  <c r="CV5" i="1" s="1"/>
  <c r="H9" i="7"/>
  <c r="CS9" i="1" s="1"/>
  <c r="H10" i="7"/>
  <c r="CS10" i="1" s="1"/>
  <c r="F12" i="7"/>
  <c r="CQ12" i="1" s="1"/>
  <c r="Q16" i="7"/>
  <c r="DB16" i="1" s="1"/>
  <c r="Q17" i="7"/>
  <c r="DB17" i="1" s="1"/>
  <c r="P18" i="7"/>
  <c r="DA18" i="1" s="1"/>
  <c r="P19" i="7"/>
  <c r="DA19" i="1" s="1"/>
  <c r="O20" i="7"/>
  <c r="CZ20" i="1" s="1"/>
  <c r="N21" i="7"/>
  <c r="CY21" i="1" s="1"/>
  <c r="M22" i="7"/>
  <c r="CX22" i="1" s="1"/>
  <c r="L23" i="7"/>
  <c r="CW23" i="1" s="1"/>
  <c r="K24" i="7"/>
  <c r="CV24" i="1" s="1"/>
  <c r="K25" i="7"/>
  <c r="CV25" i="1" s="1"/>
  <c r="I27" i="7"/>
  <c r="CT27" i="1" s="1"/>
  <c r="I28" i="7"/>
  <c r="CT28" i="1" s="1"/>
  <c r="H30" i="7"/>
  <c r="CS30" i="1" s="1"/>
  <c r="E33" i="7"/>
  <c r="CP33" i="1" s="1"/>
  <c r="C36" i="7"/>
  <c r="Q36" i="7"/>
  <c r="DB36" i="1" s="1"/>
  <c r="P37" i="7"/>
  <c r="DA37" i="1" s="1"/>
  <c r="P38" i="7"/>
  <c r="DA38" i="1" s="1"/>
  <c r="P39" i="7"/>
  <c r="DA39" i="1" s="1"/>
  <c r="O40" i="7"/>
  <c r="CZ40" i="1" s="1"/>
  <c r="N41" i="7"/>
  <c r="CY41" i="1" s="1"/>
  <c r="M42" i="7"/>
  <c r="CX42" i="1" s="1"/>
  <c r="L43" i="7"/>
  <c r="CW43" i="1" s="1"/>
  <c r="K44" i="7"/>
  <c r="CV44" i="1" s="1"/>
  <c r="K45" i="7"/>
  <c r="CV45" i="1" s="1"/>
  <c r="H49" i="7"/>
  <c r="CS49" i="1" s="1"/>
  <c r="H50" i="7"/>
  <c r="CS50" i="1" s="1"/>
  <c r="G51" i="7"/>
  <c r="CR51" i="1" s="1"/>
  <c r="F52" i="7"/>
  <c r="CQ52" i="1" s="1"/>
  <c r="E53" i="7"/>
  <c r="CP53" i="1" s="1"/>
  <c r="D54" i="7"/>
  <c r="CO54" i="1" s="1"/>
  <c r="D55" i="7"/>
  <c r="CO55" i="1" s="1"/>
  <c r="C56" i="7"/>
  <c r="Q56" i="7"/>
  <c r="DB56" i="1" s="1"/>
  <c r="P57" i="7"/>
  <c r="DA57" i="1" s="1"/>
  <c r="O58" i="7"/>
  <c r="CZ58" i="1" s="1"/>
  <c r="P59" i="7"/>
  <c r="DA59" i="1" s="1"/>
  <c r="O60" i="7"/>
  <c r="CZ60" i="1" s="1"/>
  <c r="N61" i="7"/>
  <c r="CY61" i="1" s="1"/>
  <c r="M62" i="7"/>
  <c r="CX62" i="1" s="1"/>
  <c r="L63" i="7"/>
  <c r="CW63" i="1" s="1"/>
  <c r="K64" i="7"/>
  <c r="CV64" i="1" s="1"/>
  <c r="K65" i="7"/>
  <c r="CV65" i="1" s="1"/>
  <c r="J66" i="7"/>
  <c r="CU66" i="1" s="1"/>
  <c r="H68" i="7"/>
  <c r="CS68" i="1" s="1"/>
  <c r="G69" i="7"/>
  <c r="CR69" i="1" s="1"/>
  <c r="P72" i="7"/>
  <c r="DA72" i="1" s="1"/>
  <c r="N73" i="7"/>
  <c r="CY73" i="1" s="1"/>
  <c r="L74" i="7"/>
  <c r="CW74" i="1" s="1"/>
  <c r="F77" i="7"/>
  <c r="CQ77" i="1" s="1"/>
  <c r="P78" i="7"/>
  <c r="DA78" i="1" s="1"/>
  <c r="M79" i="7"/>
  <c r="CX79" i="1" s="1"/>
  <c r="M4" i="7"/>
  <c r="CX4" i="1" s="1"/>
  <c r="L5" i="7"/>
  <c r="CW5" i="1" s="1"/>
  <c r="L6" i="7"/>
  <c r="CW6" i="1" s="1"/>
  <c r="K7" i="7"/>
  <c r="CV7" i="1" s="1"/>
  <c r="I10" i="7"/>
  <c r="CT10" i="1" s="1"/>
  <c r="H11" i="7"/>
  <c r="CS11" i="1" s="1"/>
  <c r="G12" i="7"/>
  <c r="CR12" i="1" s="1"/>
  <c r="D17" i="7"/>
  <c r="CO17" i="1" s="1"/>
  <c r="Q18" i="7"/>
  <c r="DB18" i="1" s="1"/>
  <c r="Q19" i="7"/>
  <c r="DB19" i="1" s="1"/>
  <c r="P20" i="7"/>
  <c r="DA20" i="1" s="1"/>
  <c r="O21" i="7"/>
  <c r="CZ21" i="1" s="1"/>
  <c r="N22" i="7"/>
  <c r="CY22" i="1" s="1"/>
  <c r="M23" i="7"/>
  <c r="CX23" i="1" s="1"/>
  <c r="M24" i="7"/>
  <c r="CX24" i="1" s="1"/>
  <c r="L25" i="7"/>
  <c r="CW25" i="1" s="1"/>
  <c r="K26" i="7"/>
  <c r="CV26" i="1" s="1"/>
  <c r="K27" i="7"/>
  <c r="CV27" i="1" s="1"/>
  <c r="J28" i="7"/>
  <c r="CU28" i="1" s="1"/>
  <c r="F33" i="7"/>
  <c r="CQ33" i="1" s="1"/>
  <c r="D36" i="7"/>
  <c r="CO36" i="1" s="1"/>
  <c r="C38" i="7"/>
  <c r="Q38" i="7"/>
  <c r="DB38" i="1" s="1"/>
  <c r="Q39" i="7"/>
  <c r="DB39" i="1" s="1"/>
  <c r="P40" i="7"/>
  <c r="DA40" i="1" s="1"/>
  <c r="O41" i="7"/>
  <c r="CZ41" i="1" s="1"/>
  <c r="N42" i="7"/>
  <c r="CY42" i="1" s="1"/>
  <c r="M43" i="7"/>
  <c r="CX43" i="1" s="1"/>
  <c r="M44" i="7"/>
  <c r="CX44" i="1" s="1"/>
  <c r="L45" i="7"/>
  <c r="CW45" i="1" s="1"/>
  <c r="K46" i="7"/>
  <c r="CV46" i="1" s="1"/>
  <c r="J49" i="7"/>
  <c r="CU49" i="1" s="1"/>
  <c r="I50" i="7"/>
  <c r="CT50" i="1" s="1"/>
  <c r="H51" i="7"/>
  <c r="CS51" i="1" s="1"/>
  <c r="G52" i="7"/>
  <c r="CR52" i="1" s="1"/>
  <c r="F53" i="7"/>
  <c r="CQ53" i="1" s="1"/>
  <c r="E54" i="7"/>
  <c r="CP54" i="1" s="1"/>
  <c r="E55" i="7"/>
  <c r="CP55" i="1" s="1"/>
  <c r="D56" i="7"/>
  <c r="CO56" i="1" s="1"/>
  <c r="Q57" i="7"/>
  <c r="DB57" i="1" s="1"/>
  <c r="Q58" i="7"/>
  <c r="DB58" i="1" s="1"/>
  <c r="Q59" i="7"/>
  <c r="DB59" i="1" s="1"/>
  <c r="P60" i="7"/>
  <c r="DA60" i="1" s="1"/>
  <c r="O61" i="7"/>
  <c r="CZ61" i="1" s="1"/>
  <c r="N62" i="7"/>
  <c r="CY62" i="1" s="1"/>
  <c r="M63" i="7"/>
  <c r="CX63" i="1" s="1"/>
  <c r="M64" i="7"/>
  <c r="CX64" i="1" s="1"/>
  <c r="L65" i="7"/>
  <c r="CW65" i="1" s="1"/>
  <c r="K66" i="7"/>
  <c r="CV66" i="1" s="1"/>
  <c r="Q72" i="7"/>
  <c r="DB72" i="1" s="1"/>
  <c r="O73" i="7"/>
  <c r="CZ73" i="1" s="1"/>
  <c r="M74" i="7"/>
  <c r="CX74" i="1" s="1"/>
  <c r="K75" i="7"/>
  <c r="CV75" i="1" s="1"/>
  <c r="G77" i="7"/>
  <c r="CR77" i="1" s="1"/>
  <c r="Q78" i="7"/>
  <c r="DB78" i="1" s="1"/>
  <c r="N79" i="7"/>
  <c r="CY79" i="1" s="1"/>
  <c r="K80" i="7"/>
  <c r="CV80" i="1" s="1"/>
  <c r="H81" i="7"/>
  <c r="CS81" i="1" s="1"/>
  <c r="E82" i="7"/>
  <c r="CP82" i="1" s="1"/>
  <c r="Q82" i="7"/>
  <c r="DB82" i="1" s="1"/>
  <c r="P4" i="7"/>
  <c r="DA4" i="1" s="1"/>
  <c r="O5" i="7"/>
  <c r="CZ5" i="1" s="1"/>
  <c r="N6" i="7"/>
  <c r="CY6" i="1" s="1"/>
  <c r="M7" i="7"/>
  <c r="CX7" i="1" s="1"/>
  <c r="M8" i="7"/>
  <c r="CX8" i="1" s="1"/>
  <c r="L9" i="7"/>
  <c r="CW9" i="1" s="1"/>
  <c r="K10" i="7"/>
  <c r="CV10" i="1" s="1"/>
  <c r="J11" i="7"/>
  <c r="CU11" i="1" s="1"/>
  <c r="H13" i="7"/>
  <c r="CS13" i="1" s="1"/>
  <c r="F17" i="7"/>
  <c r="CQ17" i="1" s="1"/>
  <c r="E19" i="7"/>
  <c r="CP19" i="1" s="1"/>
  <c r="D20" i="7"/>
  <c r="CO20" i="1" s="1"/>
  <c r="C21" i="7"/>
  <c r="Q21" i="7"/>
  <c r="DB21" i="1" s="1"/>
  <c r="P22" i="7"/>
  <c r="DA22" i="1" s="1"/>
  <c r="P23" i="7"/>
  <c r="DA23" i="1" s="1"/>
  <c r="O24" i="7"/>
  <c r="CZ24" i="1" s="1"/>
  <c r="O25" i="7"/>
  <c r="CZ25" i="1" s="1"/>
  <c r="N26" i="7"/>
  <c r="CY26" i="1" s="1"/>
  <c r="M27" i="7"/>
  <c r="CX27" i="1" s="1"/>
  <c r="M28" i="7"/>
  <c r="CX28" i="1" s="1"/>
  <c r="L29" i="7"/>
  <c r="CW29" i="1" s="1"/>
  <c r="K30" i="7"/>
  <c r="CV30" i="1" s="1"/>
  <c r="H33" i="7"/>
  <c r="CS33" i="1" s="1"/>
  <c r="H34" i="7"/>
  <c r="CS34" i="1" s="1"/>
  <c r="G36" i="7"/>
  <c r="CR36" i="1" s="1"/>
  <c r="E38" i="7"/>
  <c r="CP38" i="1" s="1"/>
  <c r="D40" i="7"/>
  <c r="CO40" i="1" s="1"/>
  <c r="C41" i="7"/>
  <c r="Q41" i="7"/>
  <c r="DB41" i="1" s="1"/>
  <c r="P42" i="7"/>
  <c r="DA42" i="1" s="1"/>
  <c r="P43" i="7"/>
  <c r="DA43" i="1" s="1"/>
  <c r="O44" i="7"/>
  <c r="CZ44" i="1" s="1"/>
  <c r="N45" i="7"/>
  <c r="CY45" i="1" s="1"/>
  <c r="N46" i="7"/>
  <c r="CY46" i="1" s="1"/>
  <c r="M47" i="7"/>
  <c r="CX47" i="1" s="1"/>
  <c r="M48" i="7"/>
  <c r="CX48" i="1" s="1"/>
  <c r="L49" i="7"/>
  <c r="CW49" i="1" s="1"/>
  <c r="K50" i="7"/>
  <c r="CV50" i="1" s="1"/>
  <c r="J51" i="7"/>
  <c r="CU51" i="1" s="1"/>
  <c r="I52" i="7"/>
  <c r="CT52" i="1" s="1"/>
  <c r="H53" i="7"/>
  <c r="CS53" i="1" s="1"/>
  <c r="H54" i="7"/>
  <c r="CS54" i="1" s="1"/>
  <c r="G55" i="7"/>
  <c r="CR55" i="1" s="1"/>
  <c r="F56" i="7"/>
  <c r="CQ56" i="1" s="1"/>
  <c r="E59" i="7"/>
  <c r="CP59" i="1" s="1"/>
  <c r="D60" i="7"/>
  <c r="CO60" i="1" s="1"/>
  <c r="C61" i="7"/>
  <c r="Q61" i="7"/>
  <c r="DB61" i="1" s="1"/>
  <c r="P62" i="7"/>
  <c r="DA62" i="1" s="1"/>
  <c r="P63" i="7"/>
  <c r="DA63" i="1" s="1"/>
  <c r="O64" i="7"/>
  <c r="CZ64" i="1" s="1"/>
  <c r="N65" i="7"/>
  <c r="CY65" i="1" s="1"/>
  <c r="M66" i="7"/>
  <c r="CX66" i="1" s="1"/>
  <c r="M67" i="7"/>
  <c r="CX67" i="1" s="1"/>
  <c r="M68" i="7"/>
  <c r="CX68" i="1" s="1"/>
  <c r="L69" i="7"/>
  <c r="CW69" i="1" s="1"/>
  <c r="Q73" i="7"/>
  <c r="DB73" i="1" s="1"/>
  <c r="O74" i="7"/>
  <c r="CZ74" i="1" s="1"/>
  <c r="M75" i="7"/>
  <c r="CX75" i="1" s="1"/>
  <c r="K76" i="7"/>
  <c r="CV76" i="1" s="1"/>
  <c r="J77" i="7"/>
  <c r="CU77" i="1" s="1"/>
  <c r="P79" i="7"/>
  <c r="DA79" i="1" s="1"/>
  <c r="M80" i="7"/>
  <c r="CX80" i="1" s="1"/>
  <c r="J81" i="7"/>
  <c r="CU81" i="1" s="1"/>
  <c r="D83" i="7"/>
  <c r="CO83" i="1" s="1"/>
  <c r="P83" i="7"/>
  <c r="DA83" i="1" s="1"/>
  <c r="M84" i="7"/>
  <c r="CX84" i="1" s="1"/>
  <c r="J85" i="7"/>
  <c r="CU85" i="1" s="1"/>
  <c r="D87" i="7"/>
  <c r="CO87" i="1" s="1"/>
  <c r="P87" i="7"/>
  <c r="DA87" i="1" s="1"/>
  <c r="C4" i="7"/>
  <c r="Q4" i="7"/>
  <c r="DB4" i="1" s="1"/>
  <c r="P5" i="7"/>
  <c r="DA5" i="1" s="1"/>
  <c r="O6" i="7"/>
  <c r="CZ6" i="1" s="1"/>
  <c r="N7" i="7"/>
  <c r="CY7" i="1" s="1"/>
  <c r="N8" i="7"/>
  <c r="CY8" i="1" s="1"/>
  <c r="M9" i="7"/>
  <c r="CX9" i="1" s="1"/>
  <c r="L10" i="7"/>
  <c r="CW10" i="1" s="1"/>
  <c r="K11" i="7"/>
  <c r="CV11" i="1" s="1"/>
  <c r="J13" i="7"/>
  <c r="CU13" i="1" s="1"/>
  <c r="G17" i="7"/>
  <c r="CR17" i="1" s="1"/>
  <c r="F19" i="7"/>
  <c r="CQ19" i="1" s="1"/>
  <c r="E20" i="7"/>
  <c r="CP20" i="1" s="1"/>
  <c r="D21" i="7"/>
  <c r="CO21" i="1" s="1"/>
  <c r="Q22" i="7"/>
  <c r="DB22" i="1" s="1"/>
  <c r="Q23" i="7"/>
  <c r="DB23" i="1" s="1"/>
  <c r="Q24" i="7"/>
  <c r="DB24" i="1" s="1"/>
  <c r="P25" i="7"/>
  <c r="DA25" i="1" s="1"/>
  <c r="O26" i="7"/>
  <c r="CZ26" i="1" s="1"/>
  <c r="N27" i="7"/>
  <c r="CY27" i="1" s="1"/>
  <c r="N28" i="7"/>
  <c r="CY28" i="1" s="1"/>
  <c r="M29" i="7"/>
  <c r="CX29" i="1" s="1"/>
  <c r="L30" i="7"/>
  <c r="CW30" i="1" s="1"/>
  <c r="K31" i="7"/>
  <c r="CV31" i="1" s="1"/>
  <c r="J33" i="7"/>
  <c r="CU33" i="1" s="1"/>
  <c r="H36" i="7"/>
  <c r="CS36" i="1" s="1"/>
  <c r="G38" i="7"/>
  <c r="CR38" i="1" s="1"/>
  <c r="E40" i="7"/>
  <c r="CP40" i="1" s="1"/>
  <c r="D41" i="7"/>
  <c r="CO41" i="1" s="1"/>
  <c r="Q42" i="7"/>
  <c r="DB42" i="1" s="1"/>
  <c r="Q43" i="7"/>
  <c r="DB43" i="1" s="1"/>
  <c r="P44" i="7"/>
  <c r="DA44" i="1" s="1"/>
  <c r="P45" i="7"/>
  <c r="DA45" i="1" s="1"/>
  <c r="O46" i="7"/>
  <c r="CZ46" i="1" s="1"/>
  <c r="N47" i="7"/>
  <c r="CY47" i="1" s="1"/>
  <c r="N48" i="7"/>
  <c r="CY48" i="1" s="1"/>
  <c r="M49" i="7"/>
  <c r="CX49" i="1" s="1"/>
  <c r="L50" i="7"/>
  <c r="CW50" i="1" s="1"/>
  <c r="K51" i="7"/>
  <c r="CV51" i="1" s="1"/>
  <c r="J52" i="7"/>
  <c r="CU52" i="1" s="1"/>
  <c r="H56" i="7"/>
  <c r="CS56" i="1" s="1"/>
  <c r="F59" i="7"/>
  <c r="CQ59" i="1" s="1"/>
  <c r="E60" i="7"/>
  <c r="CP60" i="1" s="1"/>
  <c r="D61" i="7"/>
  <c r="CO61" i="1" s="1"/>
  <c r="C62" i="7"/>
  <c r="Q62" i="7"/>
  <c r="DB62" i="1" s="1"/>
  <c r="Q63" i="7"/>
  <c r="DB63" i="1" s="1"/>
  <c r="P64" i="7"/>
  <c r="DA64" i="1" s="1"/>
  <c r="O65" i="7"/>
  <c r="CZ65" i="1" s="1"/>
  <c r="O66" i="7"/>
  <c r="CZ66" i="1" s="1"/>
  <c r="N67" i="7"/>
  <c r="CY67" i="1" s="1"/>
  <c r="N68" i="7"/>
  <c r="CY68" i="1" s="1"/>
  <c r="M69" i="7"/>
  <c r="CX69" i="1" s="1"/>
  <c r="K70" i="7"/>
  <c r="CV70" i="1" s="1"/>
  <c r="C74" i="7"/>
  <c r="P74" i="7"/>
  <c r="DA74" i="1" s="1"/>
  <c r="N75" i="7"/>
  <c r="CY75" i="1" s="1"/>
  <c r="M76" i="7"/>
  <c r="CX76" i="1" s="1"/>
  <c r="K77" i="7"/>
  <c r="CV77" i="1" s="1"/>
  <c r="Q79" i="7"/>
  <c r="DB79" i="1" s="1"/>
  <c r="N80" i="7"/>
  <c r="CY80" i="1" s="1"/>
  <c r="K81" i="7"/>
  <c r="CV81" i="1" s="1"/>
  <c r="H82" i="7"/>
  <c r="CS82" i="1" s="1"/>
  <c r="C5" i="7"/>
  <c r="Q5" i="7"/>
  <c r="DB5" i="1" s="1"/>
  <c r="P6" i="7"/>
  <c r="DA6" i="1" s="1"/>
  <c r="P7" i="7"/>
  <c r="DA7" i="1" s="1"/>
  <c r="O8" i="7"/>
  <c r="CZ8" i="1" s="1"/>
  <c r="N9" i="7"/>
  <c r="CY9" i="1" s="1"/>
  <c r="M10" i="7"/>
  <c r="CX10" i="1" s="1"/>
  <c r="L11" i="7"/>
  <c r="CW11" i="1" s="1"/>
  <c r="K12" i="7"/>
  <c r="CV12" i="1" s="1"/>
  <c r="L13" i="7"/>
  <c r="CW13" i="1" s="1"/>
  <c r="K14" i="7"/>
  <c r="CV14" i="1" s="1"/>
  <c r="H17" i="7"/>
  <c r="CS17" i="1" s="1"/>
  <c r="G19" i="7"/>
  <c r="CR19" i="1" s="1"/>
  <c r="F20" i="7"/>
  <c r="CQ20" i="1" s="1"/>
  <c r="E21" i="7"/>
  <c r="CP21" i="1" s="1"/>
  <c r="D24" i="7"/>
  <c r="CO24" i="1" s="1"/>
  <c r="Q25" i="7"/>
  <c r="DB25" i="1" s="1"/>
  <c r="P26" i="7"/>
  <c r="DA26" i="1" s="1"/>
  <c r="P27" i="7"/>
  <c r="DA27" i="1" s="1"/>
  <c r="O28" i="7"/>
  <c r="CZ28" i="1" s="1"/>
  <c r="N29" i="7"/>
  <c r="CY29" i="1" s="1"/>
  <c r="M30" i="7"/>
  <c r="CX30" i="1" s="1"/>
  <c r="L31" i="7"/>
  <c r="CW31" i="1" s="1"/>
  <c r="K32" i="7"/>
  <c r="CV32" i="1" s="1"/>
  <c r="K33" i="7"/>
  <c r="CV33" i="1" s="1"/>
  <c r="K34" i="7"/>
  <c r="CV34" i="1" s="1"/>
  <c r="I36" i="7"/>
  <c r="CT36" i="1" s="1"/>
  <c r="F40" i="7"/>
  <c r="CQ40" i="1" s="1"/>
  <c r="E41" i="7"/>
  <c r="CP41" i="1" s="1"/>
  <c r="D43" i="7"/>
  <c r="CO43" i="1" s="1"/>
  <c r="C45" i="7"/>
  <c r="Q45" i="7"/>
  <c r="DB45" i="1" s="1"/>
  <c r="P46" i="7"/>
  <c r="DA46" i="1" s="1"/>
  <c r="P47" i="7"/>
  <c r="DA47" i="1" s="1"/>
  <c r="O48" i="7"/>
  <c r="CZ48" i="1" s="1"/>
  <c r="N49" i="7"/>
  <c r="CY49" i="1" s="1"/>
  <c r="M50" i="7"/>
  <c r="CX50" i="1" s="1"/>
  <c r="L51" i="7"/>
  <c r="CW51" i="1" s="1"/>
  <c r="K52" i="7"/>
  <c r="CV52" i="1" s="1"/>
  <c r="K53" i="7"/>
  <c r="CV53" i="1" s="1"/>
  <c r="J54" i="7"/>
  <c r="CU54" i="1" s="1"/>
  <c r="I56" i="7"/>
  <c r="CT56" i="1" s="1"/>
  <c r="G59" i="7"/>
  <c r="CR59" i="1" s="1"/>
  <c r="F60" i="7"/>
  <c r="CQ60" i="1" s="1"/>
  <c r="E61" i="7"/>
  <c r="CP61" i="1" s="1"/>
  <c r="D62" i="7"/>
  <c r="CO62" i="1" s="1"/>
  <c r="Q64" i="7"/>
  <c r="DB64" i="1" s="1"/>
  <c r="Q65" i="7"/>
  <c r="DB65" i="1" s="1"/>
  <c r="P66" i="7"/>
  <c r="DA66" i="1" s="1"/>
  <c r="P67" i="7"/>
  <c r="DA67" i="1" s="1"/>
  <c r="O68" i="7"/>
  <c r="CZ68" i="1" s="1"/>
  <c r="N69" i="7"/>
  <c r="CY69" i="1" s="1"/>
  <c r="L70" i="7"/>
  <c r="CW70" i="1" s="1"/>
  <c r="H72" i="7"/>
  <c r="CS72" i="1" s="1"/>
  <c r="D74" i="7"/>
  <c r="CO74" i="1" s="1"/>
  <c r="Q74" i="7"/>
  <c r="DB74" i="1" s="1"/>
  <c r="P75" i="7"/>
  <c r="DA75" i="1" s="1"/>
  <c r="N76" i="7"/>
  <c r="CY76" i="1" s="1"/>
  <c r="L77" i="7"/>
  <c r="CW77" i="1" s="1"/>
  <c r="O80" i="7"/>
  <c r="CZ80" i="1" s="1"/>
  <c r="L81" i="7"/>
  <c r="CW81" i="1" s="1"/>
  <c r="F4" i="7"/>
  <c r="CQ4" i="1" s="1"/>
  <c r="E5" i="7"/>
  <c r="CP5" i="1" s="1"/>
  <c r="D6" i="7"/>
  <c r="CO6" i="1" s="1"/>
  <c r="D7" i="7"/>
  <c r="CO7" i="1" s="1"/>
  <c r="C8" i="7"/>
  <c r="Q8" i="7"/>
  <c r="DB8" i="1" s="1"/>
  <c r="P9" i="7"/>
  <c r="DA9" i="1" s="1"/>
  <c r="O10" i="7"/>
  <c r="CZ10" i="1" s="1"/>
  <c r="P11" i="7"/>
  <c r="DA11" i="1" s="1"/>
  <c r="O12" i="7"/>
  <c r="CZ12" i="1" s="1"/>
  <c r="N13" i="7"/>
  <c r="CY13" i="1" s="1"/>
  <c r="M14" i="7"/>
  <c r="CX14" i="1" s="1"/>
  <c r="L15" i="7"/>
  <c r="CW15" i="1" s="1"/>
  <c r="K16" i="7"/>
  <c r="CV16" i="1" s="1"/>
  <c r="K17" i="7"/>
  <c r="CV17" i="1" s="1"/>
  <c r="G21" i="7"/>
  <c r="CR21" i="1" s="1"/>
  <c r="F24" i="7"/>
  <c r="CQ24" i="1" s="1"/>
  <c r="D27" i="7"/>
  <c r="CO27" i="1" s="1"/>
  <c r="C28" i="7"/>
  <c r="Q28" i="7"/>
  <c r="DB28" i="1" s="1"/>
  <c r="P29" i="7"/>
  <c r="DA29" i="1" s="1"/>
  <c r="O30" i="7"/>
  <c r="CZ30" i="1" s="1"/>
  <c r="N31" i="7"/>
  <c r="CY31" i="1" s="1"/>
  <c r="O32" i="7"/>
  <c r="CZ32" i="1" s="1"/>
  <c r="N33" i="7"/>
  <c r="CY33" i="1" s="1"/>
  <c r="M34" i="7"/>
  <c r="CX34" i="1" s="1"/>
  <c r="L35" i="7"/>
  <c r="CW35" i="1" s="1"/>
  <c r="K36" i="7"/>
  <c r="CV36" i="1" s="1"/>
  <c r="K37" i="7"/>
  <c r="CV37" i="1" s="1"/>
  <c r="H40" i="7"/>
  <c r="CS40" i="1" s="1"/>
  <c r="G41" i="7"/>
  <c r="CR41" i="1" s="1"/>
  <c r="G43" i="7"/>
  <c r="CR43" i="1" s="1"/>
  <c r="Q48" i="7"/>
  <c r="DB48" i="1" s="1"/>
  <c r="P49" i="7"/>
  <c r="DA49" i="1" s="1"/>
  <c r="O50" i="7"/>
  <c r="CZ50" i="1" s="1"/>
  <c r="N51" i="7"/>
  <c r="CY51" i="1" s="1"/>
  <c r="N52" i="7"/>
  <c r="CY52" i="1" s="1"/>
  <c r="N53" i="7"/>
  <c r="CY53" i="1" s="1"/>
  <c r="M54" i="7"/>
  <c r="CX54" i="1" s="1"/>
  <c r="L55" i="7"/>
  <c r="CW55" i="1" s="1"/>
  <c r="K56" i="7"/>
  <c r="CV56" i="1" s="1"/>
  <c r="K57" i="7"/>
  <c r="CV57" i="1" s="1"/>
  <c r="I59" i="7"/>
  <c r="CT59" i="1" s="1"/>
  <c r="H60" i="7"/>
  <c r="CS60" i="1" s="1"/>
  <c r="G4" i="7"/>
  <c r="CR4" i="1" s="1"/>
  <c r="F5" i="7"/>
  <c r="CQ5" i="1" s="1"/>
  <c r="E6" i="7"/>
  <c r="CP6" i="1" s="1"/>
  <c r="D8" i="7"/>
  <c r="CO8" i="1" s="1"/>
  <c r="C9" i="7"/>
  <c r="Q9" i="7"/>
  <c r="DB9" i="1" s="1"/>
  <c r="Q10" i="7"/>
  <c r="DB10" i="1" s="1"/>
  <c r="Q11" i="7"/>
  <c r="DB11" i="1" s="1"/>
  <c r="P12" i="7"/>
  <c r="DA12" i="1" s="1"/>
  <c r="O13" i="7"/>
  <c r="CZ13" i="1" s="1"/>
  <c r="N14" i="7"/>
  <c r="CY14" i="1" s="1"/>
  <c r="M15" i="7"/>
  <c r="CX15" i="1" s="1"/>
  <c r="M16" i="7"/>
  <c r="CX16" i="1" s="1"/>
  <c r="L17" i="7"/>
  <c r="CW17" i="1" s="1"/>
  <c r="K18" i="7"/>
  <c r="CV18" i="1" s="1"/>
  <c r="J21" i="7"/>
  <c r="CU21" i="1" s="1"/>
  <c r="I22" i="7"/>
  <c r="CT22" i="1" s="1"/>
  <c r="G24" i="7"/>
  <c r="CR24" i="1" s="1"/>
  <c r="E27" i="7"/>
  <c r="CP27" i="1" s="1"/>
  <c r="D28" i="7"/>
  <c r="CO28" i="1" s="1"/>
  <c r="Q29" i="7"/>
  <c r="DB29" i="1" s="1"/>
  <c r="P30" i="7"/>
  <c r="DA30" i="1" s="1"/>
  <c r="Q31" i="7"/>
  <c r="DB31" i="1" s="1"/>
  <c r="P32" i="7"/>
  <c r="DA32" i="1" s="1"/>
  <c r="O33" i="7"/>
  <c r="CZ33" i="1" s="1"/>
  <c r="N34" i="7"/>
  <c r="CY34" i="1" s="1"/>
  <c r="M35" i="7"/>
  <c r="CX35" i="1" s="1"/>
  <c r="M36" i="7"/>
  <c r="CX36" i="1" s="1"/>
  <c r="L37" i="7"/>
  <c r="CW37" i="1" s="1"/>
  <c r="K38" i="7"/>
  <c r="CV38" i="1" s="1"/>
  <c r="I40" i="7"/>
  <c r="CT40" i="1" s="1"/>
  <c r="H41" i="7"/>
  <c r="CS41" i="1" s="1"/>
  <c r="H43" i="7"/>
  <c r="CS43" i="1" s="1"/>
  <c r="Q49" i="7"/>
  <c r="DB49" i="1" s="1"/>
  <c r="P50" i="7"/>
  <c r="DA50" i="1" s="1"/>
  <c r="P51" i="7"/>
  <c r="DA51" i="1" s="1"/>
  <c r="P52" i="7"/>
  <c r="DA52" i="1" s="1"/>
  <c r="O53" i="7"/>
  <c r="CZ53" i="1" s="1"/>
  <c r="N54" i="7"/>
  <c r="CY54" i="1" s="1"/>
  <c r="M55" i="7"/>
  <c r="CX55" i="1" s="1"/>
  <c r="M56" i="7"/>
  <c r="CX56" i="1" s="1"/>
  <c r="L57" i="7"/>
  <c r="CW57" i="1" s="1"/>
  <c r="K58" i="7"/>
  <c r="CV58" i="1" s="1"/>
  <c r="J59" i="7"/>
  <c r="CU59" i="1" s="1"/>
  <c r="H62" i="7"/>
  <c r="CS62" i="1" s="1"/>
  <c r="H63" i="7"/>
  <c r="CS63" i="1" s="1"/>
  <c r="F65" i="7"/>
  <c r="CQ65" i="1" s="1"/>
  <c r="E66" i="7"/>
  <c r="CP66" i="1" s="1"/>
  <c r="E67" i="7"/>
  <c r="CP67" i="1" s="1"/>
  <c r="D68" i="7"/>
  <c r="CO68" i="1" s="1"/>
  <c r="C69" i="7"/>
  <c r="Q69" i="7"/>
  <c r="DB69" i="1" s="1"/>
  <c r="O70" i="7"/>
  <c r="CZ70" i="1" s="1"/>
  <c r="M71" i="7"/>
  <c r="CX71" i="1" s="1"/>
  <c r="K72" i="7"/>
  <c r="CV72" i="1" s="1"/>
  <c r="H74" i="7"/>
  <c r="CS74" i="1" s="1"/>
  <c r="N5" i="7"/>
  <c r="CY5" i="1" s="1"/>
  <c r="E8" i="7"/>
  <c r="CP8" i="1" s="1"/>
  <c r="G10" i="7"/>
  <c r="CR10" i="1" s="1"/>
  <c r="N12" i="7"/>
  <c r="CY12" i="1" s="1"/>
  <c r="P14" i="7"/>
  <c r="DA14" i="1" s="1"/>
  <c r="E17" i="7"/>
  <c r="CP17" i="1" s="1"/>
  <c r="K19" i="7"/>
  <c r="CV19" i="1" s="1"/>
  <c r="M21" i="7"/>
  <c r="CX21" i="1" s="1"/>
  <c r="E24" i="7"/>
  <c r="CP24" i="1" s="1"/>
  <c r="K28" i="7"/>
  <c r="CV28" i="1" s="1"/>
  <c r="D33" i="7"/>
  <c r="CO33" i="1" s="1"/>
  <c r="K35" i="7"/>
  <c r="CV35" i="1" s="1"/>
  <c r="N37" i="7"/>
  <c r="CY37" i="1" s="1"/>
  <c r="C40" i="7"/>
  <c r="Q46" i="7"/>
  <c r="DB46" i="1" s="1"/>
  <c r="I51" i="7"/>
  <c r="CT51" i="1" s="1"/>
  <c r="P53" i="7"/>
  <c r="DA53" i="1" s="1"/>
  <c r="Q55" i="7"/>
  <c r="DB55" i="1" s="1"/>
  <c r="K60" i="7"/>
  <c r="CV60" i="1" s="1"/>
  <c r="K62" i="7"/>
  <c r="CV62" i="1" s="1"/>
  <c r="H66" i="7"/>
  <c r="CS66" i="1" s="1"/>
  <c r="F68" i="7"/>
  <c r="CQ68" i="1" s="1"/>
  <c r="P71" i="7"/>
  <c r="DA71" i="1" s="1"/>
  <c r="L73" i="7"/>
  <c r="CW73" i="1" s="1"/>
  <c r="P76" i="7"/>
  <c r="DA76" i="1" s="1"/>
  <c r="K79" i="7"/>
  <c r="CV79" i="1" s="1"/>
  <c r="Q80" i="7"/>
  <c r="DB80" i="1" s="1"/>
  <c r="C84" i="7"/>
  <c r="P84" i="7"/>
  <c r="DA84" i="1" s="1"/>
  <c r="N85" i="7"/>
  <c r="CY85" i="1" s="1"/>
  <c r="L86" i="7"/>
  <c r="CW86" i="1" s="1"/>
  <c r="H88" i="7"/>
  <c r="CS88" i="1" s="1"/>
  <c r="E89" i="7"/>
  <c r="CP89" i="1" s="1"/>
  <c r="Q89" i="7"/>
  <c r="DB89" i="1" s="1"/>
  <c r="N90" i="7"/>
  <c r="CY90" i="1" s="1"/>
  <c r="K91" i="7"/>
  <c r="CV91" i="1" s="1"/>
  <c r="H92" i="7"/>
  <c r="CS92" i="1" s="1"/>
  <c r="E93" i="7"/>
  <c r="CP93" i="1" s="1"/>
  <c r="Q93" i="7"/>
  <c r="DB93" i="1" s="1"/>
  <c r="N94" i="7"/>
  <c r="CY94" i="1" s="1"/>
  <c r="K95" i="7"/>
  <c r="CV95" i="1" s="1"/>
  <c r="H96" i="7"/>
  <c r="CS96" i="1" s="1"/>
  <c r="E97" i="7"/>
  <c r="CP97" i="1" s="1"/>
  <c r="Q97" i="7"/>
  <c r="DB97" i="1" s="1"/>
  <c r="N98" i="7"/>
  <c r="CY98" i="1" s="1"/>
  <c r="K99" i="7"/>
  <c r="CV99" i="1" s="1"/>
  <c r="H100" i="7"/>
  <c r="CS100" i="1" s="1"/>
  <c r="E101" i="7"/>
  <c r="CP101" i="1" s="1"/>
  <c r="Q101" i="7"/>
  <c r="DB101" i="1" s="1"/>
  <c r="N102" i="7"/>
  <c r="CY102" i="1" s="1"/>
  <c r="K103" i="7"/>
  <c r="CV103" i="1" s="1"/>
  <c r="H104" i="7"/>
  <c r="CS104" i="1" s="1"/>
  <c r="E4" i="6"/>
  <c r="BY4" i="1" s="1"/>
  <c r="Q4" i="6"/>
  <c r="CK4" i="1" s="1"/>
  <c r="N5" i="6"/>
  <c r="CH5" i="1" s="1"/>
  <c r="K6" i="6"/>
  <c r="CE6" i="1" s="1"/>
  <c r="E8" i="6"/>
  <c r="BY8" i="1" s="1"/>
  <c r="Q8" i="6"/>
  <c r="CK8" i="1" s="1"/>
  <c r="N9" i="6"/>
  <c r="CH9" i="1" s="1"/>
  <c r="K10" i="6"/>
  <c r="CE10" i="1" s="1"/>
  <c r="H11" i="6"/>
  <c r="CB11" i="1" s="1"/>
  <c r="E12" i="6"/>
  <c r="BY12" i="1" s="1"/>
  <c r="Q12" i="6"/>
  <c r="CK12" i="1" s="1"/>
  <c r="N13" i="6"/>
  <c r="CH13" i="1" s="1"/>
  <c r="K14" i="6"/>
  <c r="CE14" i="1" s="1"/>
  <c r="C6" i="7"/>
  <c r="F8" i="7"/>
  <c r="CQ8" i="1" s="1"/>
  <c r="J10" i="7"/>
  <c r="CU10" i="1" s="1"/>
  <c r="Q12" i="7"/>
  <c r="DB12" i="1" s="1"/>
  <c r="Q14" i="7"/>
  <c r="DB14" i="1" s="1"/>
  <c r="J17" i="7"/>
  <c r="CU17" i="1" s="1"/>
  <c r="M19" i="7"/>
  <c r="CX19" i="1" s="1"/>
  <c r="P21" i="7"/>
  <c r="DA21" i="1" s="1"/>
  <c r="H24" i="7"/>
  <c r="CS24" i="1" s="1"/>
  <c r="P28" i="7"/>
  <c r="DA28" i="1" s="1"/>
  <c r="G33" i="7"/>
  <c r="CR33" i="1" s="1"/>
  <c r="N35" i="7"/>
  <c r="CY35" i="1" s="1"/>
  <c r="O37" i="7"/>
  <c r="CZ37" i="1" s="1"/>
  <c r="G40" i="7"/>
  <c r="CR40" i="1" s="1"/>
  <c r="K42" i="7"/>
  <c r="CV42" i="1" s="1"/>
  <c r="N44" i="7"/>
  <c r="CY44" i="1" s="1"/>
  <c r="M51" i="7"/>
  <c r="CX51" i="1" s="1"/>
  <c r="Q53" i="7"/>
  <c r="DB53" i="1" s="1"/>
  <c r="E56" i="7"/>
  <c r="CP56" i="1" s="1"/>
  <c r="L58" i="7"/>
  <c r="CW58" i="1" s="1"/>
  <c r="N60" i="7"/>
  <c r="CY60" i="1" s="1"/>
  <c r="L62" i="7"/>
  <c r="CW62" i="1" s="1"/>
  <c r="I66" i="7"/>
  <c r="CT66" i="1" s="1"/>
  <c r="G68" i="7"/>
  <c r="CR68" i="1" s="1"/>
  <c r="Q71" i="7"/>
  <c r="DB71" i="1" s="1"/>
  <c r="M73" i="7"/>
  <c r="CX73" i="1" s="1"/>
  <c r="Q76" i="7"/>
  <c r="DB76" i="1" s="1"/>
  <c r="L79" i="7"/>
  <c r="CW79" i="1" s="1"/>
  <c r="D82" i="7"/>
  <c r="CO82" i="1" s="1"/>
  <c r="D84" i="7"/>
  <c r="CO84" i="1" s="1"/>
  <c r="Q84" i="7"/>
  <c r="DB84" i="1" s="1"/>
  <c r="O85" i="7"/>
  <c r="CZ85" i="1" s="1"/>
  <c r="M86" i="7"/>
  <c r="CX86" i="1" s="1"/>
  <c r="K87" i="7"/>
  <c r="CV87" i="1" s="1"/>
  <c r="I88" i="7"/>
  <c r="CT88" i="1" s="1"/>
  <c r="F89" i="7"/>
  <c r="CQ89" i="1" s="1"/>
  <c r="C90" i="7"/>
  <c r="O90" i="7"/>
  <c r="CZ90" i="1" s="1"/>
  <c r="L91" i="7"/>
  <c r="CW91" i="1" s="1"/>
  <c r="I92" i="7"/>
  <c r="CT92" i="1" s="1"/>
  <c r="F93" i="7"/>
  <c r="CQ93" i="1" s="1"/>
  <c r="C94" i="7"/>
  <c r="O94" i="7"/>
  <c r="CZ94" i="1" s="1"/>
  <c r="L95" i="7"/>
  <c r="CW95" i="1" s="1"/>
  <c r="I96" i="7"/>
  <c r="CT96" i="1" s="1"/>
  <c r="F97" i="7"/>
  <c r="CQ97" i="1" s="1"/>
  <c r="O98" i="7"/>
  <c r="CZ98" i="1" s="1"/>
  <c r="L99" i="7"/>
  <c r="CW99" i="1" s="1"/>
  <c r="I100" i="7"/>
  <c r="CT100" i="1" s="1"/>
  <c r="F101" i="7"/>
  <c r="CQ101" i="1" s="1"/>
  <c r="C102" i="7"/>
  <c r="O102" i="7"/>
  <c r="CZ102" i="1" s="1"/>
  <c r="L103" i="7"/>
  <c r="CW103" i="1" s="1"/>
  <c r="I104" i="7"/>
  <c r="CT104" i="1" s="1"/>
  <c r="F4" i="6"/>
  <c r="BZ4" i="1" s="1"/>
  <c r="C5" i="6"/>
  <c r="O5" i="6"/>
  <c r="CI5" i="1" s="1"/>
  <c r="L6" i="6"/>
  <c r="CF6" i="1" s="1"/>
  <c r="F8" i="6"/>
  <c r="BZ8" i="1" s="1"/>
  <c r="C9" i="6"/>
  <c r="O9" i="6"/>
  <c r="CI9" i="1" s="1"/>
  <c r="L10" i="6"/>
  <c r="CF10" i="1" s="1"/>
  <c r="F12" i="6"/>
  <c r="BZ12" i="1" s="1"/>
  <c r="O13" i="6"/>
  <c r="CI13" i="1" s="1"/>
  <c r="L14" i="6"/>
  <c r="CF14" i="1" s="1"/>
  <c r="C17" i="6"/>
  <c r="G6" i="7"/>
  <c r="CR6" i="1" s="1"/>
  <c r="N10" i="7"/>
  <c r="CY10" i="1" s="1"/>
  <c r="M17" i="7"/>
  <c r="CX17" i="1" s="1"/>
  <c r="N19" i="7"/>
  <c r="CY19" i="1" s="1"/>
  <c r="I24" i="7"/>
  <c r="CT24" i="1" s="1"/>
  <c r="M26" i="7"/>
  <c r="CX26" i="1" s="1"/>
  <c r="M33" i="7"/>
  <c r="CX33" i="1" s="1"/>
  <c r="P35" i="7"/>
  <c r="DA35" i="1" s="1"/>
  <c r="D38" i="7"/>
  <c r="CO38" i="1" s="1"/>
  <c r="J40" i="7"/>
  <c r="CU40" i="1" s="1"/>
  <c r="L42" i="7"/>
  <c r="CW42" i="1" s="1"/>
  <c r="K49" i="7"/>
  <c r="CV49" i="1" s="1"/>
  <c r="C52" i="7"/>
  <c r="C54" i="7"/>
  <c r="J56" i="7"/>
  <c r="CU56" i="1" s="1"/>
  <c r="M58" i="7"/>
  <c r="CX58" i="1" s="1"/>
  <c r="Q60" i="7"/>
  <c r="DB60" i="1" s="1"/>
  <c r="O62" i="7"/>
  <c r="CZ62" i="1" s="1"/>
  <c r="N64" i="7"/>
  <c r="CY64" i="1" s="1"/>
  <c r="L66" i="7"/>
  <c r="CW66" i="1" s="1"/>
  <c r="K68" i="7"/>
  <c r="CV68" i="1" s="1"/>
  <c r="P73" i="7"/>
  <c r="DA73" i="1" s="1"/>
  <c r="C77" i="7"/>
  <c r="K78" i="7"/>
  <c r="CV78" i="1" s="1"/>
  <c r="O79" i="7"/>
  <c r="CZ79" i="1" s="1"/>
  <c r="F82" i="7"/>
  <c r="CQ82" i="1" s="1"/>
  <c r="G83" i="7"/>
  <c r="CR83" i="1" s="1"/>
  <c r="E84" i="7"/>
  <c r="CP84" i="1" s="1"/>
  <c r="C85" i="7"/>
  <c r="P85" i="7"/>
  <c r="DA85" i="1" s="1"/>
  <c r="N86" i="7"/>
  <c r="CY86" i="1" s="1"/>
  <c r="L87" i="7"/>
  <c r="CW87" i="1" s="1"/>
  <c r="J88" i="7"/>
  <c r="CU88" i="1" s="1"/>
  <c r="G89" i="7"/>
  <c r="CR89" i="1" s="1"/>
  <c r="D90" i="7"/>
  <c r="CO90" i="1" s="1"/>
  <c r="P90" i="7"/>
  <c r="DA90" i="1" s="1"/>
  <c r="M91" i="7"/>
  <c r="CX91" i="1" s="1"/>
  <c r="J92" i="7"/>
  <c r="CU92" i="1" s="1"/>
  <c r="G93" i="7"/>
  <c r="CR93" i="1" s="1"/>
  <c r="D94" i="7"/>
  <c r="CO94" i="1" s="1"/>
  <c r="P94" i="7"/>
  <c r="DA94" i="1" s="1"/>
  <c r="M95" i="7"/>
  <c r="CX95" i="1" s="1"/>
  <c r="J96" i="7"/>
  <c r="CU96" i="1" s="1"/>
  <c r="G97" i="7"/>
  <c r="CR97" i="1" s="1"/>
  <c r="P98" i="7"/>
  <c r="DA98" i="1" s="1"/>
  <c r="M99" i="7"/>
  <c r="CX99" i="1" s="1"/>
  <c r="J100" i="7"/>
  <c r="CU100" i="1" s="1"/>
  <c r="G101" i="7"/>
  <c r="CR101" i="1" s="1"/>
  <c r="D102" i="7"/>
  <c r="CO102" i="1" s="1"/>
  <c r="P102" i="7"/>
  <c r="DA102" i="1" s="1"/>
  <c r="M103" i="7"/>
  <c r="CX103" i="1" s="1"/>
  <c r="J104" i="7"/>
  <c r="CU104" i="1" s="1"/>
  <c r="G4" i="6"/>
  <c r="CA4" i="1" s="1"/>
  <c r="D5" i="6"/>
  <c r="BX5" i="1" s="1"/>
  <c r="P5" i="6"/>
  <c r="CJ5" i="1" s="1"/>
  <c r="M6" i="6"/>
  <c r="CG6" i="1" s="1"/>
  <c r="G8" i="6"/>
  <c r="CA8" i="1" s="1"/>
  <c r="D9" i="6"/>
  <c r="BX9" i="1" s="1"/>
  <c r="P9" i="6"/>
  <c r="CJ9" i="1" s="1"/>
  <c r="M10" i="6"/>
  <c r="CG10" i="1" s="1"/>
  <c r="G12" i="6"/>
  <c r="CA12" i="1" s="1"/>
  <c r="P13" i="6"/>
  <c r="CJ13" i="1" s="1"/>
  <c r="M14" i="6"/>
  <c r="CG14" i="1" s="1"/>
  <c r="D17" i="6"/>
  <c r="BX17" i="1" s="1"/>
  <c r="E4" i="7"/>
  <c r="CP4" i="1" s="1"/>
  <c r="H6" i="7"/>
  <c r="CS6" i="1" s="1"/>
  <c r="K8" i="7"/>
  <c r="CV8" i="1" s="1"/>
  <c r="K15" i="7"/>
  <c r="CV15" i="1" s="1"/>
  <c r="N17" i="7"/>
  <c r="CY17" i="1" s="1"/>
  <c r="C20" i="7"/>
  <c r="J22" i="7"/>
  <c r="CU22" i="1" s="1"/>
  <c r="J24" i="7"/>
  <c r="CU24" i="1" s="1"/>
  <c r="Q26" i="7"/>
  <c r="DB26" i="1" s="1"/>
  <c r="E29" i="7"/>
  <c r="CP29" i="1" s="1"/>
  <c r="P33" i="7"/>
  <c r="DA33" i="1" s="1"/>
  <c r="Q35" i="7"/>
  <c r="DB35" i="1" s="1"/>
  <c r="M40" i="7"/>
  <c r="CX40" i="1" s="1"/>
  <c r="O42" i="7"/>
  <c r="CZ42" i="1" s="1"/>
  <c r="O49" i="7"/>
  <c r="CZ49" i="1" s="1"/>
  <c r="D52" i="7"/>
  <c r="CO52" i="1" s="1"/>
  <c r="G54" i="7"/>
  <c r="CR54" i="1" s="1"/>
  <c r="N56" i="7"/>
  <c r="CY56" i="1" s="1"/>
  <c r="N58" i="7"/>
  <c r="CY58" i="1" s="1"/>
  <c r="F61" i="7"/>
  <c r="CQ61" i="1" s="1"/>
  <c r="D65" i="7"/>
  <c r="CO65" i="1" s="1"/>
  <c r="Q66" i="7"/>
  <c r="DB66" i="1" s="1"/>
  <c r="P68" i="7"/>
  <c r="DA68" i="1" s="1"/>
  <c r="M70" i="7"/>
  <c r="CX70" i="1" s="1"/>
  <c r="I72" i="7"/>
  <c r="CT72" i="1" s="1"/>
  <c r="E74" i="7"/>
  <c r="CP74" i="1" s="1"/>
  <c r="L75" i="7"/>
  <c r="CW75" i="1" s="1"/>
  <c r="D77" i="7"/>
  <c r="CO77" i="1" s="1"/>
  <c r="L78" i="7"/>
  <c r="CW78" i="1" s="1"/>
  <c r="D80" i="7"/>
  <c r="CO80" i="1" s="1"/>
  <c r="I82" i="7"/>
  <c r="CT82" i="1" s="1"/>
  <c r="F84" i="7"/>
  <c r="CQ84" i="1" s="1"/>
  <c r="D85" i="7"/>
  <c r="CO85" i="1" s="1"/>
  <c r="Q85" i="7"/>
  <c r="DB85" i="1" s="1"/>
  <c r="O86" i="7"/>
  <c r="CZ86" i="1" s="1"/>
  <c r="M87" i="7"/>
  <c r="CX87" i="1" s="1"/>
  <c r="K88" i="7"/>
  <c r="CV88" i="1" s="1"/>
  <c r="H89" i="7"/>
  <c r="CS89" i="1" s="1"/>
  <c r="E90" i="7"/>
  <c r="CP90" i="1" s="1"/>
  <c r="Q90" i="7"/>
  <c r="DB90" i="1" s="1"/>
  <c r="N91" i="7"/>
  <c r="CY91" i="1" s="1"/>
  <c r="K92" i="7"/>
  <c r="CV92" i="1" s="1"/>
  <c r="H93" i="7"/>
  <c r="CS93" i="1" s="1"/>
  <c r="E94" i="7"/>
  <c r="CP94" i="1" s="1"/>
  <c r="Q94" i="7"/>
  <c r="DB94" i="1" s="1"/>
  <c r="N95" i="7"/>
  <c r="CY95" i="1" s="1"/>
  <c r="K96" i="7"/>
  <c r="CV96" i="1" s="1"/>
  <c r="H97" i="7"/>
  <c r="CS97" i="1" s="1"/>
  <c r="Q98" i="7"/>
  <c r="DB98" i="1" s="1"/>
  <c r="N99" i="7"/>
  <c r="CY99" i="1" s="1"/>
  <c r="K100" i="7"/>
  <c r="CV100" i="1" s="1"/>
  <c r="H101" i="7"/>
  <c r="CS101" i="1" s="1"/>
  <c r="E102" i="7"/>
  <c r="CP102" i="1" s="1"/>
  <c r="Q102" i="7"/>
  <c r="DB102" i="1" s="1"/>
  <c r="N103" i="7"/>
  <c r="CY103" i="1" s="1"/>
  <c r="K104" i="7"/>
  <c r="CV104" i="1" s="1"/>
  <c r="E5" i="6"/>
  <c r="BY5" i="1" s="1"/>
  <c r="Q5" i="6"/>
  <c r="CK5" i="1" s="1"/>
  <c r="N6" i="6"/>
  <c r="CH6" i="1" s="1"/>
  <c r="K7" i="6"/>
  <c r="CE7" i="1" s="1"/>
  <c r="E9" i="6"/>
  <c r="BY9" i="1" s="1"/>
  <c r="Q9" i="6"/>
  <c r="CK9" i="1" s="1"/>
  <c r="N10" i="6"/>
  <c r="CH10" i="1" s="1"/>
  <c r="K11" i="6"/>
  <c r="CE11" i="1" s="1"/>
  <c r="Q13" i="6"/>
  <c r="CK13" i="1" s="1"/>
  <c r="N14" i="6"/>
  <c r="CH14" i="1" s="1"/>
  <c r="K15" i="6"/>
  <c r="CE15" i="1" s="1"/>
  <c r="E17" i="6"/>
  <c r="BY17" i="1" s="1"/>
  <c r="P8" i="7"/>
  <c r="DA8" i="1" s="1"/>
  <c r="G13" i="7"/>
  <c r="CR13" i="1" s="1"/>
  <c r="N15" i="7"/>
  <c r="CY15" i="1" s="1"/>
  <c r="O17" i="7"/>
  <c r="CZ17" i="1" s="1"/>
  <c r="G20" i="7"/>
  <c r="CR20" i="1" s="1"/>
  <c r="K22" i="7"/>
  <c r="CV22" i="1" s="1"/>
  <c r="N24" i="7"/>
  <c r="CY24" i="1" s="1"/>
  <c r="F27" i="7"/>
  <c r="CQ27" i="1" s="1"/>
  <c r="M31" i="7"/>
  <c r="CX31" i="1" s="1"/>
  <c r="Q33" i="7"/>
  <c r="DB33" i="1" s="1"/>
  <c r="E36" i="7"/>
  <c r="CP36" i="1" s="1"/>
  <c r="L38" i="7"/>
  <c r="CW38" i="1" s="1"/>
  <c r="N40" i="7"/>
  <c r="CY40" i="1" s="1"/>
  <c r="E43" i="7"/>
  <c r="CP43" i="1" s="1"/>
  <c r="L47" i="7"/>
  <c r="CW47" i="1" s="1"/>
  <c r="C50" i="7"/>
  <c r="E52" i="7"/>
  <c r="CP52" i="1" s="1"/>
  <c r="L54" i="7"/>
  <c r="CW54" i="1" s="1"/>
  <c r="O56" i="7"/>
  <c r="CZ56" i="1" s="1"/>
  <c r="D59" i="7"/>
  <c r="CO59" i="1" s="1"/>
  <c r="G61" i="7"/>
  <c r="CR61" i="1" s="1"/>
  <c r="E65" i="7"/>
  <c r="CP65" i="1" s="1"/>
  <c r="D67" i="7"/>
  <c r="CO67" i="1" s="1"/>
  <c r="Q68" i="7"/>
  <c r="DB68" i="1" s="1"/>
  <c r="N70" i="7"/>
  <c r="CY70" i="1" s="1"/>
  <c r="J72" i="7"/>
  <c r="CU72" i="1" s="1"/>
  <c r="G74" i="7"/>
  <c r="CR74" i="1" s="1"/>
  <c r="Q75" i="7"/>
  <c r="DB75" i="1" s="1"/>
  <c r="E77" i="7"/>
  <c r="CP77" i="1" s="1"/>
  <c r="M78" i="7"/>
  <c r="CX78" i="1" s="1"/>
  <c r="J82" i="7"/>
  <c r="CU82" i="1" s="1"/>
  <c r="G84" i="7"/>
  <c r="CR84" i="1" s="1"/>
  <c r="E85" i="7"/>
  <c r="CP85" i="1" s="1"/>
  <c r="P86" i="7"/>
  <c r="DA86" i="1" s="1"/>
  <c r="N87" i="7"/>
  <c r="CY87" i="1" s="1"/>
  <c r="L88" i="7"/>
  <c r="CW88" i="1" s="1"/>
  <c r="I89" i="7"/>
  <c r="CT89" i="1" s="1"/>
  <c r="F90" i="7"/>
  <c r="CQ90" i="1" s="1"/>
  <c r="C91" i="7"/>
  <c r="O91" i="7"/>
  <c r="CZ91" i="1" s="1"/>
  <c r="L92" i="7"/>
  <c r="CW92" i="1" s="1"/>
  <c r="I93" i="7"/>
  <c r="CT93" i="1" s="1"/>
  <c r="F94" i="7"/>
  <c r="CQ94" i="1" s="1"/>
  <c r="O95" i="7"/>
  <c r="CZ95" i="1" s="1"/>
  <c r="L96" i="7"/>
  <c r="CW96" i="1" s="1"/>
  <c r="O99" i="7"/>
  <c r="CZ99" i="1" s="1"/>
  <c r="L100" i="7"/>
  <c r="CW100" i="1" s="1"/>
  <c r="I101" i="7"/>
  <c r="CT101" i="1" s="1"/>
  <c r="C103" i="7"/>
  <c r="O103" i="7"/>
  <c r="CZ103" i="1" s="1"/>
  <c r="L104" i="7"/>
  <c r="CW104" i="1" s="1"/>
  <c r="F5" i="6"/>
  <c r="BZ5" i="1" s="1"/>
  <c r="C6" i="6"/>
  <c r="O6" i="6"/>
  <c r="CI6" i="1" s="1"/>
  <c r="L7" i="6"/>
  <c r="CF7" i="1" s="1"/>
  <c r="F9" i="6"/>
  <c r="BZ9" i="1" s="1"/>
  <c r="C10" i="6"/>
  <c r="O10" i="6"/>
  <c r="CI10" i="1" s="1"/>
  <c r="L11" i="6"/>
  <c r="CF11" i="1" s="1"/>
  <c r="O14" i="6"/>
  <c r="CI14" i="1" s="1"/>
  <c r="L15" i="6"/>
  <c r="CF15" i="1" s="1"/>
  <c r="F17" i="6"/>
  <c r="BZ17" i="1" s="1"/>
  <c r="O18" i="6"/>
  <c r="CI18" i="1" s="1"/>
  <c r="M6" i="7"/>
  <c r="CX6" i="1" s="1"/>
  <c r="D9" i="7"/>
  <c r="CO9" i="1" s="1"/>
  <c r="M13" i="7"/>
  <c r="CX13" i="1" s="1"/>
  <c r="P15" i="7"/>
  <c r="DA15" i="1" s="1"/>
  <c r="K20" i="7"/>
  <c r="CV20" i="1" s="1"/>
  <c r="L22" i="7"/>
  <c r="CW22" i="1" s="1"/>
  <c r="G27" i="7"/>
  <c r="CR27" i="1" s="1"/>
  <c r="K29" i="7"/>
  <c r="CV29" i="1" s="1"/>
  <c r="C32" i="7"/>
  <c r="J36" i="7"/>
  <c r="CU36" i="1" s="1"/>
  <c r="M38" i="7"/>
  <c r="CX38" i="1" s="1"/>
  <c r="Q40" i="7"/>
  <c r="DB40" i="1" s="1"/>
  <c r="Q47" i="7"/>
  <c r="DB47" i="1" s="1"/>
  <c r="D50" i="7"/>
  <c r="CO50" i="1" s="1"/>
  <c r="H52" i="7"/>
  <c r="CS52" i="1" s="1"/>
  <c r="O54" i="7"/>
  <c r="CZ54" i="1" s="1"/>
  <c r="P56" i="7"/>
  <c r="DA56" i="1" s="1"/>
  <c r="H59" i="7"/>
  <c r="CS59" i="1" s="1"/>
  <c r="I63" i="7"/>
  <c r="CT63" i="1" s="1"/>
  <c r="G65" i="7"/>
  <c r="CR65" i="1" s="1"/>
  <c r="F67" i="7"/>
  <c r="CQ67" i="1" s="1"/>
  <c r="P70" i="7"/>
  <c r="DA70" i="1" s="1"/>
  <c r="M72" i="7"/>
  <c r="CX72" i="1" s="1"/>
  <c r="I74" i="7"/>
  <c r="CT74" i="1" s="1"/>
  <c r="C76" i="7"/>
  <c r="H77" i="7"/>
  <c r="CS77" i="1" s="1"/>
  <c r="N78" i="7"/>
  <c r="CY78" i="1" s="1"/>
  <c r="G81" i="7"/>
  <c r="CR81" i="1" s="1"/>
  <c r="K82" i="7"/>
  <c r="CV82" i="1" s="1"/>
  <c r="F85" i="7"/>
  <c r="CQ85" i="1" s="1"/>
  <c r="Q86" i="7"/>
  <c r="DB86" i="1" s="1"/>
  <c r="O87" i="7"/>
  <c r="CZ87" i="1" s="1"/>
  <c r="M88" i="7"/>
  <c r="CX88" i="1" s="1"/>
  <c r="J89" i="7"/>
  <c r="CU89" i="1" s="1"/>
  <c r="G90" i="7"/>
  <c r="CR90" i="1" s="1"/>
  <c r="D91" i="7"/>
  <c r="CO91" i="1" s="1"/>
  <c r="P91" i="7"/>
  <c r="DA91" i="1" s="1"/>
  <c r="M92" i="7"/>
  <c r="CX92" i="1" s="1"/>
  <c r="J93" i="7"/>
  <c r="CU93" i="1" s="1"/>
  <c r="G94" i="7"/>
  <c r="CR94" i="1" s="1"/>
  <c r="D95" i="7"/>
  <c r="CO95" i="1" s="1"/>
  <c r="P95" i="7"/>
  <c r="DA95" i="1" s="1"/>
  <c r="M96" i="7"/>
  <c r="CX96" i="1" s="1"/>
  <c r="P99" i="7"/>
  <c r="DA99" i="1" s="1"/>
  <c r="M100" i="7"/>
  <c r="CX100" i="1" s="1"/>
  <c r="J101" i="7"/>
  <c r="CU101" i="1" s="1"/>
  <c r="D103" i="7"/>
  <c r="CO103" i="1" s="1"/>
  <c r="P103" i="7"/>
  <c r="DA103" i="1" s="1"/>
  <c r="M104" i="7"/>
  <c r="CX104" i="1" s="1"/>
  <c r="G5" i="6"/>
  <c r="CA5" i="1" s="1"/>
  <c r="D6" i="6"/>
  <c r="BX6" i="1" s="1"/>
  <c r="P6" i="6"/>
  <c r="CJ6" i="1" s="1"/>
  <c r="M7" i="6"/>
  <c r="CG7" i="1" s="1"/>
  <c r="G9" i="6"/>
  <c r="CA9" i="1" s="1"/>
  <c r="D10" i="6"/>
  <c r="BX10" i="1" s="1"/>
  <c r="P10" i="6"/>
  <c r="CJ10" i="1" s="1"/>
  <c r="M11" i="6"/>
  <c r="CG11" i="1" s="1"/>
  <c r="G13" i="6"/>
  <c r="CA13" i="1" s="1"/>
  <c r="P14" i="6"/>
  <c r="CJ14" i="1" s="1"/>
  <c r="M15" i="6"/>
  <c r="CG15" i="1" s="1"/>
  <c r="G17" i="6"/>
  <c r="CA17" i="1" s="1"/>
  <c r="P18" i="6"/>
  <c r="CJ18" i="1" s="1"/>
  <c r="Q6" i="7"/>
  <c r="DB6" i="1" s="1"/>
  <c r="F9" i="7"/>
  <c r="CQ9" i="1" s="1"/>
  <c r="P13" i="7"/>
  <c r="DA13" i="1" s="1"/>
  <c r="Q15" i="7"/>
  <c r="DB15" i="1" s="1"/>
  <c r="M20" i="7"/>
  <c r="CX20" i="1" s="1"/>
  <c r="O22" i="7"/>
  <c r="CZ22" i="1" s="1"/>
  <c r="H27" i="7"/>
  <c r="CS27" i="1" s="1"/>
  <c r="O29" i="7"/>
  <c r="CZ29" i="1" s="1"/>
  <c r="N36" i="7"/>
  <c r="CY36" i="1" s="1"/>
  <c r="N38" i="7"/>
  <c r="CY38" i="1" s="1"/>
  <c r="F41" i="7"/>
  <c r="CQ41" i="1" s="1"/>
  <c r="M45" i="7"/>
  <c r="CX45" i="1" s="1"/>
  <c r="G50" i="7"/>
  <c r="CR50" i="1" s="1"/>
  <c r="M52" i="7"/>
  <c r="CX52" i="1" s="1"/>
  <c r="P54" i="7"/>
  <c r="DA54" i="1" s="1"/>
  <c r="K59" i="7"/>
  <c r="CV59" i="1" s="1"/>
  <c r="L61" i="7"/>
  <c r="CW61" i="1" s="1"/>
  <c r="J63" i="7"/>
  <c r="CU63" i="1" s="1"/>
  <c r="H65" i="7"/>
  <c r="CS65" i="1" s="1"/>
  <c r="G67" i="7"/>
  <c r="CR67" i="1" s="1"/>
  <c r="Q70" i="7"/>
  <c r="DB70" i="1" s="1"/>
  <c r="N72" i="7"/>
  <c r="CY72" i="1" s="1"/>
  <c r="J74" i="7"/>
  <c r="CU74" i="1" s="1"/>
  <c r="D76" i="7"/>
  <c r="CO76" i="1" s="1"/>
  <c r="M77" i="7"/>
  <c r="CX77" i="1" s="1"/>
  <c r="O78" i="7"/>
  <c r="CZ78" i="1" s="1"/>
  <c r="L82" i="7"/>
  <c r="CW82" i="1" s="1"/>
  <c r="K83" i="7"/>
  <c r="CV83" i="1" s="1"/>
  <c r="G85" i="7"/>
  <c r="CR85" i="1" s="1"/>
  <c r="C87" i="7"/>
  <c r="Q87" i="7"/>
  <c r="DB87" i="1" s="1"/>
  <c r="N88" i="7"/>
  <c r="CY88" i="1" s="1"/>
  <c r="K89" i="7"/>
  <c r="CV89" i="1" s="1"/>
  <c r="H90" i="7"/>
  <c r="CS90" i="1" s="1"/>
  <c r="E91" i="7"/>
  <c r="CP91" i="1" s="1"/>
  <c r="Q91" i="7"/>
  <c r="DB91" i="1" s="1"/>
  <c r="N92" i="7"/>
  <c r="CY92" i="1" s="1"/>
  <c r="K93" i="7"/>
  <c r="CV93" i="1" s="1"/>
  <c r="H94" i="7"/>
  <c r="CS94" i="1" s="1"/>
  <c r="Q95" i="7"/>
  <c r="DB95" i="1" s="1"/>
  <c r="N96" i="7"/>
  <c r="CY96" i="1" s="1"/>
  <c r="K97" i="7"/>
  <c r="CV97" i="1" s="1"/>
  <c r="H98" i="7"/>
  <c r="CS98" i="1" s="1"/>
  <c r="Q99" i="7"/>
  <c r="DB99" i="1" s="1"/>
  <c r="N100" i="7"/>
  <c r="CY100" i="1" s="1"/>
  <c r="K101" i="7"/>
  <c r="CV101" i="1" s="1"/>
  <c r="E103" i="7"/>
  <c r="CP103" i="1" s="1"/>
  <c r="Q103" i="7"/>
  <c r="DB103" i="1" s="1"/>
  <c r="N104" i="7"/>
  <c r="CY104" i="1" s="1"/>
  <c r="K4" i="6"/>
  <c r="CE4" i="1" s="1"/>
  <c r="E6" i="6"/>
  <c r="BY6" i="1" s="1"/>
  <c r="Q6" i="6"/>
  <c r="CK6" i="1" s="1"/>
  <c r="N7" i="6"/>
  <c r="CH7" i="1" s="1"/>
  <c r="K8" i="6"/>
  <c r="CE8" i="1" s="1"/>
  <c r="H9" i="6"/>
  <c r="CB9" i="1" s="1"/>
  <c r="E10" i="6"/>
  <c r="BY10" i="1" s="1"/>
  <c r="Q10" i="6"/>
  <c r="CK10" i="1" s="1"/>
  <c r="N11" i="6"/>
  <c r="CH11" i="1" s="1"/>
  <c r="K12" i="6"/>
  <c r="CE12" i="1" s="1"/>
  <c r="H13" i="6"/>
  <c r="CB13" i="1" s="1"/>
  <c r="Q14" i="6"/>
  <c r="CK14" i="1" s="1"/>
  <c r="N15" i="6"/>
  <c r="CH15" i="1" s="1"/>
  <c r="K16" i="6"/>
  <c r="CE16" i="1" s="1"/>
  <c r="H17" i="6"/>
  <c r="CB17" i="1" s="1"/>
  <c r="Q18" i="6"/>
  <c r="CK18" i="1" s="1"/>
  <c r="N4" i="7"/>
  <c r="CY4" i="1" s="1"/>
  <c r="G9" i="7"/>
  <c r="CR9" i="1" s="1"/>
  <c r="M11" i="7"/>
  <c r="CX11" i="1" s="1"/>
  <c r="Q13" i="7"/>
  <c r="DB13" i="1" s="1"/>
  <c r="L18" i="7"/>
  <c r="CW18" i="1" s="1"/>
  <c r="N20" i="7"/>
  <c r="CY20" i="1" s="1"/>
  <c r="L27" i="7"/>
  <c r="CW27" i="1" s="1"/>
  <c r="E32" i="7"/>
  <c r="CP32" i="1" s="1"/>
  <c r="L34" i="7"/>
  <c r="CW34" i="1" s="1"/>
  <c r="O36" i="7"/>
  <c r="CZ36" i="1" s="1"/>
  <c r="K41" i="7"/>
  <c r="CV41" i="1" s="1"/>
  <c r="K43" i="7"/>
  <c r="CV43" i="1" s="1"/>
  <c r="J50" i="7"/>
  <c r="CU50" i="1" s="1"/>
  <c r="Q52" i="7"/>
  <c r="DB52" i="1" s="1"/>
  <c r="Q54" i="7"/>
  <c r="DB54" i="1" s="1"/>
  <c r="L59" i="7"/>
  <c r="CW59" i="1" s="1"/>
  <c r="M61" i="7"/>
  <c r="CX61" i="1" s="1"/>
  <c r="K63" i="7"/>
  <c r="CV63" i="1" s="1"/>
  <c r="J65" i="7"/>
  <c r="CU65" i="1" s="1"/>
  <c r="O72" i="7"/>
  <c r="CZ72" i="1" s="1"/>
  <c r="K74" i="7"/>
  <c r="CV74" i="1" s="1"/>
  <c r="E76" i="7"/>
  <c r="CP76" i="1" s="1"/>
  <c r="N77" i="7"/>
  <c r="CY77" i="1" s="1"/>
  <c r="H80" i="7"/>
  <c r="CS80" i="1" s="1"/>
  <c r="M81" i="7"/>
  <c r="CX81" i="1" s="1"/>
  <c r="M82" i="7"/>
  <c r="CX82" i="1" s="1"/>
  <c r="L83" i="7"/>
  <c r="CW83" i="1" s="1"/>
  <c r="H85" i="7"/>
  <c r="CS85" i="1" s="1"/>
  <c r="E87" i="7"/>
  <c r="CP87" i="1" s="1"/>
  <c r="C88" i="7"/>
  <c r="O88" i="7"/>
  <c r="CZ88" i="1" s="1"/>
  <c r="L89" i="7"/>
  <c r="CW89" i="1" s="1"/>
  <c r="I90" i="7"/>
  <c r="CT90" i="1" s="1"/>
  <c r="F91" i="7"/>
  <c r="CQ91" i="1" s="1"/>
  <c r="C92" i="7"/>
  <c r="O92" i="7"/>
  <c r="CZ92" i="1" s="1"/>
  <c r="L93" i="7"/>
  <c r="CW93" i="1" s="1"/>
  <c r="I94" i="7"/>
  <c r="CT94" i="1" s="1"/>
  <c r="D5" i="7"/>
  <c r="CO5" i="1" s="1"/>
  <c r="K9" i="7"/>
  <c r="CV9" i="1" s="1"/>
  <c r="C12" i="7"/>
  <c r="M18" i="7"/>
  <c r="CX18" i="1" s="1"/>
  <c r="Q20" i="7"/>
  <c r="DB20" i="1" s="1"/>
  <c r="Q27" i="7"/>
  <c r="DB27" i="1" s="1"/>
  <c r="H32" i="7"/>
  <c r="CS32" i="1" s="1"/>
  <c r="O34" i="7"/>
  <c r="CZ34" i="1" s="1"/>
  <c r="P36" i="7"/>
  <c r="DA36" i="1" s="1"/>
  <c r="L41" i="7"/>
  <c r="CW41" i="1" s="1"/>
  <c r="N43" i="7"/>
  <c r="CY43" i="1" s="1"/>
  <c r="N50" i="7"/>
  <c r="CY50" i="1" s="1"/>
  <c r="C53" i="7"/>
  <c r="F55" i="7"/>
  <c r="CQ55" i="1" s="1"/>
  <c r="M57" i="7"/>
  <c r="CX57" i="1" s="1"/>
  <c r="M59" i="7"/>
  <c r="CX59" i="1" s="1"/>
  <c r="P61" i="7"/>
  <c r="DA61" i="1" s="1"/>
  <c r="N63" i="7"/>
  <c r="CY63" i="1" s="1"/>
  <c r="M65" i="7"/>
  <c r="CX65" i="1" s="1"/>
  <c r="K67" i="7"/>
  <c r="CV67" i="1" s="1"/>
  <c r="K69" i="7"/>
  <c r="CV69" i="1" s="1"/>
  <c r="N74" i="7"/>
  <c r="CY74" i="1" s="1"/>
  <c r="F76" i="7"/>
  <c r="CQ76" i="1" s="1"/>
  <c r="O77" i="7"/>
  <c r="CZ77" i="1" s="1"/>
  <c r="I80" i="7"/>
  <c r="CT80" i="1" s="1"/>
  <c r="N81" i="7"/>
  <c r="CY81" i="1" s="1"/>
  <c r="N82" i="7"/>
  <c r="CY82" i="1" s="1"/>
  <c r="M83" i="7"/>
  <c r="CX83" i="1" s="1"/>
  <c r="K84" i="7"/>
  <c r="CV84" i="1" s="1"/>
  <c r="I85" i="7"/>
  <c r="CT85" i="1" s="1"/>
  <c r="H86" i="7"/>
  <c r="CS86" i="1" s="1"/>
  <c r="F87" i="7"/>
  <c r="CQ87" i="1" s="1"/>
  <c r="D88" i="7"/>
  <c r="CO88" i="1" s="1"/>
  <c r="P88" i="7"/>
  <c r="DA88" i="1" s="1"/>
  <c r="M89" i="7"/>
  <c r="CX89" i="1" s="1"/>
  <c r="J90" i="7"/>
  <c r="CU90" i="1" s="1"/>
  <c r="G91" i="7"/>
  <c r="CR91" i="1" s="1"/>
  <c r="D92" i="7"/>
  <c r="CO92" i="1" s="1"/>
  <c r="P92" i="7"/>
  <c r="DA92" i="1" s="1"/>
  <c r="M93" i="7"/>
  <c r="CX93" i="1" s="1"/>
  <c r="J94" i="7"/>
  <c r="CU94" i="1" s="1"/>
  <c r="D96" i="7"/>
  <c r="CO96" i="1" s="1"/>
  <c r="P96" i="7"/>
  <c r="DA96" i="1" s="1"/>
  <c r="M97" i="7"/>
  <c r="CX97" i="1" s="1"/>
  <c r="D100" i="7"/>
  <c r="CO100" i="1" s="1"/>
  <c r="P100" i="7"/>
  <c r="DA100" i="1" s="1"/>
  <c r="M101" i="7"/>
  <c r="CX101" i="1" s="1"/>
  <c r="G103" i="7"/>
  <c r="CR103" i="1" s="1"/>
  <c r="D104" i="7"/>
  <c r="CO104" i="1" s="1"/>
  <c r="P104" i="7"/>
  <c r="DA104" i="1" s="1"/>
  <c r="M4" i="6"/>
  <c r="CG4" i="1" s="1"/>
  <c r="L7" i="7"/>
  <c r="CW7" i="1" s="1"/>
  <c r="D10" i="7"/>
  <c r="CO10" i="1" s="1"/>
  <c r="E12" i="7"/>
  <c r="CP12" i="1" s="1"/>
  <c r="L14" i="7"/>
  <c r="CW14" i="1" s="1"/>
  <c r="O16" i="7"/>
  <c r="CZ16" i="1" s="1"/>
  <c r="D19" i="7"/>
  <c r="CO19" i="1" s="1"/>
  <c r="K21" i="7"/>
  <c r="CV21" i="1" s="1"/>
  <c r="K23" i="7"/>
  <c r="CV23" i="1" s="1"/>
  <c r="F28" i="7"/>
  <c r="CQ28" i="1" s="1"/>
  <c r="Q32" i="7"/>
  <c r="DB32" i="1" s="1"/>
  <c r="Q34" i="7"/>
  <c r="DB34" i="1" s="1"/>
  <c r="L39" i="7"/>
  <c r="CW39" i="1" s="1"/>
  <c r="P41" i="7"/>
  <c r="DA41" i="1" s="1"/>
  <c r="P48" i="7"/>
  <c r="DA48" i="1" s="1"/>
  <c r="E51" i="7"/>
  <c r="CP51" i="1" s="1"/>
  <c r="G53" i="7"/>
  <c r="CR53" i="1" s="1"/>
  <c r="N55" i="7"/>
  <c r="CY55" i="1" s="1"/>
  <c r="O57" i="7"/>
  <c r="CZ57" i="1" s="1"/>
  <c r="G60" i="7"/>
  <c r="CR60" i="1" s="1"/>
  <c r="G62" i="7"/>
  <c r="CR62" i="1" s="1"/>
  <c r="D66" i="7"/>
  <c r="CO66" i="1" s="1"/>
  <c r="C68" i="7"/>
  <c r="P69" i="7"/>
  <c r="DA69" i="1" s="1"/>
  <c r="L71" i="7"/>
  <c r="CW71" i="1" s="1"/>
  <c r="E75" i="7"/>
  <c r="CP75" i="1" s="1"/>
  <c r="J76" i="7"/>
  <c r="CU76" i="1" s="1"/>
  <c r="Q77" i="7"/>
  <c r="DB77" i="1" s="1"/>
  <c r="I79" i="7"/>
  <c r="CT79" i="1" s="1"/>
  <c r="L80" i="7"/>
  <c r="CW80" i="1" s="1"/>
  <c r="P81" i="7"/>
  <c r="DA81" i="1" s="1"/>
  <c r="P82" i="7"/>
  <c r="DA82" i="1" s="1"/>
  <c r="O83" i="7"/>
  <c r="CZ83" i="1" s="1"/>
  <c r="N84" i="7"/>
  <c r="CY84" i="1" s="1"/>
  <c r="L85" i="7"/>
  <c r="CW85" i="1" s="1"/>
  <c r="J86" i="7"/>
  <c r="CU86" i="1" s="1"/>
  <c r="F88" i="7"/>
  <c r="CQ88" i="1" s="1"/>
  <c r="C89" i="7"/>
  <c r="O89" i="7"/>
  <c r="CZ89" i="1" s="1"/>
  <c r="L90" i="7"/>
  <c r="CW90" i="1" s="1"/>
  <c r="F92" i="7"/>
  <c r="CQ92" i="1" s="1"/>
  <c r="C93" i="7"/>
  <c r="O93" i="7"/>
  <c r="CZ93" i="1" s="1"/>
  <c r="L94" i="7"/>
  <c r="CW94" i="1" s="1"/>
  <c r="I95" i="7"/>
  <c r="CT95" i="1" s="1"/>
  <c r="C97" i="7"/>
  <c r="O97" i="7"/>
  <c r="CZ97" i="1" s="1"/>
  <c r="L98" i="7"/>
  <c r="CW98" i="1" s="1"/>
  <c r="F100" i="7"/>
  <c r="CQ100" i="1" s="1"/>
  <c r="C101" i="7"/>
  <c r="O101" i="7"/>
  <c r="CZ101" i="1" s="1"/>
  <c r="L102" i="7"/>
  <c r="CW102" i="1" s="1"/>
  <c r="I103" i="7"/>
  <c r="CT103" i="1" s="1"/>
  <c r="Q7" i="7"/>
  <c r="DB7" i="1" s="1"/>
  <c r="E10" i="7"/>
  <c r="CP10" i="1" s="1"/>
  <c r="O14" i="7"/>
  <c r="CZ14" i="1" s="1"/>
  <c r="P16" i="7"/>
  <c r="DA16" i="1" s="1"/>
  <c r="L21" i="7"/>
  <c r="CW21" i="1" s="1"/>
  <c r="N23" i="7"/>
  <c r="CY23" i="1" s="1"/>
  <c r="G28" i="7"/>
  <c r="CR28" i="1" s="1"/>
  <c r="N30" i="7"/>
  <c r="CY30" i="1" s="1"/>
  <c r="C33" i="7"/>
  <c r="M37" i="7"/>
  <c r="CX37" i="1" s="1"/>
  <c r="N39" i="7"/>
  <c r="CY39" i="1" s="1"/>
  <c r="L46" i="7"/>
  <c r="CW46" i="1" s="1"/>
  <c r="F51" i="7"/>
  <c r="CQ51" i="1" s="1"/>
  <c r="L53" i="7"/>
  <c r="CW53" i="1" s="1"/>
  <c r="P55" i="7"/>
  <c r="DA55" i="1" s="1"/>
  <c r="J62" i="7"/>
  <c r="CU62" i="1" s="1"/>
  <c r="G66" i="7"/>
  <c r="CR66" i="1" s="1"/>
  <c r="E68" i="7"/>
  <c r="CP68" i="1" s="1"/>
  <c r="N71" i="7"/>
  <c r="CY71" i="1" s="1"/>
  <c r="K73" i="7"/>
  <c r="CV73" i="1" s="1"/>
  <c r="O76" i="7"/>
  <c r="CZ76" i="1" s="1"/>
  <c r="J79" i="7"/>
  <c r="CU79" i="1" s="1"/>
  <c r="P80" i="7"/>
  <c r="DA80" i="1" s="1"/>
  <c r="Q81" i="7"/>
  <c r="DB81" i="1" s="1"/>
  <c r="C83" i="7"/>
  <c r="Q83" i="7"/>
  <c r="DB83" i="1" s="1"/>
  <c r="O84" i="7"/>
  <c r="CZ84" i="1" s="1"/>
  <c r="M85" i="7"/>
  <c r="CX85" i="1" s="1"/>
  <c r="K86" i="7"/>
  <c r="CV86" i="1" s="1"/>
  <c r="G88" i="7"/>
  <c r="CR88" i="1" s="1"/>
  <c r="D89" i="7"/>
  <c r="CO89" i="1" s="1"/>
  <c r="P89" i="7"/>
  <c r="DA89" i="1" s="1"/>
  <c r="M90" i="7"/>
  <c r="CX90" i="1" s="1"/>
  <c r="G92" i="7"/>
  <c r="CR92" i="1" s="1"/>
  <c r="D93" i="7"/>
  <c r="CO93" i="1" s="1"/>
  <c r="P93" i="7"/>
  <c r="DA93" i="1" s="1"/>
  <c r="M94" i="7"/>
  <c r="CX94" i="1" s="1"/>
  <c r="J95" i="7"/>
  <c r="CU95" i="1" s="1"/>
  <c r="D97" i="7"/>
  <c r="CO97" i="1" s="1"/>
  <c r="P97" i="7"/>
  <c r="DA97" i="1" s="1"/>
  <c r="M98" i="7"/>
  <c r="CX98" i="1" s="1"/>
  <c r="G100" i="7"/>
  <c r="CR100" i="1" s="1"/>
  <c r="D101" i="7"/>
  <c r="CO101" i="1" s="1"/>
  <c r="P101" i="7"/>
  <c r="DA101" i="1" s="1"/>
  <c r="M102" i="7"/>
  <c r="CX102" i="1" s="1"/>
  <c r="J103" i="7"/>
  <c r="CU103" i="1" s="1"/>
  <c r="G104" i="7"/>
  <c r="CR104" i="1" s="1"/>
  <c r="P4" i="6"/>
  <c r="CJ4" i="1" s="1"/>
  <c r="M5" i="6"/>
  <c r="CG5" i="1" s="1"/>
  <c r="D8" i="6"/>
  <c r="BX8" i="1" s="1"/>
  <c r="P8" i="6"/>
  <c r="CJ8" i="1" s="1"/>
  <c r="M9" i="6"/>
  <c r="CG9" i="1" s="1"/>
  <c r="J10" i="6"/>
  <c r="CD10" i="1" s="1"/>
  <c r="D12" i="6"/>
  <c r="BX12" i="1" s="1"/>
  <c r="P12" i="6"/>
  <c r="CJ12" i="1" s="1"/>
  <c r="M13" i="6"/>
  <c r="CG13" i="1" s="1"/>
  <c r="P16" i="6"/>
  <c r="CJ16" i="1" s="1"/>
  <c r="M17" i="6"/>
  <c r="CG17" i="1" s="1"/>
  <c r="G19" i="6"/>
  <c r="CA19" i="1" s="1"/>
  <c r="M25" i="7"/>
  <c r="CX25" i="1" s="1"/>
  <c r="D53" i="7"/>
  <c r="CO53" i="1" s="1"/>
  <c r="G76" i="7"/>
  <c r="CR76" i="1" s="1"/>
  <c r="Q88" i="7"/>
  <c r="DB88" i="1" s="1"/>
  <c r="O96" i="7"/>
  <c r="CZ96" i="1" s="1"/>
  <c r="L101" i="7"/>
  <c r="CW101" i="1" s="1"/>
  <c r="L4" i="6"/>
  <c r="CF4" i="1" s="1"/>
  <c r="K9" i="6"/>
  <c r="CE9" i="1" s="1"/>
  <c r="Q11" i="6"/>
  <c r="CK11" i="1" s="1"/>
  <c r="N16" i="6"/>
  <c r="CH16" i="1" s="1"/>
  <c r="F20" i="6"/>
  <c r="BZ20" i="1" s="1"/>
  <c r="C21" i="6"/>
  <c r="O21" i="6"/>
  <c r="CI21" i="1" s="1"/>
  <c r="L22" i="6"/>
  <c r="CF22" i="1" s="1"/>
  <c r="F24" i="6"/>
  <c r="BZ24" i="1" s="1"/>
  <c r="O25" i="6"/>
  <c r="CI25" i="1" s="1"/>
  <c r="L26" i="6"/>
  <c r="CF26" i="1" s="1"/>
  <c r="I27" i="6"/>
  <c r="CC27" i="1" s="1"/>
  <c r="F28" i="6"/>
  <c r="BZ28" i="1" s="1"/>
  <c r="O29" i="6"/>
  <c r="CI29" i="1" s="1"/>
  <c r="L30" i="6"/>
  <c r="CF30" i="1" s="1"/>
  <c r="C33" i="6"/>
  <c r="O33" i="6"/>
  <c r="CI33" i="1" s="1"/>
  <c r="L34" i="6"/>
  <c r="CF34" i="1" s="1"/>
  <c r="F36" i="6"/>
  <c r="BZ36" i="1" s="1"/>
  <c r="O37" i="6"/>
  <c r="CI37" i="1" s="1"/>
  <c r="L38" i="6"/>
  <c r="CF38" i="1" s="1"/>
  <c r="F40" i="6"/>
  <c r="BZ40" i="1" s="1"/>
  <c r="C41" i="6"/>
  <c r="O41" i="6"/>
  <c r="CI41" i="1" s="1"/>
  <c r="L42" i="6"/>
  <c r="CF42" i="1" s="1"/>
  <c r="C45" i="6"/>
  <c r="O45" i="6"/>
  <c r="CI45" i="1" s="1"/>
  <c r="L46" i="6"/>
  <c r="CF46" i="1" s="1"/>
  <c r="O49" i="6"/>
  <c r="CI49" i="1" s="1"/>
  <c r="L50" i="6"/>
  <c r="CF50" i="1" s="1"/>
  <c r="I51" i="6"/>
  <c r="CC51" i="1" s="1"/>
  <c r="F52" i="6"/>
  <c r="BZ52" i="1" s="1"/>
  <c r="C53" i="6"/>
  <c r="O53" i="6"/>
  <c r="CI53" i="1" s="1"/>
  <c r="L54" i="6"/>
  <c r="CF54" i="1" s="1"/>
  <c r="F56" i="6"/>
  <c r="BZ56" i="1" s="1"/>
  <c r="O57" i="6"/>
  <c r="CI57" i="1" s="1"/>
  <c r="L58" i="6"/>
  <c r="CF58" i="1" s="1"/>
  <c r="I59" i="6"/>
  <c r="CC59" i="1" s="1"/>
  <c r="F60" i="6"/>
  <c r="BZ60" i="1" s="1"/>
  <c r="C61" i="6"/>
  <c r="O61" i="6"/>
  <c r="CI61" i="1" s="1"/>
  <c r="L62" i="6"/>
  <c r="CF62" i="1" s="1"/>
  <c r="I63" i="6"/>
  <c r="CC63" i="1" s="1"/>
  <c r="C65" i="6"/>
  <c r="O65" i="6"/>
  <c r="CI65" i="1" s="1"/>
  <c r="L66" i="6"/>
  <c r="CF66" i="1" s="1"/>
  <c r="F68" i="6"/>
  <c r="BZ68" i="1" s="1"/>
  <c r="C69" i="6"/>
  <c r="O69" i="6"/>
  <c r="CI69" i="1" s="1"/>
  <c r="L70" i="6"/>
  <c r="CF70" i="1" s="1"/>
  <c r="O73" i="6"/>
  <c r="CI73" i="1" s="1"/>
  <c r="L74" i="6"/>
  <c r="CF74" i="1" s="1"/>
  <c r="F76" i="6"/>
  <c r="BZ76" i="1" s="1"/>
  <c r="E28" i="7"/>
  <c r="CP28" i="1" s="1"/>
  <c r="K55" i="7"/>
  <c r="CV55" i="1" s="1"/>
  <c r="P77" i="7"/>
  <c r="DA77" i="1" s="1"/>
  <c r="N89" i="7"/>
  <c r="CY89" i="1" s="1"/>
  <c r="Q96" i="7"/>
  <c r="DB96" i="1" s="1"/>
  <c r="N101" i="7"/>
  <c r="CY101" i="1" s="1"/>
  <c r="N4" i="6"/>
  <c r="CH4" i="1" s="1"/>
  <c r="L9" i="6"/>
  <c r="CF9" i="1" s="1"/>
  <c r="C12" i="6"/>
  <c r="O16" i="6"/>
  <c r="CI16" i="1" s="1"/>
  <c r="J19" i="6"/>
  <c r="CD19" i="1" s="1"/>
  <c r="G20" i="6"/>
  <c r="CA20" i="1" s="1"/>
  <c r="D21" i="6"/>
  <c r="BX21" i="1" s="1"/>
  <c r="P21" i="6"/>
  <c r="CJ21" i="1" s="1"/>
  <c r="M22" i="6"/>
  <c r="CG22" i="1" s="1"/>
  <c r="G24" i="6"/>
  <c r="CA24" i="1" s="1"/>
  <c r="P25" i="6"/>
  <c r="CJ25" i="1" s="1"/>
  <c r="M26" i="6"/>
  <c r="CG26" i="1" s="1"/>
  <c r="J27" i="6"/>
  <c r="CD27" i="1" s="1"/>
  <c r="G28" i="6"/>
  <c r="CA28" i="1" s="1"/>
  <c r="P29" i="6"/>
  <c r="CJ29" i="1" s="1"/>
  <c r="M30" i="6"/>
  <c r="CG30" i="1" s="1"/>
  <c r="D33" i="6"/>
  <c r="BX33" i="1" s="1"/>
  <c r="P33" i="6"/>
  <c r="CJ33" i="1" s="1"/>
  <c r="M34" i="6"/>
  <c r="CG34" i="1" s="1"/>
  <c r="G36" i="6"/>
  <c r="CA36" i="1" s="1"/>
  <c r="P37" i="6"/>
  <c r="CJ37" i="1" s="1"/>
  <c r="M38" i="6"/>
  <c r="CG38" i="1" s="1"/>
  <c r="G40" i="6"/>
  <c r="CA40" i="1" s="1"/>
  <c r="D41" i="6"/>
  <c r="BX41" i="1" s="1"/>
  <c r="P41" i="6"/>
  <c r="CJ41" i="1" s="1"/>
  <c r="M42" i="6"/>
  <c r="CG42" i="1" s="1"/>
  <c r="P45" i="6"/>
  <c r="CJ45" i="1" s="1"/>
  <c r="M46" i="6"/>
  <c r="CG46" i="1" s="1"/>
  <c r="P49" i="6"/>
  <c r="CJ49" i="1" s="1"/>
  <c r="M50" i="6"/>
  <c r="CG50" i="1" s="1"/>
  <c r="J51" i="6"/>
  <c r="CD51" i="1" s="1"/>
  <c r="G52" i="6"/>
  <c r="CA52" i="1" s="1"/>
  <c r="D53" i="6"/>
  <c r="BX53" i="1" s="1"/>
  <c r="P53" i="6"/>
  <c r="CJ53" i="1" s="1"/>
  <c r="M54" i="6"/>
  <c r="CG54" i="1" s="1"/>
  <c r="G56" i="6"/>
  <c r="CA56" i="1" s="1"/>
  <c r="P57" i="6"/>
  <c r="CJ57" i="1" s="1"/>
  <c r="M58" i="6"/>
  <c r="CG58" i="1" s="1"/>
  <c r="J59" i="6"/>
  <c r="CD59" i="1" s="1"/>
  <c r="G60" i="6"/>
  <c r="CA60" i="1" s="1"/>
  <c r="D61" i="6"/>
  <c r="BX61" i="1" s="1"/>
  <c r="P61" i="6"/>
  <c r="CJ61" i="1" s="1"/>
  <c r="M62" i="6"/>
  <c r="CG62" i="1" s="1"/>
  <c r="J63" i="6"/>
  <c r="CD63" i="1" s="1"/>
  <c r="D65" i="6"/>
  <c r="BX65" i="1" s="1"/>
  <c r="P65" i="6"/>
  <c r="CJ65" i="1" s="1"/>
  <c r="M66" i="6"/>
  <c r="CG66" i="1" s="1"/>
  <c r="N57" i="7"/>
  <c r="CY57" i="1" s="1"/>
  <c r="H79" i="7"/>
  <c r="CS79" i="1" s="1"/>
  <c r="K90" i="7"/>
  <c r="CV90" i="1" s="1"/>
  <c r="L97" i="7"/>
  <c r="CW97" i="1" s="1"/>
  <c r="O4" i="6"/>
  <c r="CI4" i="1" s="1"/>
  <c r="O7" i="6"/>
  <c r="CI7" i="1" s="1"/>
  <c r="F10" i="6"/>
  <c r="BZ10" i="1" s="1"/>
  <c r="L12" i="6"/>
  <c r="CF12" i="1" s="1"/>
  <c r="Q16" i="6"/>
  <c r="CK16" i="1" s="1"/>
  <c r="K19" i="6"/>
  <c r="CE19" i="1" s="1"/>
  <c r="E21" i="6"/>
  <c r="BY21" i="1" s="1"/>
  <c r="Q21" i="6"/>
  <c r="CK21" i="1" s="1"/>
  <c r="N22" i="6"/>
  <c r="CH22" i="1" s="1"/>
  <c r="K23" i="6"/>
  <c r="CE23" i="1" s="1"/>
  <c r="H24" i="6"/>
  <c r="CB24" i="1" s="1"/>
  <c r="Q25" i="6"/>
  <c r="CK25" i="1" s="1"/>
  <c r="N26" i="6"/>
  <c r="CH26" i="1" s="1"/>
  <c r="K27" i="6"/>
  <c r="CE27" i="1" s="1"/>
  <c r="H28" i="6"/>
  <c r="CB28" i="1" s="1"/>
  <c r="E29" i="6"/>
  <c r="BY29" i="1" s="1"/>
  <c r="Q29" i="6"/>
  <c r="CK29" i="1" s="1"/>
  <c r="N30" i="6"/>
  <c r="CH30" i="1" s="1"/>
  <c r="K31" i="6"/>
  <c r="CE31" i="1" s="1"/>
  <c r="H32" i="6"/>
  <c r="CB32" i="1" s="1"/>
  <c r="E33" i="6"/>
  <c r="BY33" i="1" s="1"/>
  <c r="Q33" i="6"/>
  <c r="CK33" i="1" s="1"/>
  <c r="N34" i="6"/>
  <c r="CH34" i="1" s="1"/>
  <c r="K35" i="6"/>
  <c r="CE35" i="1" s="1"/>
  <c r="H36" i="6"/>
  <c r="CB36" i="1" s="1"/>
  <c r="E37" i="6"/>
  <c r="BY37" i="1" s="1"/>
  <c r="Q37" i="6"/>
  <c r="CK37" i="1" s="1"/>
  <c r="N38" i="6"/>
  <c r="CH38" i="1" s="1"/>
  <c r="K39" i="6"/>
  <c r="CE39" i="1" s="1"/>
  <c r="H40" i="6"/>
  <c r="CB40" i="1" s="1"/>
  <c r="E41" i="6"/>
  <c r="BY41" i="1" s="1"/>
  <c r="Q41" i="6"/>
  <c r="CK41" i="1" s="1"/>
  <c r="N42" i="6"/>
  <c r="CH42" i="1" s="1"/>
  <c r="K43" i="6"/>
  <c r="CE43" i="1" s="1"/>
  <c r="Q45" i="6"/>
  <c r="CK45" i="1" s="1"/>
  <c r="N46" i="6"/>
  <c r="CH46" i="1" s="1"/>
  <c r="K47" i="6"/>
  <c r="CE47" i="1" s="1"/>
  <c r="Q49" i="6"/>
  <c r="CK49" i="1" s="1"/>
  <c r="N50" i="6"/>
  <c r="CH50" i="1" s="1"/>
  <c r="K51" i="6"/>
  <c r="CE51" i="1" s="1"/>
  <c r="H52" i="6"/>
  <c r="CB52" i="1" s="1"/>
  <c r="E53" i="6"/>
  <c r="BY53" i="1" s="1"/>
  <c r="Q53" i="6"/>
  <c r="CK53" i="1" s="1"/>
  <c r="N54" i="6"/>
  <c r="CH54" i="1" s="1"/>
  <c r="K55" i="6"/>
  <c r="CE55" i="1" s="1"/>
  <c r="H56" i="6"/>
  <c r="CB56" i="1" s="1"/>
  <c r="Q57" i="6"/>
  <c r="CK57" i="1" s="1"/>
  <c r="N58" i="6"/>
  <c r="CH58" i="1" s="1"/>
  <c r="K59" i="6"/>
  <c r="CE59" i="1" s="1"/>
  <c r="H60" i="6"/>
  <c r="CB60" i="1" s="1"/>
  <c r="E61" i="6"/>
  <c r="BY61" i="1" s="1"/>
  <c r="Q61" i="6"/>
  <c r="CK61" i="1" s="1"/>
  <c r="N62" i="6"/>
  <c r="CH62" i="1" s="1"/>
  <c r="K63" i="6"/>
  <c r="CE63" i="1" s="1"/>
  <c r="E65" i="6"/>
  <c r="BY65" i="1" s="1"/>
  <c r="Q65" i="6"/>
  <c r="CK65" i="1" s="1"/>
  <c r="N66" i="6"/>
  <c r="CH66" i="1" s="1"/>
  <c r="K67" i="6"/>
  <c r="CE67" i="1" s="1"/>
  <c r="H68" i="6"/>
  <c r="CB68" i="1" s="1"/>
  <c r="G5" i="7"/>
  <c r="CR5" i="1" s="1"/>
  <c r="M32" i="7"/>
  <c r="CX32" i="1" s="1"/>
  <c r="C60" i="7"/>
  <c r="J80" i="7"/>
  <c r="CU80" i="1" s="1"/>
  <c r="H91" i="7"/>
  <c r="CS91" i="1" s="1"/>
  <c r="N97" i="7"/>
  <c r="CY97" i="1" s="1"/>
  <c r="K102" i="7"/>
  <c r="CV102" i="1" s="1"/>
  <c r="P7" i="6"/>
  <c r="CJ7" i="1" s="1"/>
  <c r="G10" i="6"/>
  <c r="CA10" i="1" s="1"/>
  <c r="M12" i="6"/>
  <c r="CG12" i="1" s="1"/>
  <c r="K18" i="6"/>
  <c r="CE18" i="1" s="1"/>
  <c r="L19" i="6"/>
  <c r="CF19" i="1" s="1"/>
  <c r="F21" i="6"/>
  <c r="BZ21" i="1" s="1"/>
  <c r="O22" i="6"/>
  <c r="CI22" i="1" s="1"/>
  <c r="L23" i="6"/>
  <c r="CF23" i="1" s="1"/>
  <c r="I24" i="6"/>
  <c r="CC24" i="1" s="1"/>
  <c r="O26" i="6"/>
  <c r="CI26" i="1" s="1"/>
  <c r="L27" i="6"/>
  <c r="CF27" i="1" s="1"/>
  <c r="I28" i="6"/>
  <c r="CC28" i="1" s="1"/>
  <c r="O30" i="6"/>
  <c r="CI30" i="1" s="1"/>
  <c r="L31" i="6"/>
  <c r="CF31" i="1" s="1"/>
  <c r="F33" i="6"/>
  <c r="BZ33" i="1" s="1"/>
  <c r="O34" i="6"/>
  <c r="CI34" i="1" s="1"/>
  <c r="L35" i="6"/>
  <c r="CF35" i="1" s="1"/>
  <c r="I36" i="6"/>
  <c r="CC36" i="1" s="1"/>
  <c r="C38" i="6"/>
  <c r="O38" i="6"/>
  <c r="CI38" i="1" s="1"/>
  <c r="L39" i="6"/>
  <c r="CF39" i="1" s="1"/>
  <c r="I40" i="6"/>
  <c r="CC40" i="1" s="1"/>
  <c r="F41" i="6"/>
  <c r="BZ41" i="1" s="1"/>
  <c r="O42" i="6"/>
  <c r="CI42" i="1" s="1"/>
  <c r="L43" i="6"/>
  <c r="CF43" i="1" s="1"/>
  <c r="O46" i="6"/>
  <c r="CI46" i="1" s="1"/>
  <c r="L47" i="6"/>
  <c r="CF47" i="1" s="1"/>
  <c r="C50" i="6"/>
  <c r="O50" i="6"/>
  <c r="CI50" i="1" s="1"/>
  <c r="L51" i="6"/>
  <c r="CF51" i="1" s="1"/>
  <c r="I52" i="6"/>
  <c r="CC52" i="1" s="1"/>
  <c r="F53" i="6"/>
  <c r="BZ53" i="1" s="1"/>
  <c r="C54" i="6"/>
  <c r="O54" i="6"/>
  <c r="CI54" i="1" s="1"/>
  <c r="L55" i="6"/>
  <c r="CF55" i="1" s="1"/>
  <c r="I56" i="6"/>
  <c r="CC56" i="1" s="1"/>
  <c r="O58" i="6"/>
  <c r="CI58" i="1" s="1"/>
  <c r="L59" i="6"/>
  <c r="CF59" i="1" s="1"/>
  <c r="F61" i="6"/>
  <c r="BZ61" i="1" s="1"/>
  <c r="C62" i="6"/>
  <c r="O62" i="6"/>
  <c r="CI62" i="1" s="1"/>
  <c r="L63" i="6"/>
  <c r="CF63" i="1" s="1"/>
  <c r="F65" i="6"/>
  <c r="BZ65" i="1" s="1"/>
  <c r="P34" i="7"/>
  <c r="DA34" i="1" s="1"/>
  <c r="E62" i="7"/>
  <c r="CP62" i="1" s="1"/>
  <c r="O81" i="7"/>
  <c r="CZ81" i="1" s="1"/>
  <c r="E92" i="7"/>
  <c r="CP92" i="1" s="1"/>
  <c r="F103" i="7"/>
  <c r="CQ103" i="1" s="1"/>
  <c r="K5" i="6"/>
  <c r="CE5" i="1" s="1"/>
  <c r="Q7" i="6"/>
  <c r="CK7" i="1" s="1"/>
  <c r="H10" i="6"/>
  <c r="CB10" i="1" s="1"/>
  <c r="N12" i="6"/>
  <c r="CH12" i="1" s="1"/>
  <c r="J17" i="6"/>
  <c r="CD17" i="1" s="1"/>
  <c r="L18" i="6"/>
  <c r="CF18" i="1" s="1"/>
  <c r="M19" i="6"/>
  <c r="CG19" i="1" s="1"/>
  <c r="G21" i="6"/>
  <c r="CA21" i="1" s="1"/>
  <c r="P22" i="6"/>
  <c r="CJ22" i="1" s="1"/>
  <c r="M23" i="6"/>
  <c r="CG23" i="1" s="1"/>
  <c r="J24" i="6"/>
  <c r="CD24" i="1" s="1"/>
  <c r="P26" i="6"/>
  <c r="CJ26" i="1" s="1"/>
  <c r="M27" i="6"/>
  <c r="CG27" i="1" s="1"/>
  <c r="J28" i="6"/>
  <c r="CD28" i="1" s="1"/>
  <c r="P30" i="6"/>
  <c r="CJ30" i="1" s="1"/>
  <c r="M31" i="6"/>
  <c r="CG31" i="1" s="1"/>
  <c r="G33" i="6"/>
  <c r="CA33" i="1" s="1"/>
  <c r="P34" i="6"/>
  <c r="CJ34" i="1" s="1"/>
  <c r="M35" i="6"/>
  <c r="CG35" i="1" s="1"/>
  <c r="J36" i="6"/>
  <c r="CD36" i="1" s="1"/>
  <c r="D38" i="6"/>
  <c r="BX38" i="1" s="1"/>
  <c r="P38" i="6"/>
  <c r="CJ38" i="1" s="1"/>
  <c r="M39" i="6"/>
  <c r="CG39" i="1" s="1"/>
  <c r="J40" i="6"/>
  <c r="CD40" i="1" s="1"/>
  <c r="G41" i="6"/>
  <c r="CA41" i="1" s="1"/>
  <c r="P42" i="6"/>
  <c r="CJ42" i="1" s="1"/>
  <c r="M43" i="6"/>
  <c r="CG43" i="1" s="1"/>
  <c r="P46" i="6"/>
  <c r="CJ46" i="1" s="1"/>
  <c r="M47" i="6"/>
  <c r="CG47" i="1" s="1"/>
  <c r="J48" i="6"/>
  <c r="CD48" i="1" s="1"/>
  <c r="D50" i="6"/>
  <c r="BX50" i="1" s="1"/>
  <c r="P50" i="6"/>
  <c r="CJ50" i="1" s="1"/>
  <c r="M51" i="6"/>
  <c r="CG51" i="1" s="1"/>
  <c r="J52" i="6"/>
  <c r="CD52" i="1" s="1"/>
  <c r="G53" i="6"/>
  <c r="CA53" i="1" s="1"/>
  <c r="D54" i="6"/>
  <c r="BX54" i="1" s="1"/>
  <c r="P54" i="6"/>
  <c r="CJ54" i="1" s="1"/>
  <c r="M55" i="6"/>
  <c r="CG55" i="1" s="1"/>
  <c r="J56" i="6"/>
  <c r="CD56" i="1" s="1"/>
  <c r="P58" i="6"/>
  <c r="CJ58" i="1" s="1"/>
  <c r="M59" i="6"/>
  <c r="CG59" i="1" s="1"/>
  <c r="G61" i="6"/>
  <c r="CA61" i="1" s="1"/>
  <c r="D62" i="6"/>
  <c r="BX62" i="1" s="1"/>
  <c r="P62" i="6"/>
  <c r="CJ62" i="1" s="1"/>
  <c r="M63" i="6"/>
  <c r="CG63" i="1" s="1"/>
  <c r="G65" i="6"/>
  <c r="CA65" i="1" s="1"/>
  <c r="D66" i="6"/>
  <c r="BX66" i="1" s="1"/>
  <c r="O9" i="7"/>
  <c r="CZ9" i="1" s="1"/>
  <c r="E37" i="7"/>
  <c r="CP37" i="1" s="1"/>
  <c r="O82" i="7"/>
  <c r="CZ82" i="1" s="1"/>
  <c r="Q92" i="7"/>
  <c r="DB92" i="1" s="1"/>
  <c r="K98" i="7"/>
  <c r="CV98" i="1" s="1"/>
  <c r="H103" i="7"/>
  <c r="CS103" i="1" s="1"/>
  <c r="L5" i="6"/>
  <c r="CF5" i="1" s="1"/>
  <c r="C8" i="6"/>
  <c r="I10" i="6"/>
  <c r="CC10" i="1" s="1"/>
  <c r="O12" i="6"/>
  <c r="CI12" i="1" s="1"/>
  <c r="K17" i="6"/>
  <c r="CE17" i="1" s="1"/>
  <c r="M18" i="6"/>
  <c r="CG18" i="1" s="1"/>
  <c r="N19" i="6"/>
  <c r="CH19" i="1" s="1"/>
  <c r="K20" i="6"/>
  <c r="CE20" i="1" s="1"/>
  <c r="H21" i="6"/>
  <c r="CB21" i="1" s="1"/>
  <c r="Q22" i="6"/>
  <c r="CK22" i="1" s="1"/>
  <c r="N23" i="6"/>
  <c r="CH23" i="1" s="1"/>
  <c r="K24" i="6"/>
  <c r="CE24" i="1" s="1"/>
  <c r="Q26" i="6"/>
  <c r="CK26" i="1" s="1"/>
  <c r="N27" i="6"/>
  <c r="CH27" i="1" s="1"/>
  <c r="K28" i="6"/>
  <c r="CE28" i="1" s="1"/>
  <c r="Q30" i="6"/>
  <c r="CK30" i="1" s="1"/>
  <c r="N31" i="6"/>
  <c r="CH31" i="1" s="1"/>
  <c r="K32" i="6"/>
  <c r="CE32" i="1" s="1"/>
  <c r="H33" i="6"/>
  <c r="CB33" i="1" s="1"/>
  <c r="Q34" i="6"/>
  <c r="CK34" i="1" s="1"/>
  <c r="N35" i="6"/>
  <c r="CH35" i="1" s="1"/>
  <c r="K36" i="6"/>
  <c r="CE36" i="1" s="1"/>
  <c r="E38" i="6"/>
  <c r="BY38" i="1" s="1"/>
  <c r="Q38" i="6"/>
  <c r="CK38" i="1" s="1"/>
  <c r="N39" i="6"/>
  <c r="CH39" i="1" s="1"/>
  <c r="K40" i="6"/>
  <c r="CE40" i="1" s="1"/>
  <c r="H41" i="6"/>
  <c r="CB41" i="1" s="1"/>
  <c r="Q42" i="6"/>
  <c r="CK42" i="1" s="1"/>
  <c r="N43" i="6"/>
  <c r="CH43" i="1" s="1"/>
  <c r="K44" i="6"/>
  <c r="CE44" i="1" s="1"/>
  <c r="Q46" i="6"/>
  <c r="CK46" i="1" s="1"/>
  <c r="N47" i="6"/>
  <c r="CH47" i="1" s="1"/>
  <c r="K48" i="6"/>
  <c r="CE48" i="1" s="1"/>
  <c r="H49" i="6"/>
  <c r="CB49" i="1" s="1"/>
  <c r="E50" i="6"/>
  <c r="BY50" i="1" s="1"/>
  <c r="Q50" i="6"/>
  <c r="CK50" i="1" s="1"/>
  <c r="N51" i="6"/>
  <c r="CH51" i="1" s="1"/>
  <c r="K52" i="6"/>
  <c r="CE52" i="1" s="1"/>
  <c r="H53" i="6"/>
  <c r="CB53" i="1" s="1"/>
  <c r="E54" i="6"/>
  <c r="BY54" i="1" s="1"/>
  <c r="Q54" i="6"/>
  <c r="CK54" i="1" s="1"/>
  <c r="N55" i="6"/>
  <c r="CH55" i="1" s="1"/>
  <c r="K56" i="6"/>
  <c r="CE56" i="1" s="1"/>
  <c r="Q58" i="6"/>
  <c r="CK58" i="1" s="1"/>
  <c r="N59" i="6"/>
  <c r="CH59" i="1" s="1"/>
  <c r="K60" i="6"/>
  <c r="CE60" i="1" s="1"/>
  <c r="E62" i="6"/>
  <c r="BY62" i="1" s="1"/>
  <c r="Q62" i="6"/>
  <c r="CK62" i="1" s="1"/>
  <c r="N63" i="6"/>
  <c r="CH63" i="1" s="1"/>
  <c r="K64" i="6"/>
  <c r="CE64" i="1" s="1"/>
  <c r="H65" i="6"/>
  <c r="CB65" i="1" s="1"/>
  <c r="E66" i="6"/>
  <c r="BY66" i="1" s="1"/>
  <c r="Q66" i="6"/>
  <c r="CK66" i="1" s="1"/>
  <c r="N67" i="6"/>
  <c r="CH67" i="1" s="1"/>
  <c r="K68" i="6"/>
  <c r="CE68" i="1" s="1"/>
  <c r="H69" i="6"/>
  <c r="CB69" i="1" s="1"/>
  <c r="Q70" i="6"/>
  <c r="CK70" i="1" s="1"/>
  <c r="N71" i="6"/>
  <c r="CH71" i="1" s="1"/>
  <c r="K72" i="6"/>
  <c r="CE72" i="1" s="1"/>
  <c r="E74" i="6"/>
  <c r="BY74" i="1" s="1"/>
  <c r="Q74" i="6"/>
  <c r="CK74" i="1" s="1"/>
  <c r="N75" i="6"/>
  <c r="CH75" i="1" s="1"/>
  <c r="K76" i="6"/>
  <c r="CE76" i="1" s="1"/>
  <c r="D12" i="7"/>
  <c r="CO12" i="1" s="1"/>
  <c r="K39" i="7"/>
  <c r="CV39" i="1" s="1"/>
  <c r="C66" i="7"/>
  <c r="N83" i="7"/>
  <c r="CY83" i="1" s="1"/>
  <c r="N93" i="7"/>
  <c r="CY93" i="1" s="1"/>
  <c r="C104" i="7"/>
  <c r="F6" i="6"/>
  <c r="BZ6" i="1" s="1"/>
  <c r="L8" i="6"/>
  <c r="CF8" i="1" s="1"/>
  <c r="I13" i="6"/>
  <c r="CC13" i="1" s="1"/>
  <c r="O15" i="6"/>
  <c r="CI15" i="1" s="1"/>
  <c r="L17" i="6"/>
  <c r="CF17" i="1" s="1"/>
  <c r="N18" i="6"/>
  <c r="CH18" i="1" s="1"/>
  <c r="O19" i="6"/>
  <c r="CI19" i="1" s="1"/>
  <c r="L20" i="6"/>
  <c r="CF20" i="1" s="1"/>
  <c r="I21" i="6"/>
  <c r="CC21" i="1" s="1"/>
  <c r="O23" i="6"/>
  <c r="CI23" i="1" s="1"/>
  <c r="L24" i="6"/>
  <c r="CF24" i="1" s="1"/>
  <c r="C27" i="6"/>
  <c r="O27" i="6"/>
  <c r="CI27" i="1" s="1"/>
  <c r="L28" i="6"/>
  <c r="CF28" i="1" s="1"/>
  <c r="O31" i="6"/>
  <c r="CI31" i="1" s="1"/>
  <c r="L32" i="6"/>
  <c r="CF32" i="1" s="1"/>
  <c r="I33" i="6"/>
  <c r="CC33" i="1" s="1"/>
  <c r="O35" i="6"/>
  <c r="CI35" i="1" s="1"/>
  <c r="L36" i="6"/>
  <c r="CF36" i="1" s="1"/>
  <c r="F38" i="6"/>
  <c r="BZ38" i="1" s="1"/>
  <c r="O39" i="6"/>
  <c r="CI39" i="1" s="1"/>
  <c r="L40" i="6"/>
  <c r="CF40" i="1" s="1"/>
  <c r="I41" i="6"/>
  <c r="CC41" i="1" s="1"/>
  <c r="C43" i="6"/>
  <c r="O43" i="6"/>
  <c r="CI43" i="1" s="1"/>
  <c r="L44" i="6"/>
  <c r="CF44" i="1" s="1"/>
  <c r="O47" i="6"/>
  <c r="CI47" i="1" s="1"/>
  <c r="L48" i="6"/>
  <c r="CF48" i="1" s="1"/>
  <c r="F50" i="6"/>
  <c r="BZ50" i="1" s="1"/>
  <c r="C51" i="6"/>
  <c r="O51" i="6"/>
  <c r="CI51" i="1" s="1"/>
  <c r="L52" i="6"/>
  <c r="CF52" i="1" s="1"/>
  <c r="F54" i="6"/>
  <c r="BZ54" i="1" s="1"/>
  <c r="C55" i="6"/>
  <c r="O55" i="6"/>
  <c r="CI55" i="1" s="1"/>
  <c r="L56" i="6"/>
  <c r="CF56" i="1" s="1"/>
  <c r="C59" i="6"/>
  <c r="O59" i="6"/>
  <c r="CI59" i="1" s="1"/>
  <c r="L60" i="6"/>
  <c r="CF60" i="1" s="1"/>
  <c r="F62" i="6"/>
  <c r="BZ62" i="1" s="1"/>
  <c r="O63" i="6"/>
  <c r="CI63" i="1" s="1"/>
  <c r="L64" i="6"/>
  <c r="CF64" i="1" s="1"/>
  <c r="I65" i="6"/>
  <c r="CC65" i="1" s="1"/>
  <c r="F66" i="6"/>
  <c r="BZ66" i="1" s="1"/>
  <c r="C67" i="6"/>
  <c r="O67" i="6"/>
  <c r="CI67" i="1" s="1"/>
  <c r="L68" i="6"/>
  <c r="CF68" i="1" s="1"/>
  <c r="I69" i="6"/>
  <c r="CC69" i="1" s="1"/>
  <c r="O71" i="6"/>
  <c r="CI71" i="1" s="1"/>
  <c r="L72" i="6"/>
  <c r="CF72" i="1" s="1"/>
  <c r="F74" i="6"/>
  <c r="BZ74" i="1" s="1"/>
  <c r="O75" i="6"/>
  <c r="CI75" i="1" s="1"/>
  <c r="M41" i="7"/>
  <c r="CX41" i="1" s="1"/>
  <c r="Q67" i="7"/>
  <c r="DB67" i="1" s="1"/>
  <c r="L84" i="7"/>
  <c r="CW84" i="1" s="1"/>
  <c r="K94" i="7"/>
  <c r="CV94" i="1" s="1"/>
  <c r="E104" i="7"/>
  <c r="CP104" i="1" s="1"/>
  <c r="G6" i="6"/>
  <c r="CA6" i="1" s="1"/>
  <c r="M8" i="6"/>
  <c r="CG8" i="1" s="1"/>
  <c r="J13" i="6"/>
  <c r="CD13" i="1" s="1"/>
  <c r="P15" i="6"/>
  <c r="CJ15" i="1" s="1"/>
  <c r="N17" i="6"/>
  <c r="CH17" i="1" s="1"/>
  <c r="C19" i="6"/>
  <c r="P19" i="6"/>
  <c r="CJ19" i="1" s="1"/>
  <c r="M20" i="6"/>
  <c r="CG20" i="1" s="1"/>
  <c r="J21" i="6"/>
  <c r="CD21" i="1" s="1"/>
  <c r="G22" i="6"/>
  <c r="CA22" i="1" s="1"/>
  <c r="P23" i="6"/>
  <c r="CJ23" i="1" s="1"/>
  <c r="M24" i="6"/>
  <c r="CG24" i="1" s="1"/>
  <c r="D27" i="6"/>
  <c r="BX27" i="1" s="1"/>
  <c r="P27" i="6"/>
  <c r="CJ27" i="1" s="1"/>
  <c r="M28" i="6"/>
  <c r="CG28" i="1" s="1"/>
  <c r="P31" i="6"/>
  <c r="CJ31" i="1" s="1"/>
  <c r="M32" i="6"/>
  <c r="CG32" i="1" s="1"/>
  <c r="J33" i="6"/>
  <c r="CD33" i="1" s="1"/>
  <c r="P35" i="6"/>
  <c r="CJ35" i="1" s="1"/>
  <c r="M36" i="6"/>
  <c r="CG36" i="1" s="1"/>
  <c r="G38" i="6"/>
  <c r="CA38" i="1" s="1"/>
  <c r="P39" i="6"/>
  <c r="CJ39" i="1" s="1"/>
  <c r="M40" i="6"/>
  <c r="CG40" i="1" s="1"/>
  <c r="D43" i="6"/>
  <c r="BX43" i="1" s="1"/>
  <c r="P43" i="6"/>
  <c r="CJ43" i="1" s="1"/>
  <c r="M44" i="6"/>
  <c r="CG44" i="1" s="1"/>
  <c r="P47" i="6"/>
  <c r="CJ47" i="1" s="1"/>
  <c r="M48" i="6"/>
  <c r="CG48" i="1" s="1"/>
  <c r="J49" i="6"/>
  <c r="CD49" i="1" s="1"/>
  <c r="G50" i="6"/>
  <c r="CA50" i="1" s="1"/>
  <c r="D51" i="6"/>
  <c r="BX51" i="1" s="1"/>
  <c r="P51" i="6"/>
  <c r="CJ51" i="1" s="1"/>
  <c r="M52" i="6"/>
  <c r="CG52" i="1" s="1"/>
  <c r="G54" i="6"/>
  <c r="CA54" i="1" s="1"/>
  <c r="D55" i="6"/>
  <c r="BX55" i="1" s="1"/>
  <c r="P55" i="6"/>
  <c r="CJ55" i="1" s="1"/>
  <c r="M56" i="6"/>
  <c r="CG56" i="1" s="1"/>
  <c r="D59" i="6"/>
  <c r="BX59" i="1" s="1"/>
  <c r="P59" i="6"/>
  <c r="CJ59" i="1" s="1"/>
  <c r="M60" i="6"/>
  <c r="CG60" i="1" s="1"/>
  <c r="G62" i="6"/>
  <c r="CA62" i="1" s="1"/>
  <c r="P63" i="6"/>
  <c r="CJ63" i="1" s="1"/>
  <c r="M64" i="6"/>
  <c r="CG64" i="1" s="1"/>
  <c r="J65" i="6"/>
  <c r="CD65" i="1" s="1"/>
  <c r="G66" i="6"/>
  <c r="CA66" i="1" s="1"/>
  <c r="D67" i="6"/>
  <c r="BX67" i="1" s="1"/>
  <c r="P67" i="6"/>
  <c r="CJ67" i="1" s="1"/>
  <c r="M68" i="6"/>
  <c r="CG68" i="1" s="1"/>
  <c r="P71" i="6"/>
  <c r="CJ71" i="1" s="1"/>
  <c r="M72" i="6"/>
  <c r="CG72" i="1" s="1"/>
  <c r="G74" i="6"/>
  <c r="CA74" i="1" s="1"/>
  <c r="P75" i="6"/>
  <c r="CJ75" i="1" s="1"/>
  <c r="N16" i="7"/>
  <c r="CY16" i="1" s="1"/>
  <c r="O69" i="7"/>
  <c r="CZ69" i="1" s="1"/>
  <c r="K85" i="7"/>
  <c r="CV85" i="1" s="1"/>
  <c r="C100" i="7"/>
  <c r="F104" i="7"/>
  <c r="CQ104" i="1" s="1"/>
  <c r="H6" i="6"/>
  <c r="CB6" i="1" s="1"/>
  <c r="N8" i="6"/>
  <c r="CH8" i="1" s="1"/>
  <c r="K13" i="6"/>
  <c r="CE13" i="1" s="1"/>
  <c r="Q15" i="6"/>
  <c r="CK15" i="1" s="1"/>
  <c r="O17" i="6"/>
  <c r="CI17" i="1" s="1"/>
  <c r="D19" i="6"/>
  <c r="BX19" i="1" s="1"/>
  <c r="Q19" i="6"/>
  <c r="CK19" i="1" s="1"/>
  <c r="N20" i="6"/>
  <c r="CH20" i="1" s="1"/>
  <c r="K21" i="6"/>
  <c r="CE21" i="1" s="1"/>
  <c r="Q23" i="6"/>
  <c r="CK23" i="1" s="1"/>
  <c r="N24" i="6"/>
  <c r="CH24" i="1" s="1"/>
  <c r="K25" i="6"/>
  <c r="CE25" i="1" s="1"/>
  <c r="E27" i="6"/>
  <c r="BY27" i="1" s="1"/>
  <c r="Q27" i="6"/>
  <c r="CK27" i="1" s="1"/>
  <c r="N28" i="6"/>
  <c r="CH28" i="1" s="1"/>
  <c r="K29" i="6"/>
  <c r="CE29" i="1" s="1"/>
  <c r="H30" i="6"/>
  <c r="CB30" i="1" s="1"/>
  <c r="Q31" i="6"/>
  <c r="CK31" i="1" s="1"/>
  <c r="N32" i="6"/>
  <c r="CH32" i="1" s="1"/>
  <c r="K33" i="6"/>
  <c r="CE33" i="1" s="1"/>
  <c r="H34" i="6"/>
  <c r="CB34" i="1" s="1"/>
  <c r="Q35" i="6"/>
  <c r="CK35" i="1" s="1"/>
  <c r="N36" i="6"/>
  <c r="CH36" i="1" s="1"/>
  <c r="K37" i="6"/>
  <c r="CE37" i="1" s="1"/>
  <c r="Q39" i="6"/>
  <c r="CK39" i="1" s="1"/>
  <c r="N40" i="6"/>
  <c r="CH40" i="1" s="1"/>
  <c r="K41" i="6"/>
  <c r="CE41" i="1" s="1"/>
  <c r="E43" i="6"/>
  <c r="BY43" i="1" s="1"/>
  <c r="Q43" i="6"/>
  <c r="CK43" i="1" s="1"/>
  <c r="N44" i="6"/>
  <c r="CH44" i="1" s="1"/>
  <c r="K45" i="6"/>
  <c r="CE45" i="1" s="1"/>
  <c r="Q47" i="6"/>
  <c r="CK47" i="1" s="1"/>
  <c r="N48" i="6"/>
  <c r="CH48" i="1" s="1"/>
  <c r="K49" i="6"/>
  <c r="CE49" i="1" s="1"/>
  <c r="H50" i="6"/>
  <c r="CB50" i="1" s="1"/>
  <c r="E51" i="6"/>
  <c r="BY51" i="1" s="1"/>
  <c r="Q51" i="6"/>
  <c r="CK51" i="1" s="1"/>
  <c r="N52" i="6"/>
  <c r="CH52" i="1" s="1"/>
  <c r="K53" i="6"/>
  <c r="CE53" i="1" s="1"/>
  <c r="H54" i="6"/>
  <c r="CB54" i="1" s="1"/>
  <c r="E55" i="6"/>
  <c r="BY55" i="1" s="1"/>
  <c r="Q55" i="6"/>
  <c r="CK55" i="1" s="1"/>
  <c r="N56" i="6"/>
  <c r="CH56" i="1" s="1"/>
  <c r="K57" i="6"/>
  <c r="CE57" i="1" s="1"/>
  <c r="E59" i="6"/>
  <c r="BY59" i="1" s="1"/>
  <c r="Q59" i="6"/>
  <c r="CK59" i="1" s="1"/>
  <c r="N60" i="6"/>
  <c r="CH60" i="1" s="1"/>
  <c r="K61" i="6"/>
  <c r="CE61" i="1" s="1"/>
  <c r="H62" i="6"/>
  <c r="CB62" i="1" s="1"/>
  <c r="F21" i="7"/>
  <c r="CQ21" i="1" s="1"/>
  <c r="K48" i="7"/>
  <c r="CV48" i="1" s="1"/>
  <c r="G87" i="7"/>
  <c r="CR87" i="1" s="1"/>
  <c r="O100" i="7"/>
  <c r="CZ100" i="1" s="1"/>
  <c r="Q104" i="7"/>
  <c r="DB104" i="1" s="1"/>
  <c r="C7" i="6"/>
  <c r="I9" i="6"/>
  <c r="CC9" i="1" s="1"/>
  <c r="O11" i="6"/>
  <c r="CI11" i="1" s="1"/>
  <c r="L16" i="6"/>
  <c r="CF16" i="1" s="1"/>
  <c r="Q17" i="6"/>
  <c r="CK17" i="1" s="1"/>
  <c r="F19" i="6"/>
  <c r="BZ19" i="1" s="1"/>
  <c r="D20" i="6"/>
  <c r="BX20" i="1" s="1"/>
  <c r="P20" i="6"/>
  <c r="CJ20" i="1" s="1"/>
  <c r="M21" i="6"/>
  <c r="CG21" i="1" s="1"/>
  <c r="J22" i="6"/>
  <c r="CD22" i="1" s="1"/>
  <c r="D24" i="6"/>
  <c r="BX24" i="1" s="1"/>
  <c r="P24" i="6"/>
  <c r="CJ24" i="1" s="1"/>
  <c r="M25" i="6"/>
  <c r="CG25" i="1" s="1"/>
  <c r="G27" i="6"/>
  <c r="CA27" i="1" s="1"/>
  <c r="D28" i="6"/>
  <c r="BX28" i="1" s="1"/>
  <c r="P28" i="6"/>
  <c r="CJ28" i="1" s="1"/>
  <c r="M29" i="6"/>
  <c r="CG29" i="1" s="1"/>
  <c r="P32" i="6"/>
  <c r="CJ32" i="1" s="1"/>
  <c r="M33" i="6"/>
  <c r="CG33" i="1" s="1"/>
  <c r="D36" i="6"/>
  <c r="BX36" i="1" s="1"/>
  <c r="P36" i="6"/>
  <c r="CJ36" i="1" s="1"/>
  <c r="M37" i="6"/>
  <c r="CG37" i="1" s="1"/>
  <c r="D40" i="6"/>
  <c r="BX40" i="1" s="1"/>
  <c r="P40" i="6"/>
  <c r="CJ40" i="1" s="1"/>
  <c r="M41" i="6"/>
  <c r="CG41" i="1" s="1"/>
  <c r="G43" i="6"/>
  <c r="CA43" i="1" s="1"/>
  <c r="P44" i="6"/>
  <c r="CJ44" i="1" s="1"/>
  <c r="M45" i="6"/>
  <c r="CG45" i="1" s="1"/>
  <c r="J46" i="6"/>
  <c r="CD46" i="1" s="1"/>
  <c r="P48" i="6"/>
  <c r="CJ48" i="1" s="1"/>
  <c r="M49" i="6"/>
  <c r="CG49" i="1" s="1"/>
  <c r="J50" i="6"/>
  <c r="CD50" i="1" s="1"/>
  <c r="G51" i="6"/>
  <c r="CA51" i="1" s="1"/>
  <c r="D52" i="6"/>
  <c r="BX52" i="1" s="1"/>
  <c r="P52" i="6"/>
  <c r="CJ52" i="1" s="1"/>
  <c r="M53" i="6"/>
  <c r="CG53" i="1" s="1"/>
  <c r="J54" i="6"/>
  <c r="CD54" i="1" s="1"/>
  <c r="G55" i="6"/>
  <c r="CA55" i="1" s="1"/>
  <c r="D56" i="6"/>
  <c r="BX56" i="1" s="1"/>
  <c r="P56" i="6"/>
  <c r="CJ56" i="1" s="1"/>
  <c r="M57" i="6"/>
  <c r="CG57" i="1" s="1"/>
  <c r="G59" i="6"/>
  <c r="CA59" i="1" s="1"/>
  <c r="Q50" i="7"/>
  <c r="DB50" i="1" s="1"/>
  <c r="E88" i="7"/>
  <c r="CP88" i="1" s="1"/>
  <c r="Q100" i="7"/>
  <c r="DB100" i="1" s="1"/>
  <c r="C4" i="6"/>
  <c r="D7" i="6"/>
  <c r="BX7" i="1" s="1"/>
  <c r="P11" i="6"/>
  <c r="CJ11" i="1" s="1"/>
  <c r="M16" i="6"/>
  <c r="CG16" i="1" s="1"/>
  <c r="E20" i="6"/>
  <c r="BY20" i="1" s="1"/>
  <c r="Q20" i="6"/>
  <c r="CK20" i="1" s="1"/>
  <c r="N21" i="6"/>
  <c r="CH21" i="1" s="1"/>
  <c r="K22" i="6"/>
  <c r="CE22" i="1" s="1"/>
  <c r="E24" i="6"/>
  <c r="BY24" i="1" s="1"/>
  <c r="Q24" i="6"/>
  <c r="CK24" i="1" s="1"/>
  <c r="N25" i="6"/>
  <c r="CH25" i="1" s="1"/>
  <c r="K26" i="6"/>
  <c r="CE26" i="1" s="1"/>
  <c r="H27" i="6"/>
  <c r="CB27" i="1" s="1"/>
  <c r="E28" i="6"/>
  <c r="BY28" i="1" s="1"/>
  <c r="Q28" i="6"/>
  <c r="CK28" i="1" s="1"/>
  <c r="N29" i="6"/>
  <c r="CH29" i="1" s="1"/>
  <c r="K30" i="6"/>
  <c r="CE30" i="1" s="1"/>
  <c r="E32" i="6"/>
  <c r="BY32" i="1" s="1"/>
  <c r="Q32" i="6"/>
  <c r="CK32" i="1" s="1"/>
  <c r="N33" i="6"/>
  <c r="CH33" i="1" s="1"/>
  <c r="K34" i="6"/>
  <c r="CE34" i="1" s="1"/>
  <c r="H35" i="6"/>
  <c r="CB35" i="1" s="1"/>
  <c r="E36" i="6"/>
  <c r="BY36" i="1" s="1"/>
  <c r="Q36" i="6"/>
  <c r="CK36" i="1" s="1"/>
  <c r="N37" i="6"/>
  <c r="CH37" i="1" s="1"/>
  <c r="K38" i="6"/>
  <c r="CE38" i="1" s="1"/>
  <c r="E40" i="6"/>
  <c r="BY40" i="1" s="1"/>
  <c r="Q40" i="6"/>
  <c r="CK40" i="1" s="1"/>
  <c r="N41" i="6"/>
  <c r="CH41" i="1" s="1"/>
  <c r="K42" i="6"/>
  <c r="CE42" i="1" s="1"/>
  <c r="H43" i="6"/>
  <c r="CB43" i="1" s="1"/>
  <c r="Q44" i="6"/>
  <c r="CK44" i="1" s="1"/>
  <c r="N45" i="6"/>
  <c r="CH45" i="1" s="1"/>
  <c r="K46" i="6"/>
  <c r="CE46" i="1" s="1"/>
  <c r="Q48" i="6"/>
  <c r="CK48" i="1" s="1"/>
  <c r="N49" i="6"/>
  <c r="CH49" i="1" s="1"/>
  <c r="K50" i="6"/>
  <c r="CE50" i="1" s="1"/>
  <c r="H51" i="6"/>
  <c r="CB51" i="1" s="1"/>
  <c r="E52" i="6"/>
  <c r="BY52" i="1" s="1"/>
  <c r="Q52" i="6"/>
  <c r="CK52" i="1" s="1"/>
  <c r="N53" i="6"/>
  <c r="CH53" i="1" s="1"/>
  <c r="K54" i="6"/>
  <c r="CE54" i="1" s="1"/>
  <c r="E56" i="6"/>
  <c r="BY56" i="1" s="1"/>
  <c r="Q56" i="6"/>
  <c r="CK56" i="1" s="1"/>
  <c r="N57" i="6"/>
  <c r="CH57" i="1" s="1"/>
  <c r="K58" i="6"/>
  <c r="CE58" i="1" s="1"/>
  <c r="H59" i="6"/>
  <c r="CB59" i="1" s="1"/>
  <c r="E60" i="6"/>
  <c r="BY60" i="1" s="1"/>
  <c r="Q60" i="6"/>
  <c r="CK60" i="1" s="1"/>
  <c r="N61" i="6"/>
  <c r="CH61" i="1" s="1"/>
  <c r="K62" i="6"/>
  <c r="CE62" i="1" s="1"/>
  <c r="H63" i="6"/>
  <c r="CB63" i="1" s="1"/>
  <c r="L25" i="6"/>
  <c r="CF25" i="1" s="1"/>
  <c r="O44" i="6"/>
  <c r="CI44" i="1" s="1"/>
  <c r="M61" i="6"/>
  <c r="CG61" i="1" s="1"/>
  <c r="K65" i="6"/>
  <c r="CE65" i="1" s="1"/>
  <c r="F67" i="6"/>
  <c r="BZ67" i="1" s="1"/>
  <c r="N68" i="6"/>
  <c r="CH68" i="1" s="1"/>
  <c r="P69" i="6"/>
  <c r="CJ69" i="1" s="1"/>
  <c r="K73" i="6"/>
  <c r="CE73" i="1" s="1"/>
  <c r="M74" i="6"/>
  <c r="CG74" i="1" s="1"/>
  <c r="Q75" i="6"/>
  <c r="CK75" i="1" s="1"/>
  <c r="P76" i="6"/>
  <c r="CJ76" i="1" s="1"/>
  <c r="M77" i="6"/>
  <c r="CG77" i="1" s="1"/>
  <c r="D80" i="6"/>
  <c r="BX80" i="1" s="1"/>
  <c r="P80" i="6"/>
  <c r="CJ80" i="1" s="1"/>
  <c r="M81" i="6"/>
  <c r="CG81" i="1" s="1"/>
  <c r="J82" i="6"/>
  <c r="CD82" i="1" s="1"/>
  <c r="G83" i="6"/>
  <c r="CA83" i="1" s="1"/>
  <c r="D84" i="6"/>
  <c r="BX84" i="1" s="1"/>
  <c r="P84" i="6"/>
  <c r="CJ84" i="1" s="1"/>
  <c r="M85" i="6"/>
  <c r="CG85" i="1" s="1"/>
  <c r="J86" i="6"/>
  <c r="CD86" i="1" s="1"/>
  <c r="G87" i="6"/>
  <c r="CA87" i="1" s="1"/>
  <c r="D88" i="6"/>
  <c r="BX88" i="1" s="1"/>
  <c r="P88" i="6"/>
  <c r="CJ88" i="1" s="1"/>
  <c r="M89" i="6"/>
  <c r="CG89" i="1" s="1"/>
  <c r="J90" i="6"/>
  <c r="CD90" i="1" s="1"/>
  <c r="G91" i="6"/>
  <c r="CA91" i="1" s="1"/>
  <c r="D92" i="6"/>
  <c r="BX92" i="1" s="1"/>
  <c r="P92" i="6"/>
  <c r="CJ92" i="1" s="1"/>
  <c r="M93" i="6"/>
  <c r="CG93" i="1" s="1"/>
  <c r="J94" i="6"/>
  <c r="CD94" i="1" s="1"/>
  <c r="D96" i="6"/>
  <c r="BX96" i="1" s="1"/>
  <c r="P96" i="6"/>
  <c r="CJ96" i="1" s="1"/>
  <c r="M97" i="6"/>
  <c r="CG97" i="1" s="1"/>
  <c r="D100" i="6"/>
  <c r="BX100" i="1" s="1"/>
  <c r="P100" i="6"/>
  <c r="CJ100" i="1" s="1"/>
  <c r="M101" i="6"/>
  <c r="CG101" i="1" s="1"/>
  <c r="J102" i="6"/>
  <c r="CD102" i="1" s="1"/>
  <c r="G103" i="6"/>
  <c r="CA103" i="1" s="1"/>
  <c r="D104" i="6"/>
  <c r="BX104" i="1" s="1"/>
  <c r="P104" i="6"/>
  <c r="CJ104" i="1" s="1"/>
  <c r="M4" i="5"/>
  <c r="BP4" i="1" s="1"/>
  <c r="G6" i="5"/>
  <c r="BJ6" i="1" s="1"/>
  <c r="D7" i="5"/>
  <c r="BG7" i="1" s="1"/>
  <c r="P7" i="5"/>
  <c r="BS7" i="1" s="1"/>
  <c r="M8" i="5"/>
  <c r="BP8" i="1" s="1"/>
  <c r="G10" i="5"/>
  <c r="BJ10" i="1" s="1"/>
  <c r="P11" i="5"/>
  <c r="BS11" i="1" s="1"/>
  <c r="M12" i="5"/>
  <c r="BP12" i="1" s="1"/>
  <c r="J13" i="5"/>
  <c r="BM13" i="1" s="1"/>
  <c r="P15" i="5"/>
  <c r="BS15" i="1" s="1"/>
  <c r="M16" i="5"/>
  <c r="BP16" i="1" s="1"/>
  <c r="J17" i="5"/>
  <c r="BM17" i="1" s="1"/>
  <c r="D19" i="5"/>
  <c r="BG19" i="1" s="1"/>
  <c r="P19" i="5"/>
  <c r="BS19" i="1" s="1"/>
  <c r="M20" i="5"/>
  <c r="BP20" i="1" s="1"/>
  <c r="J21" i="5"/>
  <c r="BM21" i="1" s="1"/>
  <c r="G22" i="5"/>
  <c r="BJ22" i="1" s="1"/>
  <c r="P23" i="5"/>
  <c r="BS23" i="1" s="1"/>
  <c r="M24" i="5"/>
  <c r="BP24" i="1" s="1"/>
  <c r="D27" i="5"/>
  <c r="BG27" i="1" s="1"/>
  <c r="P27" i="5"/>
  <c r="BS27" i="1" s="1"/>
  <c r="M28" i="5"/>
  <c r="BP28" i="1" s="1"/>
  <c r="P31" i="5"/>
  <c r="BS31" i="1" s="1"/>
  <c r="L13" i="6"/>
  <c r="CF13" i="1" s="1"/>
  <c r="C36" i="6"/>
  <c r="L45" i="6"/>
  <c r="CF45" i="1" s="1"/>
  <c r="F55" i="6"/>
  <c r="BZ55" i="1" s="1"/>
  <c r="I62" i="6"/>
  <c r="CC62" i="1" s="1"/>
  <c r="L65" i="6"/>
  <c r="CF65" i="1" s="1"/>
  <c r="G67" i="6"/>
  <c r="CA67" i="1" s="1"/>
  <c r="O68" i="6"/>
  <c r="CI68" i="1" s="1"/>
  <c r="Q69" i="6"/>
  <c r="CK69" i="1" s="1"/>
  <c r="H72" i="6"/>
  <c r="CB72" i="1" s="1"/>
  <c r="L73" i="6"/>
  <c r="CF73" i="1" s="1"/>
  <c r="N74" i="6"/>
  <c r="CH74" i="1" s="1"/>
  <c r="C76" i="6"/>
  <c r="Q76" i="6"/>
  <c r="CK76" i="1" s="1"/>
  <c r="N77" i="6"/>
  <c r="CH77" i="1" s="1"/>
  <c r="K78" i="6"/>
  <c r="CE78" i="1" s="1"/>
  <c r="H79" i="6"/>
  <c r="CB79" i="1" s="1"/>
  <c r="Q80" i="6"/>
  <c r="CK80" i="1" s="1"/>
  <c r="N81" i="6"/>
  <c r="CH81" i="1" s="1"/>
  <c r="K82" i="6"/>
  <c r="CE82" i="1" s="1"/>
  <c r="E84" i="6"/>
  <c r="BY84" i="1" s="1"/>
  <c r="Q84" i="6"/>
  <c r="CK84" i="1" s="1"/>
  <c r="N85" i="6"/>
  <c r="CH85" i="1" s="1"/>
  <c r="K86" i="6"/>
  <c r="CE86" i="1" s="1"/>
  <c r="E88" i="6"/>
  <c r="BY88" i="1" s="1"/>
  <c r="Q88" i="6"/>
  <c r="CK88" i="1" s="1"/>
  <c r="N89" i="6"/>
  <c r="CH89" i="1" s="1"/>
  <c r="K90" i="6"/>
  <c r="CE90" i="1" s="1"/>
  <c r="H91" i="6"/>
  <c r="CB91" i="1" s="1"/>
  <c r="E92" i="6"/>
  <c r="BY92" i="1" s="1"/>
  <c r="Q92" i="6"/>
  <c r="CK92" i="1" s="1"/>
  <c r="N93" i="6"/>
  <c r="CH93" i="1" s="1"/>
  <c r="K94" i="6"/>
  <c r="CE94" i="1" s="1"/>
  <c r="H95" i="6"/>
  <c r="CB95" i="1" s="1"/>
  <c r="Q96" i="6"/>
  <c r="CK96" i="1" s="1"/>
  <c r="N97" i="6"/>
  <c r="CH97" i="1" s="1"/>
  <c r="K98" i="6"/>
  <c r="CE98" i="1" s="1"/>
  <c r="E100" i="6"/>
  <c r="BY100" i="1" s="1"/>
  <c r="Q100" i="6"/>
  <c r="CK100" i="1" s="1"/>
  <c r="N101" i="6"/>
  <c r="CH101" i="1" s="1"/>
  <c r="K102" i="6"/>
  <c r="CE102" i="1" s="1"/>
  <c r="H103" i="6"/>
  <c r="CB103" i="1" s="1"/>
  <c r="E104" i="6"/>
  <c r="BY104" i="1" s="1"/>
  <c r="Q104" i="6"/>
  <c r="CK104" i="1" s="1"/>
  <c r="N4" i="5"/>
  <c r="BQ4" i="1" s="1"/>
  <c r="K5" i="5"/>
  <c r="BN5" i="1" s="1"/>
  <c r="H6" i="5"/>
  <c r="BK6" i="1" s="1"/>
  <c r="Q7" i="5"/>
  <c r="BT7" i="1" s="1"/>
  <c r="N8" i="5"/>
  <c r="BQ8" i="1" s="1"/>
  <c r="K9" i="5"/>
  <c r="BN9" i="1" s="1"/>
  <c r="H10" i="5"/>
  <c r="BK10" i="1" s="1"/>
  <c r="Q11" i="5"/>
  <c r="BT11" i="1" s="1"/>
  <c r="N12" i="5"/>
  <c r="BQ12" i="1" s="1"/>
  <c r="K13" i="5"/>
  <c r="BN13" i="1" s="1"/>
  <c r="Q15" i="5"/>
  <c r="BT15" i="1" s="1"/>
  <c r="N16" i="5"/>
  <c r="BQ16" i="1" s="1"/>
  <c r="F27" i="6"/>
  <c r="BZ27" i="1" s="1"/>
  <c r="O36" i="6"/>
  <c r="CI36" i="1" s="1"/>
  <c r="C56" i="6"/>
  <c r="J62" i="6"/>
  <c r="CD62" i="1" s="1"/>
  <c r="M65" i="6"/>
  <c r="CG65" i="1" s="1"/>
  <c r="P68" i="6"/>
  <c r="CJ68" i="1" s="1"/>
  <c r="I72" i="6"/>
  <c r="CC72" i="1" s="1"/>
  <c r="M73" i="6"/>
  <c r="CG73" i="1" s="1"/>
  <c r="O74" i="6"/>
  <c r="CI74" i="1" s="1"/>
  <c r="D76" i="6"/>
  <c r="BX76" i="1" s="1"/>
  <c r="C77" i="6"/>
  <c r="O77" i="6"/>
  <c r="CI77" i="1" s="1"/>
  <c r="L78" i="6"/>
  <c r="CF78" i="1" s="1"/>
  <c r="I79" i="6"/>
  <c r="CC79" i="1" s="1"/>
  <c r="O81" i="6"/>
  <c r="CI81" i="1" s="1"/>
  <c r="L82" i="6"/>
  <c r="CF82" i="1" s="1"/>
  <c r="F84" i="6"/>
  <c r="BZ84" i="1" s="1"/>
  <c r="C85" i="6"/>
  <c r="O85" i="6"/>
  <c r="CI85" i="1" s="1"/>
  <c r="L86" i="6"/>
  <c r="CF86" i="1" s="1"/>
  <c r="F88" i="6"/>
  <c r="BZ88" i="1" s="1"/>
  <c r="C89" i="6"/>
  <c r="O89" i="6"/>
  <c r="CI89" i="1" s="1"/>
  <c r="L90" i="6"/>
  <c r="CF90" i="1" s="1"/>
  <c r="F92" i="6"/>
  <c r="BZ92" i="1" s="1"/>
  <c r="C93" i="6"/>
  <c r="O93" i="6"/>
  <c r="CI93" i="1" s="1"/>
  <c r="L94" i="6"/>
  <c r="CF94" i="1" s="1"/>
  <c r="I95" i="6"/>
  <c r="CC95" i="1" s="1"/>
  <c r="C97" i="6"/>
  <c r="O97" i="6"/>
  <c r="CI97" i="1" s="1"/>
  <c r="L98" i="6"/>
  <c r="CF98" i="1" s="1"/>
  <c r="F100" i="6"/>
  <c r="BZ100" i="1" s="1"/>
  <c r="C101" i="6"/>
  <c r="O101" i="6"/>
  <c r="CI101" i="1" s="1"/>
  <c r="L102" i="6"/>
  <c r="CF102" i="1" s="1"/>
  <c r="I103" i="6"/>
  <c r="CC103" i="1" s="1"/>
  <c r="F104" i="6"/>
  <c r="BZ104" i="1" s="1"/>
  <c r="C4" i="5"/>
  <c r="O4" i="5"/>
  <c r="BR4" i="1" s="1"/>
  <c r="L5" i="5"/>
  <c r="BO5" i="1" s="1"/>
  <c r="C8" i="5"/>
  <c r="O8" i="5"/>
  <c r="BR8" i="1" s="1"/>
  <c r="L9" i="5"/>
  <c r="BO9" i="1" s="1"/>
  <c r="I10" i="5"/>
  <c r="BL10" i="1" s="1"/>
  <c r="C12" i="5"/>
  <c r="O18" i="7"/>
  <c r="CZ18" i="1" s="1"/>
  <c r="P17" i="6"/>
  <c r="CJ17" i="1" s="1"/>
  <c r="C28" i="6"/>
  <c r="L37" i="6"/>
  <c r="CF37" i="1" s="1"/>
  <c r="O56" i="6"/>
  <c r="CI56" i="1" s="1"/>
  <c r="N65" i="6"/>
  <c r="CH65" i="1" s="1"/>
  <c r="L67" i="6"/>
  <c r="CF67" i="1" s="1"/>
  <c r="Q68" i="6"/>
  <c r="CK68" i="1" s="1"/>
  <c r="J72" i="6"/>
  <c r="CD72" i="1" s="1"/>
  <c r="N73" i="6"/>
  <c r="CH73" i="1" s="1"/>
  <c r="P74" i="6"/>
  <c r="CJ74" i="1" s="1"/>
  <c r="E76" i="6"/>
  <c r="BY76" i="1" s="1"/>
  <c r="D77" i="6"/>
  <c r="BX77" i="1" s="1"/>
  <c r="P77" i="6"/>
  <c r="CJ77" i="1" s="1"/>
  <c r="M78" i="6"/>
  <c r="CG78" i="1" s="1"/>
  <c r="J79" i="6"/>
  <c r="CD79" i="1" s="1"/>
  <c r="P81" i="6"/>
  <c r="CJ81" i="1" s="1"/>
  <c r="M82" i="6"/>
  <c r="CG82" i="1" s="1"/>
  <c r="G84" i="6"/>
  <c r="CA84" i="1" s="1"/>
  <c r="D85" i="6"/>
  <c r="BX85" i="1" s="1"/>
  <c r="P85" i="6"/>
  <c r="CJ85" i="1" s="1"/>
  <c r="M86" i="6"/>
  <c r="CG86" i="1" s="1"/>
  <c r="G88" i="6"/>
  <c r="CA88" i="1" s="1"/>
  <c r="E19" i="6"/>
  <c r="BY19" i="1" s="1"/>
  <c r="O28" i="6"/>
  <c r="CI28" i="1" s="1"/>
  <c r="L57" i="6"/>
  <c r="CF57" i="1" s="1"/>
  <c r="C66" i="6"/>
  <c r="M67" i="6"/>
  <c r="CG67" i="1" s="1"/>
  <c r="N72" i="6"/>
  <c r="CH72" i="1" s="1"/>
  <c r="P73" i="6"/>
  <c r="CJ73" i="1" s="1"/>
  <c r="E75" i="6"/>
  <c r="BY75" i="1" s="1"/>
  <c r="G76" i="6"/>
  <c r="CA76" i="1" s="1"/>
  <c r="E77" i="6"/>
  <c r="BY77" i="1" s="1"/>
  <c r="Q77" i="6"/>
  <c r="CK77" i="1" s="1"/>
  <c r="N78" i="6"/>
  <c r="CH78" i="1" s="1"/>
  <c r="K79" i="6"/>
  <c r="CE79" i="1" s="1"/>
  <c r="H80" i="6"/>
  <c r="CB80" i="1" s="1"/>
  <c r="Q81" i="6"/>
  <c r="CK81" i="1" s="1"/>
  <c r="N82" i="6"/>
  <c r="CH82" i="1" s="1"/>
  <c r="K83" i="6"/>
  <c r="CE83" i="1" s="1"/>
  <c r="E85" i="6"/>
  <c r="BY85" i="1" s="1"/>
  <c r="Q85" i="6"/>
  <c r="CK85" i="1" s="1"/>
  <c r="N86" i="6"/>
  <c r="CH86" i="1" s="1"/>
  <c r="K87" i="6"/>
  <c r="CE87" i="1" s="1"/>
  <c r="H88" i="6"/>
  <c r="CB88" i="1" s="1"/>
  <c r="E89" i="6"/>
  <c r="BY89" i="1" s="1"/>
  <c r="Q89" i="6"/>
  <c r="CK89" i="1" s="1"/>
  <c r="N90" i="6"/>
  <c r="CH90" i="1" s="1"/>
  <c r="K91" i="6"/>
  <c r="CE91" i="1" s="1"/>
  <c r="H92" i="6"/>
  <c r="CB92" i="1" s="1"/>
  <c r="E93" i="6"/>
  <c r="BY93" i="1" s="1"/>
  <c r="Q93" i="6"/>
  <c r="CK93" i="1" s="1"/>
  <c r="N94" i="6"/>
  <c r="CH94" i="1" s="1"/>
  <c r="K95" i="6"/>
  <c r="CE95" i="1" s="1"/>
  <c r="H96" i="6"/>
  <c r="CB96" i="1" s="1"/>
  <c r="E97" i="6"/>
  <c r="BY97" i="1" s="1"/>
  <c r="Q97" i="6"/>
  <c r="CK97" i="1" s="1"/>
  <c r="N98" i="6"/>
  <c r="CH98" i="1" s="1"/>
  <c r="K99" i="6"/>
  <c r="CE99" i="1" s="1"/>
  <c r="H100" i="6"/>
  <c r="CB100" i="1" s="1"/>
  <c r="E101" i="6"/>
  <c r="BY101" i="1" s="1"/>
  <c r="Q101" i="6"/>
  <c r="CK101" i="1" s="1"/>
  <c r="N102" i="6"/>
  <c r="CH102" i="1" s="1"/>
  <c r="K103" i="6"/>
  <c r="CE103" i="1" s="1"/>
  <c r="H104" i="6"/>
  <c r="CB104" i="1" s="1"/>
  <c r="E4" i="5"/>
  <c r="BH4" i="1" s="1"/>
  <c r="Q4" i="5"/>
  <c r="BT4" i="1" s="1"/>
  <c r="N5" i="5"/>
  <c r="BQ5" i="1" s="1"/>
  <c r="K6" i="5"/>
  <c r="BN6" i="1" s="1"/>
  <c r="E8" i="5"/>
  <c r="BH8" i="1" s="1"/>
  <c r="Q8" i="5"/>
  <c r="BT8" i="1" s="1"/>
  <c r="N9" i="5"/>
  <c r="BQ9" i="1" s="1"/>
  <c r="K10" i="5"/>
  <c r="BN10" i="1" s="1"/>
  <c r="H11" i="5"/>
  <c r="BK11" i="1" s="1"/>
  <c r="E12" i="5"/>
  <c r="BH12" i="1" s="1"/>
  <c r="Q12" i="5"/>
  <c r="BT12" i="1" s="1"/>
  <c r="N13" i="5"/>
  <c r="BQ13" i="1" s="1"/>
  <c r="K14" i="5"/>
  <c r="BN14" i="1" s="1"/>
  <c r="Q16" i="5"/>
  <c r="BT16" i="1" s="1"/>
  <c r="K71" i="7"/>
  <c r="CV71" i="1" s="1"/>
  <c r="C20" i="6"/>
  <c r="L29" i="6"/>
  <c r="CF29" i="1" s="1"/>
  <c r="O48" i="6"/>
  <c r="CI48" i="1" s="1"/>
  <c r="Q63" i="6"/>
  <c r="CK63" i="1" s="1"/>
  <c r="H66" i="6"/>
  <c r="CB66" i="1" s="1"/>
  <c r="Q67" i="6"/>
  <c r="CK67" i="1" s="1"/>
  <c r="K71" i="6"/>
  <c r="CE71" i="1" s="1"/>
  <c r="O72" i="6"/>
  <c r="CI72" i="1" s="1"/>
  <c r="Q73" i="6"/>
  <c r="CK73" i="1" s="1"/>
  <c r="F77" i="6"/>
  <c r="BZ77" i="1" s="1"/>
  <c r="O78" i="6"/>
  <c r="CI78" i="1" s="1"/>
  <c r="L79" i="6"/>
  <c r="CF79" i="1" s="1"/>
  <c r="I80" i="6"/>
  <c r="CC80" i="1" s="1"/>
  <c r="O82" i="6"/>
  <c r="CI82" i="1" s="1"/>
  <c r="L83" i="6"/>
  <c r="CF83" i="1" s="1"/>
  <c r="F85" i="6"/>
  <c r="BZ85" i="1" s="1"/>
  <c r="O86" i="6"/>
  <c r="CI86" i="1" s="1"/>
  <c r="L87" i="6"/>
  <c r="CF87" i="1" s="1"/>
  <c r="I88" i="6"/>
  <c r="CC88" i="1" s="1"/>
  <c r="F89" i="6"/>
  <c r="BZ89" i="1" s="1"/>
  <c r="C90" i="6"/>
  <c r="O90" i="6"/>
  <c r="CI90" i="1" s="1"/>
  <c r="L91" i="6"/>
  <c r="CF91" i="1" s="1"/>
  <c r="I92" i="6"/>
  <c r="CC92" i="1" s="1"/>
  <c r="F93" i="6"/>
  <c r="BZ93" i="1" s="1"/>
  <c r="C94" i="6"/>
  <c r="O94" i="6"/>
  <c r="CI94" i="1" s="1"/>
  <c r="L95" i="6"/>
  <c r="CF95" i="1" s="1"/>
  <c r="I96" i="6"/>
  <c r="CC96" i="1" s="1"/>
  <c r="F97" i="6"/>
  <c r="BZ97" i="1" s="1"/>
  <c r="O98" i="6"/>
  <c r="CI98" i="1" s="1"/>
  <c r="L99" i="6"/>
  <c r="CF99" i="1" s="1"/>
  <c r="I100" i="6"/>
  <c r="CC100" i="1" s="1"/>
  <c r="F101" i="6"/>
  <c r="BZ101" i="1" s="1"/>
  <c r="C102" i="6"/>
  <c r="O102" i="6"/>
  <c r="CI102" i="1" s="1"/>
  <c r="L103" i="6"/>
  <c r="CF103" i="1" s="1"/>
  <c r="I104" i="6"/>
  <c r="CC104" i="1" s="1"/>
  <c r="F4" i="5"/>
  <c r="BI4" i="1" s="1"/>
  <c r="C5" i="5"/>
  <c r="O5" i="5"/>
  <c r="BR5" i="1" s="1"/>
  <c r="L6" i="5"/>
  <c r="BO6" i="1" s="1"/>
  <c r="F8" i="5"/>
  <c r="BI8" i="1" s="1"/>
  <c r="C9" i="5"/>
  <c r="O9" i="5"/>
  <c r="BR9" i="1" s="1"/>
  <c r="L10" i="5"/>
  <c r="BO10" i="1" s="1"/>
  <c r="F12" i="5"/>
  <c r="BI12" i="1" s="1"/>
  <c r="O13" i="5"/>
  <c r="BR13" i="1" s="1"/>
  <c r="L14" i="5"/>
  <c r="BO14" i="1" s="1"/>
  <c r="C17" i="5"/>
  <c r="O17" i="5"/>
  <c r="BR17" i="1" s="1"/>
  <c r="L18" i="5"/>
  <c r="BO18" i="1" s="1"/>
  <c r="F20" i="5"/>
  <c r="BI20" i="1" s="1"/>
  <c r="C21" i="5"/>
  <c r="O21" i="5"/>
  <c r="BR21" i="1" s="1"/>
  <c r="L22" i="5"/>
  <c r="BO22" i="1" s="1"/>
  <c r="F24" i="5"/>
  <c r="BI24" i="1" s="1"/>
  <c r="O25" i="5"/>
  <c r="BR25" i="1" s="1"/>
  <c r="L26" i="5"/>
  <c r="BO26" i="1" s="1"/>
  <c r="I27" i="5"/>
  <c r="BL27" i="1" s="1"/>
  <c r="F28" i="5"/>
  <c r="BI28" i="1" s="1"/>
  <c r="O29" i="5"/>
  <c r="BR29" i="1" s="1"/>
  <c r="L30" i="5"/>
  <c r="BO30" i="1" s="1"/>
  <c r="I86" i="7"/>
  <c r="CT86" i="1" s="1"/>
  <c r="O20" i="6"/>
  <c r="CI20" i="1" s="1"/>
  <c r="C40" i="6"/>
  <c r="L49" i="6"/>
  <c r="CF49" i="1" s="1"/>
  <c r="F59" i="6"/>
  <c r="BZ59" i="1" s="1"/>
  <c r="I66" i="6"/>
  <c r="CC66" i="1" s="1"/>
  <c r="C68" i="6"/>
  <c r="L71" i="6"/>
  <c r="CF71" i="1" s="1"/>
  <c r="P72" i="6"/>
  <c r="CJ72" i="1" s="1"/>
  <c r="C74" i="6"/>
  <c r="G77" i="6"/>
  <c r="CA77" i="1" s="1"/>
  <c r="P78" i="6"/>
  <c r="CJ78" i="1" s="1"/>
  <c r="M79" i="6"/>
  <c r="CG79" i="1" s="1"/>
  <c r="J80" i="6"/>
  <c r="CD80" i="1" s="1"/>
  <c r="G81" i="6"/>
  <c r="CA81" i="1" s="1"/>
  <c r="D82" i="6"/>
  <c r="BX82" i="1" s="1"/>
  <c r="P82" i="6"/>
  <c r="CJ82" i="1" s="1"/>
  <c r="M83" i="6"/>
  <c r="CG83" i="1" s="1"/>
  <c r="G85" i="6"/>
  <c r="CA85" i="1" s="1"/>
  <c r="P86" i="6"/>
  <c r="CJ86" i="1" s="1"/>
  <c r="M87" i="6"/>
  <c r="CG87" i="1" s="1"/>
  <c r="J88" i="6"/>
  <c r="CD88" i="1" s="1"/>
  <c r="G89" i="6"/>
  <c r="CA89" i="1" s="1"/>
  <c r="D90" i="6"/>
  <c r="BX90" i="1" s="1"/>
  <c r="P90" i="6"/>
  <c r="CJ90" i="1" s="1"/>
  <c r="M91" i="6"/>
  <c r="CG91" i="1" s="1"/>
  <c r="J92" i="6"/>
  <c r="CD92" i="1" s="1"/>
  <c r="G93" i="6"/>
  <c r="CA93" i="1" s="1"/>
  <c r="D94" i="6"/>
  <c r="BX94" i="1" s="1"/>
  <c r="P94" i="6"/>
  <c r="CJ94" i="1" s="1"/>
  <c r="M95" i="6"/>
  <c r="CG95" i="1" s="1"/>
  <c r="J96" i="6"/>
  <c r="CD96" i="1" s="1"/>
  <c r="G97" i="6"/>
  <c r="CA97" i="1" s="1"/>
  <c r="P98" i="6"/>
  <c r="CJ98" i="1" s="1"/>
  <c r="M99" i="6"/>
  <c r="CG99" i="1" s="1"/>
  <c r="J100" i="6"/>
  <c r="CD100" i="1" s="1"/>
  <c r="G101" i="6"/>
  <c r="CA101" i="1" s="1"/>
  <c r="D102" i="6"/>
  <c r="BX102" i="1" s="1"/>
  <c r="P102" i="6"/>
  <c r="CJ102" i="1" s="1"/>
  <c r="M103" i="6"/>
  <c r="CG103" i="1" s="1"/>
  <c r="J104" i="6"/>
  <c r="CD104" i="1" s="1"/>
  <c r="G4" i="5"/>
  <c r="BJ4" i="1" s="1"/>
  <c r="D5" i="5"/>
  <c r="BG5" i="1" s="1"/>
  <c r="P5" i="5"/>
  <c r="BS5" i="1" s="1"/>
  <c r="M6" i="5"/>
  <c r="BP6" i="1" s="1"/>
  <c r="G8" i="5"/>
  <c r="BJ8" i="1" s="1"/>
  <c r="D9" i="5"/>
  <c r="BG9" i="1" s="1"/>
  <c r="P9" i="5"/>
  <c r="BS9" i="1" s="1"/>
  <c r="M10" i="5"/>
  <c r="BP10" i="1" s="1"/>
  <c r="G12" i="5"/>
  <c r="BJ12" i="1" s="1"/>
  <c r="P13" i="5"/>
  <c r="BS13" i="1" s="1"/>
  <c r="M14" i="5"/>
  <c r="BP14" i="1" s="1"/>
  <c r="D17" i="5"/>
  <c r="BG17" i="1" s="1"/>
  <c r="P17" i="5"/>
  <c r="BS17" i="1" s="1"/>
  <c r="M18" i="5"/>
  <c r="BP18" i="1" s="1"/>
  <c r="G20" i="5"/>
  <c r="BJ20" i="1" s="1"/>
  <c r="D21" i="5"/>
  <c r="BG21" i="1" s="1"/>
  <c r="P21" i="5"/>
  <c r="BS21" i="1" s="1"/>
  <c r="M22" i="5"/>
  <c r="BP22" i="1" s="1"/>
  <c r="G24" i="5"/>
  <c r="BJ24" i="1" s="1"/>
  <c r="P25" i="5"/>
  <c r="BS25" i="1" s="1"/>
  <c r="M26" i="5"/>
  <c r="BP26" i="1" s="1"/>
  <c r="J27" i="5"/>
  <c r="BM27" i="1" s="1"/>
  <c r="G28" i="5"/>
  <c r="BJ28" i="1" s="1"/>
  <c r="P29" i="5"/>
  <c r="BS29" i="1" s="1"/>
  <c r="M30" i="5"/>
  <c r="BP30" i="1" s="1"/>
  <c r="H95" i="7"/>
  <c r="CS95" i="1" s="1"/>
  <c r="L21" i="6"/>
  <c r="CF21" i="1" s="1"/>
  <c r="O40" i="6"/>
  <c r="CI40" i="1" s="1"/>
  <c r="I50" i="6"/>
  <c r="CC50" i="1" s="1"/>
  <c r="C60" i="6"/>
  <c r="J66" i="6"/>
  <c r="CD66" i="1" s="1"/>
  <c r="D68" i="6"/>
  <c r="BX68" i="1" s="1"/>
  <c r="G69" i="6"/>
  <c r="CA69" i="1" s="1"/>
  <c r="K70" i="6"/>
  <c r="CE70" i="1" s="1"/>
  <c r="M71" i="6"/>
  <c r="CG71" i="1" s="1"/>
  <c r="Q72" i="6"/>
  <c r="CK72" i="1" s="1"/>
  <c r="D74" i="6"/>
  <c r="BX74" i="1" s="1"/>
  <c r="H77" i="6"/>
  <c r="CB77" i="1" s="1"/>
  <c r="Q78" i="6"/>
  <c r="CK78" i="1" s="1"/>
  <c r="N79" i="6"/>
  <c r="CH79" i="1" s="1"/>
  <c r="K80" i="6"/>
  <c r="CE80" i="1" s="1"/>
  <c r="H81" i="6"/>
  <c r="CB81" i="1" s="1"/>
  <c r="E82" i="6"/>
  <c r="BY82" i="1" s="1"/>
  <c r="Q82" i="6"/>
  <c r="CK82" i="1" s="1"/>
  <c r="N83" i="6"/>
  <c r="CH83" i="1" s="1"/>
  <c r="K84" i="6"/>
  <c r="CE84" i="1" s="1"/>
  <c r="H85" i="6"/>
  <c r="CB85" i="1" s="1"/>
  <c r="Q86" i="6"/>
  <c r="CK86" i="1" s="1"/>
  <c r="N87" i="6"/>
  <c r="CH87" i="1" s="1"/>
  <c r="K88" i="6"/>
  <c r="CE88" i="1" s="1"/>
  <c r="H89" i="6"/>
  <c r="CB89" i="1" s="1"/>
  <c r="E90" i="6"/>
  <c r="BY90" i="1" s="1"/>
  <c r="Q90" i="6"/>
  <c r="CK90" i="1" s="1"/>
  <c r="N91" i="6"/>
  <c r="CH91" i="1" s="1"/>
  <c r="K92" i="6"/>
  <c r="CE92" i="1" s="1"/>
  <c r="H93" i="6"/>
  <c r="CB93" i="1" s="1"/>
  <c r="E94" i="6"/>
  <c r="BY94" i="1" s="1"/>
  <c r="Q94" i="6"/>
  <c r="CK94" i="1" s="1"/>
  <c r="N95" i="6"/>
  <c r="CH95" i="1" s="1"/>
  <c r="E100" i="7"/>
  <c r="CP100" i="1" s="1"/>
  <c r="I22" i="6"/>
  <c r="CC22" i="1" s="1"/>
  <c r="C32" i="6"/>
  <c r="L41" i="6"/>
  <c r="CF41" i="1" s="1"/>
  <c r="F51" i="6"/>
  <c r="BZ51" i="1" s="1"/>
  <c r="D60" i="6"/>
  <c r="BX60" i="1" s="1"/>
  <c r="N64" i="6"/>
  <c r="CH64" i="1" s="1"/>
  <c r="K66" i="6"/>
  <c r="CE66" i="1" s="1"/>
  <c r="E68" i="6"/>
  <c r="BY68" i="1" s="1"/>
  <c r="K69" i="6"/>
  <c r="CE69" i="1" s="1"/>
  <c r="M70" i="6"/>
  <c r="CG70" i="1" s="1"/>
  <c r="Q71" i="6"/>
  <c r="CK71" i="1" s="1"/>
  <c r="H74" i="6"/>
  <c r="CB74" i="1" s="1"/>
  <c r="L76" i="6"/>
  <c r="CF76" i="1" s="1"/>
  <c r="O79" i="6"/>
  <c r="CI79" i="1" s="1"/>
  <c r="L80" i="6"/>
  <c r="CF80" i="1" s="1"/>
  <c r="F82" i="6"/>
  <c r="BZ82" i="1" s="1"/>
  <c r="C83" i="6"/>
  <c r="O83" i="6"/>
  <c r="CI83" i="1" s="1"/>
  <c r="L84" i="6"/>
  <c r="CF84" i="1" s="1"/>
  <c r="I85" i="6"/>
  <c r="CC85" i="1" s="1"/>
  <c r="C87" i="6"/>
  <c r="O87" i="6"/>
  <c r="CI87" i="1" s="1"/>
  <c r="L88" i="6"/>
  <c r="CF88" i="1" s="1"/>
  <c r="I89" i="6"/>
  <c r="CC89" i="1" s="1"/>
  <c r="F90" i="6"/>
  <c r="BZ90" i="1" s="1"/>
  <c r="C91" i="6"/>
  <c r="O91" i="6"/>
  <c r="CI91" i="1" s="1"/>
  <c r="L92" i="6"/>
  <c r="CF92" i="1" s="1"/>
  <c r="I93" i="6"/>
  <c r="CC93" i="1" s="1"/>
  <c r="F94" i="6"/>
  <c r="BZ94" i="1" s="1"/>
  <c r="O95" i="6"/>
  <c r="CI95" i="1" s="1"/>
  <c r="O104" i="7"/>
  <c r="CZ104" i="1" s="1"/>
  <c r="O32" i="6"/>
  <c r="CI32" i="1" s="1"/>
  <c r="C52" i="6"/>
  <c r="O60" i="6"/>
  <c r="CI60" i="1" s="1"/>
  <c r="O64" i="6"/>
  <c r="CI64" i="1" s="1"/>
  <c r="O66" i="6"/>
  <c r="CI66" i="1" s="1"/>
  <c r="G68" i="6"/>
  <c r="CA68" i="1" s="1"/>
  <c r="L69" i="6"/>
  <c r="CF69" i="1" s="1"/>
  <c r="N70" i="6"/>
  <c r="CH70" i="1" s="1"/>
  <c r="I74" i="6"/>
  <c r="CC74" i="1" s="1"/>
  <c r="K75" i="6"/>
  <c r="CE75" i="1" s="1"/>
  <c r="M76" i="6"/>
  <c r="CG76" i="1" s="1"/>
  <c r="J77" i="6"/>
  <c r="CD77" i="1" s="1"/>
  <c r="P79" i="6"/>
  <c r="CJ79" i="1" s="1"/>
  <c r="M80" i="6"/>
  <c r="CG80" i="1" s="1"/>
  <c r="J81" i="6"/>
  <c r="CD81" i="1" s="1"/>
  <c r="D83" i="6"/>
  <c r="BX83" i="1" s="1"/>
  <c r="P83" i="6"/>
  <c r="CJ83" i="1" s="1"/>
  <c r="M84" i="6"/>
  <c r="CG84" i="1" s="1"/>
  <c r="J85" i="6"/>
  <c r="CD85" i="1" s="1"/>
  <c r="D87" i="6"/>
  <c r="BX87" i="1" s="1"/>
  <c r="P87" i="6"/>
  <c r="CJ87" i="1" s="1"/>
  <c r="M88" i="6"/>
  <c r="CG88" i="1" s="1"/>
  <c r="J89" i="6"/>
  <c r="CD89" i="1" s="1"/>
  <c r="G90" i="6"/>
  <c r="CA90" i="1" s="1"/>
  <c r="D91" i="6"/>
  <c r="BX91" i="1" s="1"/>
  <c r="P91" i="6"/>
  <c r="CJ91" i="1" s="1"/>
  <c r="M92" i="6"/>
  <c r="CG92" i="1" s="1"/>
  <c r="J93" i="6"/>
  <c r="CD93" i="1" s="1"/>
  <c r="G94" i="6"/>
  <c r="CA94" i="1" s="1"/>
  <c r="C24" i="6"/>
  <c r="L33" i="6"/>
  <c r="CF33" i="1" s="1"/>
  <c r="F43" i="6"/>
  <c r="BZ43" i="1" s="1"/>
  <c r="O52" i="6"/>
  <c r="CI52" i="1" s="1"/>
  <c r="P60" i="6"/>
  <c r="CJ60" i="1" s="1"/>
  <c r="P64" i="6"/>
  <c r="CJ64" i="1" s="1"/>
  <c r="P66" i="6"/>
  <c r="CJ66" i="1" s="1"/>
  <c r="M69" i="6"/>
  <c r="CG69" i="1" s="1"/>
  <c r="O70" i="6"/>
  <c r="CI70" i="1" s="1"/>
  <c r="J74" i="6"/>
  <c r="CD74" i="1" s="1"/>
  <c r="L75" i="6"/>
  <c r="CF75" i="1" s="1"/>
  <c r="N76" i="6"/>
  <c r="CH76" i="1" s="1"/>
  <c r="K77" i="6"/>
  <c r="CE77" i="1" s="1"/>
  <c r="Q79" i="6"/>
  <c r="CK79" i="1" s="1"/>
  <c r="N80" i="6"/>
  <c r="CH80" i="1" s="1"/>
  <c r="K81" i="6"/>
  <c r="CE81" i="1" s="1"/>
  <c r="H82" i="6"/>
  <c r="CB82" i="1" s="1"/>
  <c r="Q83" i="6"/>
  <c r="CK83" i="1" s="1"/>
  <c r="N84" i="6"/>
  <c r="CH84" i="1" s="1"/>
  <c r="K85" i="6"/>
  <c r="CE85" i="1" s="1"/>
  <c r="H86" i="6"/>
  <c r="CB86" i="1" s="1"/>
  <c r="E87" i="6"/>
  <c r="BY87" i="1" s="1"/>
  <c r="Q87" i="6"/>
  <c r="CK87" i="1" s="1"/>
  <c r="N88" i="6"/>
  <c r="CH88" i="1" s="1"/>
  <c r="K89" i="6"/>
  <c r="CE89" i="1" s="1"/>
  <c r="H90" i="6"/>
  <c r="CB90" i="1" s="1"/>
  <c r="E91" i="6"/>
  <c r="BY91" i="1" s="1"/>
  <c r="Q91" i="6"/>
  <c r="CK91" i="1" s="1"/>
  <c r="N92" i="6"/>
  <c r="CH92" i="1" s="1"/>
  <c r="K93" i="6"/>
  <c r="CE93" i="1" s="1"/>
  <c r="H94" i="6"/>
  <c r="CB94" i="1" s="1"/>
  <c r="O8" i="6"/>
  <c r="CI8" i="1" s="1"/>
  <c r="O24" i="6"/>
  <c r="CI24" i="1" s="1"/>
  <c r="L53" i="6"/>
  <c r="CF53" i="1" s="1"/>
  <c r="L61" i="6"/>
  <c r="CF61" i="1" s="1"/>
  <c r="Q64" i="6"/>
  <c r="CK64" i="1" s="1"/>
  <c r="E67" i="6"/>
  <c r="BY67" i="1" s="1"/>
  <c r="J68" i="6"/>
  <c r="CD68" i="1" s="1"/>
  <c r="N69" i="6"/>
  <c r="CH69" i="1" s="1"/>
  <c r="P70" i="6"/>
  <c r="CJ70" i="1" s="1"/>
  <c r="K74" i="6"/>
  <c r="CE74" i="1" s="1"/>
  <c r="M75" i="6"/>
  <c r="CG75" i="1" s="1"/>
  <c r="O76" i="6"/>
  <c r="CI76" i="1" s="1"/>
  <c r="L77" i="6"/>
  <c r="CF77" i="1" s="1"/>
  <c r="O80" i="6"/>
  <c r="CI80" i="1" s="1"/>
  <c r="L81" i="6"/>
  <c r="CF81" i="1" s="1"/>
  <c r="I82" i="6"/>
  <c r="CC82" i="1" s="1"/>
  <c r="C84" i="6"/>
  <c r="O84" i="6"/>
  <c r="CI84" i="1" s="1"/>
  <c r="L85" i="6"/>
  <c r="CF85" i="1" s="1"/>
  <c r="I86" i="6"/>
  <c r="CC86" i="1" s="1"/>
  <c r="F87" i="6"/>
  <c r="BZ87" i="1" s="1"/>
  <c r="C88" i="6"/>
  <c r="O88" i="6"/>
  <c r="CI88" i="1" s="1"/>
  <c r="L89" i="6"/>
  <c r="CF89" i="1" s="1"/>
  <c r="I90" i="6"/>
  <c r="CC90" i="1" s="1"/>
  <c r="F91" i="6"/>
  <c r="BZ91" i="1" s="1"/>
  <c r="C92" i="6"/>
  <c r="O92" i="6"/>
  <c r="CI92" i="1" s="1"/>
  <c r="L93" i="6"/>
  <c r="CF93" i="1" s="1"/>
  <c r="I94" i="6"/>
  <c r="CC94" i="1" s="1"/>
  <c r="O96" i="6"/>
  <c r="CI96" i="1" s="1"/>
  <c r="L97" i="6"/>
  <c r="CF97" i="1" s="1"/>
  <c r="C100" i="6"/>
  <c r="O100" i="6"/>
  <c r="CI100" i="1" s="1"/>
  <c r="L101" i="6"/>
  <c r="CF101" i="1" s="1"/>
  <c r="F103" i="6"/>
  <c r="BZ103" i="1" s="1"/>
  <c r="C104" i="6"/>
  <c r="O104" i="6"/>
  <c r="CI104" i="1" s="1"/>
  <c r="L4" i="5"/>
  <c r="BO4" i="1" s="1"/>
  <c r="F6" i="5"/>
  <c r="BI6" i="1" s="1"/>
  <c r="C7" i="5"/>
  <c r="O7" i="5"/>
  <c r="BR7" i="1" s="1"/>
  <c r="L8" i="5"/>
  <c r="BO8" i="1" s="1"/>
  <c r="I9" i="5"/>
  <c r="BL9" i="1" s="1"/>
  <c r="F10" i="5"/>
  <c r="BI10" i="1" s="1"/>
  <c r="O11" i="5"/>
  <c r="BR11" i="1" s="1"/>
  <c r="L12" i="5"/>
  <c r="BO12" i="1" s="1"/>
  <c r="I13" i="5"/>
  <c r="BL13" i="1" s="1"/>
  <c r="O15" i="5"/>
  <c r="BR15" i="1" s="1"/>
  <c r="L16" i="5"/>
  <c r="BO16" i="1" s="1"/>
  <c r="C19" i="5"/>
  <c r="O19" i="5"/>
  <c r="BR19" i="1" s="1"/>
  <c r="L20" i="5"/>
  <c r="BO20" i="1" s="1"/>
  <c r="I21" i="5"/>
  <c r="BL21" i="1" s="1"/>
  <c r="J95" i="6"/>
  <c r="CD95" i="1" s="1"/>
  <c r="K97" i="6"/>
  <c r="CE97" i="1" s="1"/>
  <c r="N99" i="6"/>
  <c r="CH99" i="1" s="1"/>
  <c r="J101" i="6"/>
  <c r="CD101" i="1" s="1"/>
  <c r="J103" i="6"/>
  <c r="CD103" i="1" s="1"/>
  <c r="E6" i="5"/>
  <c r="BH6" i="1" s="1"/>
  <c r="D10" i="5"/>
  <c r="BG10" i="1" s="1"/>
  <c r="D12" i="5"/>
  <c r="BG12" i="1" s="1"/>
  <c r="M13" i="5"/>
  <c r="BP13" i="1" s="1"/>
  <c r="P16" i="5"/>
  <c r="BS16" i="1" s="1"/>
  <c r="K20" i="5"/>
  <c r="BN20" i="1" s="1"/>
  <c r="N21" i="5"/>
  <c r="BQ21" i="1" s="1"/>
  <c r="Q22" i="5"/>
  <c r="BT22" i="1" s="1"/>
  <c r="C24" i="5"/>
  <c r="F27" i="5"/>
  <c r="BI27" i="1" s="1"/>
  <c r="H28" i="5"/>
  <c r="BK28" i="1" s="1"/>
  <c r="H32" i="5"/>
  <c r="BK32" i="1" s="1"/>
  <c r="E33" i="5"/>
  <c r="BH33" i="1" s="1"/>
  <c r="Q33" i="5"/>
  <c r="BT33" i="1" s="1"/>
  <c r="N34" i="5"/>
  <c r="BQ34" i="1" s="1"/>
  <c r="K35" i="5"/>
  <c r="BN35" i="1" s="1"/>
  <c r="H36" i="5"/>
  <c r="BK36" i="1" s="1"/>
  <c r="E37" i="5"/>
  <c r="BH37" i="1" s="1"/>
  <c r="Q37" i="5"/>
  <c r="BT37" i="1" s="1"/>
  <c r="N38" i="5"/>
  <c r="BQ38" i="1" s="1"/>
  <c r="K39" i="5"/>
  <c r="BN39" i="1" s="1"/>
  <c r="H40" i="5"/>
  <c r="BK40" i="1" s="1"/>
  <c r="E41" i="5"/>
  <c r="BH41" i="1" s="1"/>
  <c r="Q41" i="5"/>
  <c r="BT41" i="1" s="1"/>
  <c r="P95" i="6"/>
  <c r="CJ95" i="1" s="1"/>
  <c r="P97" i="6"/>
  <c r="CJ97" i="1" s="1"/>
  <c r="O99" i="6"/>
  <c r="CI99" i="1" s="1"/>
  <c r="K101" i="6"/>
  <c r="CE101" i="1" s="1"/>
  <c r="N103" i="6"/>
  <c r="CH103" i="1" s="1"/>
  <c r="E10" i="5"/>
  <c r="BH10" i="1" s="1"/>
  <c r="Q13" i="5"/>
  <c r="BT13" i="1" s="1"/>
  <c r="K15" i="5"/>
  <c r="BN15" i="1" s="1"/>
  <c r="E17" i="5"/>
  <c r="BH17" i="1" s="1"/>
  <c r="K19" i="5"/>
  <c r="BN19" i="1" s="1"/>
  <c r="N20" i="5"/>
  <c r="BQ20" i="1" s="1"/>
  <c r="Q21" i="5"/>
  <c r="BT21" i="1" s="1"/>
  <c r="D24" i="5"/>
  <c r="BG24" i="1" s="1"/>
  <c r="G27" i="5"/>
  <c r="BJ27" i="1" s="1"/>
  <c r="I28" i="5"/>
  <c r="BL28" i="1" s="1"/>
  <c r="K31" i="5"/>
  <c r="BN31" i="1" s="1"/>
  <c r="F33" i="5"/>
  <c r="BI33" i="1" s="1"/>
  <c r="O34" i="5"/>
  <c r="BR34" i="1" s="1"/>
  <c r="L35" i="5"/>
  <c r="BO35" i="1" s="1"/>
  <c r="I36" i="5"/>
  <c r="BL36" i="1" s="1"/>
  <c r="C38" i="5"/>
  <c r="O38" i="5"/>
  <c r="BR38" i="1" s="1"/>
  <c r="L39" i="5"/>
  <c r="BO39" i="1" s="1"/>
  <c r="I40" i="5"/>
  <c r="BL40" i="1" s="1"/>
  <c r="F41" i="5"/>
  <c r="BI41" i="1" s="1"/>
  <c r="Q95" i="6"/>
  <c r="CK95" i="1" s="1"/>
  <c r="P99" i="6"/>
  <c r="CJ99" i="1" s="1"/>
  <c r="P101" i="6"/>
  <c r="CJ101" i="1" s="1"/>
  <c r="O103" i="6"/>
  <c r="CI103" i="1" s="1"/>
  <c r="K4" i="5"/>
  <c r="BN4" i="1" s="1"/>
  <c r="N6" i="5"/>
  <c r="BQ6" i="1" s="1"/>
  <c r="J10" i="5"/>
  <c r="BM10" i="1" s="1"/>
  <c r="L15" i="5"/>
  <c r="BO15" i="1" s="1"/>
  <c r="F17" i="5"/>
  <c r="BI17" i="1" s="1"/>
  <c r="L19" i="5"/>
  <c r="BO19" i="1" s="1"/>
  <c r="O20" i="5"/>
  <c r="BR20" i="1" s="1"/>
  <c r="E24" i="5"/>
  <c r="BH24" i="1" s="1"/>
  <c r="H27" i="5"/>
  <c r="BK27" i="1" s="1"/>
  <c r="J28" i="5"/>
  <c r="BM28" i="1" s="1"/>
  <c r="K29" i="5"/>
  <c r="BN29" i="1" s="1"/>
  <c r="K30" i="5"/>
  <c r="BN30" i="1" s="1"/>
  <c r="L31" i="5"/>
  <c r="BO31" i="1" s="1"/>
  <c r="G33" i="5"/>
  <c r="BJ33" i="1" s="1"/>
  <c r="P34" i="5"/>
  <c r="BS34" i="1" s="1"/>
  <c r="M35" i="5"/>
  <c r="BP35" i="1" s="1"/>
  <c r="J36" i="5"/>
  <c r="BM36" i="1" s="1"/>
  <c r="D38" i="5"/>
  <c r="BG38" i="1" s="1"/>
  <c r="P38" i="5"/>
  <c r="BS38" i="1" s="1"/>
  <c r="M39" i="5"/>
  <c r="BP39" i="1" s="1"/>
  <c r="J40" i="5"/>
  <c r="BM40" i="1" s="1"/>
  <c r="G41" i="5"/>
  <c r="BJ41" i="1" s="1"/>
  <c r="P42" i="5"/>
  <c r="BS42" i="1" s="1"/>
  <c r="M43" i="5"/>
  <c r="BP43" i="1" s="1"/>
  <c r="P46" i="5"/>
  <c r="BS46" i="1" s="1"/>
  <c r="M47" i="5"/>
  <c r="BP47" i="1" s="1"/>
  <c r="D50" i="5"/>
  <c r="BG50" i="1" s="1"/>
  <c r="P50" i="5"/>
  <c r="BS50" i="1" s="1"/>
  <c r="M51" i="5"/>
  <c r="BP51" i="1" s="1"/>
  <c r="J52" i="5"/>
  <c r="BM52" i="1" s="1"/>
  <c r="G53" i="5"/>
  <c r="BJ53" i="1" s="1"/>
  <c r="D54" i="5"/>
  <c r="BG54" i="1" s="1"/>
  <c r="P54" i="5"/>
  <c r="BS54" i="1" s="1"/>
  <c r="M55" i="5"/>
  <c r="BP55" i="1" s="1"/>
  <c r="J56" i="5"/>
  <c r="BM56" i="1" s="1"/>
  <c r="P58" i="5"/>
  <c r="BS58" i="1" s="1"/>
  <c r="M59" i="5"/>
  <c r="BP59" i="1" s="1"/>
  <c r="G61" i="5"/>
  <c r="BJ61" i="1" s="1"/>
  <c r="D62" i="5"/>
  <c r="BG62" i="1" s="1"/>
  <c r="D89" i="6"/>
  <c r="BX89" i="1" s="1"/>
  <c r="Q99" i="6"/>
  <c r="CK99" i="1" s="1"/>
  <c r="E102" i="6"/>
  <c r="BY102" i="1" s="1"/>
  <c r="P103" i="6"/>
  <c r="CJ103" i="1" s="1"/>
  <c r="P4" i="5"/>
  <c r="BS4" i="1" s="1"/>
  <c r="O6" i="5"/>
  <c r="BR6" i="1" s="1"/>
  <c r="K8" i="5"/>
  <c r="BN8" i="1" s="1"/>
  <c r="N10" i="5"/>
  <c r="BQ10" i="1" s="1"/>
  <c r="M15" i="5"/>
  <c r="BP15" i="1" s="1"/>
  <c r="G17" i="5"/>
  <c r="BJ17" i="1" s="1"/>
  <c r="M19" i="5"/>
  <c r="BP19" i="1" s="1"/>
  <c r="P20" i="5"/>
  <c r="BS20" i="1" s="1"/>
  <c r="H24" i="5"/>
  <c r="BK24" i="1" s="1"/>
  <c r="K27" i="5"/>
  <c r="BN27" i="1" s="1"/>
  <c r="K28" i="5"/>
  <c r="BN28" i="1" s="1"/>
  <c r="L29" i="5"/>
  <c r="BO29" i="1" s="1"/>
  <c r="N30" i="5"/>
  <c r="BQ30" i="1" s="1"/>
  <c r="M31" i="5"/>
  <c r="BP31" i="1" s="1"/>
  <c r="K32" i="5"/>
  <c r="BN32" i="1" s="1"/>
  <c r="H33" i="5"/>
  <c r="BK33" i="1" s="1"/>
  <c r="Q34" i="5"/>
  <c r="BT34" i="1" s="1"/>
  <c r="N35" i="5"/>
  <c r="BQ35" i="1" s="1"/>
  <c r="K36" i="5"/>
  <c r="BN36" i="1" s="1"/>
  <c r="E38" i="5"/>
  <c r="BH38" i="1" s="1"/>
  <c r="Q38" i="5"/>
  <c r="BT38" i="1" s="1"/>
  <c r="N39" i="5"/>
  <c r="BQ39" i="1" s="1"/>
  <c r="K40" i="5"/>
  <c r="BN40" i="1" s="1"/>
  <c r="H41" i="5"/>
  <c r="BK41" i="1" s="1"/>
  <c r="Q42" i="5"/>
  <c r="BT42" i="1" s="1"/>
  <c r="N43" i="5"/>
  <c r="BQ43" i="1" s="1"/>
  <c r="K44" i="5"/>
  <c r="BN44" i="1" s="1"/>
  <c r="Q46" i="5"/>
  <c r="BT46" i="1" s="1"/>
  <c r="N47" i="5"/>
  <c r="BQ47" i="1" s="1"/>
  <c r="K48" i="5"/>
  <c r="BN48" i="1" s="1"/>
  <c r="H49" i="5"/>
  <c r="BK49" i="1" s="1"/>
  <c r="E50" i="5"/>
  <c r="BH50" i="1" s="1"/>
  <c r="Q50" i="5"/>
  <c r="BT50" i="1" s="1"/>
  <c r="N51" i="5"/>
  <c r="BQ51" i="1" s="1"/>
  <c r="K52" i="5"/>
  <c r="BN52" i="1" s="1"/>
  <c r="H53" i="5"/>
  <c r="BK53" i="1" s="1"/>
  <c r="E54" i="5"/>
  <c r="BH54" i="1" s="1"/>
  <c r="Q54" i="5"/>
  <c r="BT54" i="1" s="1"/>
  <c r="N55" i="5"/>
  <c r="BQ55" i="1" s="1"/>
  <c r="K56" i="5"/>
  <c r="BN56" i="1" s="1"/>
  <c r="Q58" i="5"/>
  <c r="BT58" i="1" s="1"/>
  <c r="N59" i="5"/>
  <c r="BQ59" i="1" s="1"/>
  <c r="K60" i="5"/>
  <c r="BN60" i="1" s="1"/>
  <c r="E62" i="5"/>
  <c r="BH62" i="1" s="1"/>
  <c r="Q62" i="5"/>
  <c r="BT62" i="1" s="1"/>
  <c r="P89" i="6"/>
  <c r="CJ89" i="1" s="1"/>
  <c r="K96" i="6"/>
  <c r="CE96" i="1" s="1"/>
  <c r="G100" i="6"/>
  <c r="CA100" i="1" s="1"/>
  <c r="Q103" i="6"/>
  <c r="CK103" i="1" s="1"/>
  <c r="E5" i="5"/>
  <c r="BH5" i="1" s="1"/>
  <c r="P6" i="5"/>
  <c r="BS6" i="1" s="1"/>
  <c r="P8" i="5"/>
  <c r="BS8" i="1" s="1"/>
  <c r="O10" i="5"/>
  <c r="BR10" i="1" s="1"/>
  <c r="K12" i="5"/>
  <c r="BN12" i="1" s="1"/>
  <c r="N15" i="5"/>
  <c r="BQ15" i="1" s="1"/>
  <c r="H17" i="5"/>
  <c r="BK17" i="1" s="1"/>
  <c r="K18" i="5"/>
  <c r="BN18" i="1" s="1"/>
  <c r="N19" i="5"/>
  <c r="BQ19" i="1" s="1"/>
  <c r="Q20" i="5"/>
  <c r="BT20" i="1" s="1"/>
  <c r="I24" i="5"/>
  <c r="BL24" i="1" s="1"/>
  <c r="L27" i="5"/>
  <c r="BO27" i="1" s="1"/>
  <c r="L28" i="5"/>
  <c r="BO28" i="1" s="1"/>
  <c r="M29" i="5"/>
  <c r="BP29" i="1" s="1"/>
  <c r="O30" i="5"/>
  <c r="BR30" i="1" s="1"/>
  <c r="N31" i="5"/>
  <c r="BQ31" i="1" s="1"/>
  <c r="L32" i="5"/>
  <c r="BO32" i="1" s="1"/>
  <c r="I33" i="5"/>
  <c r="BL33" i="1" s="1"/>
  <c r="O35" i="5"/>
  <c r="BR35" i="1" s="1"/>
  <c r="L36" i="5"/>
  <c r="BO36" i="1" s="1"/>
  <c r="F38" i="5"/>
  <c r="BI38" i="1" s="1"/>
  <c r="O39" i="5"/>
  <c r="BR39" i="1" s="1"/>
  <c r="L40" i="5"/>
  <c r="BO40" i="1" s="1"/>
  <c r="M90" i="6"/>
  <c r="CG90" i="1" s="1"/>
  <c r="L96" i="6"/>
  <c r="CF96" i="1" s="1"/>
  <c r="H98" i="6"/>
  <c r="CB98" i="1" s="1"/>
  <c r="K100" i="6"/>
  <c r="CE100" i="1" s="1"/>
  <c r="G104" i="6"/>
  <c r="CA104" i="1" s="1"/>
  <c r="F5" i="5"/>
  <c r="BI5" i="1" s="1"/>
  <c r="Q6" i="5"/>
  <c r="BT6" i="1" s="1"/>
  <c r="E9" i="5"/>
  <c r="BH9" i="1" s="1"/>
  <c r="P10" i="5"/>
  <c r="BS10" i="1" s="1"/>
  <c r="O12" i="5"/>
  <c r="BR12" i="1" s="1"/>
  <c r="K17" i="5"/>
  <c r="BN17" i="1" s="1"/>
  <c r="N18" i="5"/>
  <c r="BQ18" i="1" s="1"/>
  <c r="Q19" i="5"/>
  <c r="BT19" i="1" s="1"/>
  <c r="E21" i="5"/>
  <c r="BH21" i="1" s="1"/>
  <c r="J24" i="5"/>
  <c r="BM24" i="1" s="1"/>
  <c r="K25" i="5"/>
  <c r="BN25" i="1" s="1"/>
  <c r="K26" i="5"/>
  <c r="BN26" i="1" s="1"/>
  <c r="M27" i="5"/>
  <c r="BP27" i="1" s="1"/>
  <c r="N28" i="5"/>
  <c r="BQ28" i="1" s="1"/>
  <c r="N29" i="5"/>
  <c r="BQ29" i="1" s="1"/>
  <c r="P30" i="5"/>
  <c r="BS30" i="1" s="1"/>
  <c r="O31" i="5"/>
  <c r="BR31" i="1" s="1"/>
  <c r="M32" i="5"/>
  <c r="BP32" i="1" s="1"/>
  <c r="J33" i="5"/>
  <c r="BM33" i="1" s="1"/>
  <c r="P35" i="5"/>
  <c r="BS35" i="1" s="1"/>
  <c r="M36" i="5"/>
  <c r="BP36" i="1" s="1"/>
  <c r="G38" i="5"/>
  <c r="BJ38" i="1" s="1"/>
  <c r="P39" i="5"/>
  <c r="BS39" i="1" s="1"/>
  <c r="M40" i="5"/>
  <c r="BP40" i="1" s="1"/>
  <c r="D43" i="5"/>
  <c r="BG43" i="1" s="1"/>
  <c r="P43" i="5"/>
  <c r="BS43" i="1" s="1"/>
  <c r="M44" i="5"/>
  <c r="BP44" i="1" s="1"/>
  <c r="P47" i="5"/>
  <c r="BS47" i="1" s="1"/>
  <c r="M48" i="5"/>
  <c r="BP48" i="1" s="1"/>
  <c r="J49" i="5"/>
  <c r="BM49" i="1" s="1"/>
  <c r="G50" i="5"/>
  <c r="BJ50" i="1" s="1"/>
  <c r="D51" i="5"/>
  <c r="BG51" i="1" s="1"/>
  <c r="P51" i="5"/>
  <c r="BS51" i="1" s="1"/>
  <c r="M52" i="5"/>
  <c r="BP52" i="1" s="1"/>
  <c r="G54" i="5"/>
  <c r="BJ54" i="1" s="1"/>
  <c r="D55" i="5"/>
  <c r="BG55" i="1" s="1"/>
  <c r="P55" i="5"/>
  <c r="BS55" i="1" s="1"/>
  <c r="M56" i="5"/>
  <c r="BP56" i="1" s="1"/>
  <c r="D59" i="5"/>
  <c r="BG59" i="1" s="1"/>
  <c r="P59" i="5"/>
  <c r="BS59" i="1" s="1"/>
  <c r="M60" i="5"/>
  <c r="BP60" i="1" s="1"/>
  <c r="G62" i="5"/>
  <c r="BJ62" i="1" s="1"/>
  <c r="P63" i="5"/>
  <c r="BS63" i="1" s="1"/>
  <c r="M64" i="5"/>
  <c r="BP64" i="1" s="1"/>
  <c r="J65" i="5"/>
  <c r="BM65" i="1" s="1"/>
  <c r="G66" i="5"/>
  <c r="BJ66" i="1" s="1"/>
  <c r="D67" i="5"/>
  <c r="BG67" i="1" s="1"/>
  <c r="P67" i="5"/>
  <c r="BS67" i="1" s="1"/>
  <c r="M68" i="5"/>
  <c r="BP68" i="1" s="1"/>
  <c r="P71" i="5"/>
  <c r="BS71" i="1" s="1"/>
  <c r="M72" i="5"/>
  <c r="BP72" i="1" s="1"/>
  <c r="G74" i="5"/>
  <c r="BJ74" i="1" s="1"/>
  <c r="P75" i="5"/>
  <c r="BS75" i="1" s="1"/>
  <c r="M76" i="5"/>
  <c r="BP76" i="1" s="1"/>
  <c r="J77" i="5"/>
  <c r="BM77" i="1" s="1"/>
  <c r="P79" i="5"/>
  <c r="BS79" i="1" s="1"/>
  <c r="M80" i="5"/>
  <c r="BP80" i="1" s="1"/>
  <c r="J81" i="5"/>
  <c r="BM81" i="1" s="1"/>
  <c r="D83" i="5"/>
  <c r="BG83" i="1" s="1"/>
  <c r="P83" i="5"/>
  <c r="BS83" i="1" s="1"/>
  <c r="M84" i="5"/>
  <c r="BP84" i="1" s="1"/>
  <c r="J85" i="5"/>
  <c r="BM85" i="1" s="1"/>
  <c r="D87" i="5"/>
  <c r="BG87" i="1" s="1"/>
  <c r="P87" i="5"/>
  <c r="BS87" i="1" s="1"/>
  <c r="M88" i="5"/>
  <c r="BP88" i="1" s="1"/>
  <c r="J89" i="5"/>
  <c r="BM89" i="1" s="1"/>
  <c r="M96" i="6"/>
  <c r="CG96" i="1" s="1"/>
  <c r="M98" i="6"/>
  <c r="CG98" i="1" s="1"/>
  <c r="L100" i="6"/>
  <c r="CF100" i="1" s="1"/>
  <c r="K104" i="6"/>
  <c r="CE104" i="1" s="1"/>
  <c r="G5" i="5"/>
  <c r="BJ5" i="1" s="1"/>
  <c r="F9" i="5"/>
  <c r="BI9" i="1" s="1"/>
  <c r="Q10" i="5"/>
  <c r="BT10" i="1" s="1"/>
  <c r="P12" i="5"/>
  <c r="BS12" i="1" s="1"/>
  <c r="L17" i="5"/>
  <c r="BO17" i="1" s="1"/>
  <c r="O18" i="5"/>
  <c r="BR18" i="1" s="1"/>
  <c r="C20" i="5"/>
  <c r="F21" i="5"/>
  <c r="BI21" i="1" s="1"/>
  <c r="I22" i="5"/>
  <c r="BL22" i="1" s="1"/>
  <c r="K23" i="5"/>
  <c r="BN23" i="1" s="1"/>
  <c r="K24" i="5"/>
  <c r="BN24" i="1" s="1"/>
  <c r="L25" i="5"/>
  <c r="BO25" i="1" s="1"/>
  <c r="N26" i="5"/>
  <c r="BQ26" i="1" s="1"/>
  <c r="N27" i="5"/>
  <c r="BQ27" i="1" s="1"/>
  <c r="O28" i="5"/>
  <c r="BR28" i="1" s="1"/>
  <c r="Q29" i="5"/>
  <c r="BT29" i="1" s="1"/>
  <c r="Q30" i="5"/>
  <c r="BT30" i="1" s="1"/>
  <c r="Q31" i="5"/>
  <c r="BT31" i="1" s="1"/>
  <c r="N32" i="5"/>
  <c r="BQ32" i="1" s="1"/>
  <c r="K33" i="5"/>
  <c r="BN33" i="1" s="1"/>
  <c r="H34" i="5"/>
  <c r="BK34" i="1" s="1"/>
  <c r="Q35" i="5"/>
  <c r="BT35" i="1" s="1"/>
  <c r="N36" i="5"/>
  <c r="BQ36" i="1" s="1"/>
  <c r="K37" i="5"/>
  <c r="BN37" i="1" s="1"/>
  <c r="Q39" i="5"/>
  <c r="BT39" i="1" s="1"/>
  <c r="N40" i="5"/>
  <c r="BQ40" i="1" s="1"/>
  <c r="K41" i="5"/>
  <c r="BN41" i="1" s="1"/>
  <c r="E43" i="5"/>
  <c r="BH43" i="1" s="1"/>
  <c r="Q43" i="5"/>
  <c r="BT43" i="1" s="1"/>
  <c r="N44" i="5"/>
  <c r="BQ44" i="1" s="1"/>
  <c r="K45" i="5"/>
  <c r="BN45" i="1" s="1"/>
  <c r="Q47" i="5"/>
  <c r="BT47" i="1" s="1"/>
  <c r="N48" i="5"/>
  <c r="BQ48" i="1" s="1"/>
  <c r="K49" i="5"/>
  <c r="BN49" i="1" s="1"/>
  <c r="H50" i="5"/>
  <c r="BK50" i="1" s="1"/>
  <c r="E51" i="5"/>
  <c r="BH51" i="1" s="1"/>
  <c r="Q51" i="5"/>
  <c r="BT51" i="1" s="1"/>
  <c r="N52" i="5"/>
  <c r="BQ52" i="1" s="1"/>
  <c r="K53" i="5"/>
  <c r="BN53" i="1" s="1"/>
  <c r="H54" i="5"/>
  <c r="BK54" i="1" s="1"/>
  <c r="E55" i="5"/>
  <c r="BH55" i="1" s="1"/>
  <c r="Q55" i="5"/>
  <c r="BT55" i="1" s="1"/>
  <c r="N56" i="5"/>
  <c r="BQ56" i="1" s="1"/>
  <c r="K57" i="5"/>
  <c r="BN57" i="1" s="1"/>
  <c r="E59" i="5"/>
  <c r="BH59" i="1" s="1"/>
  <c r="Q59" i="5"/>
  <c r="BT59" i="1" s="1"/>
  <c r="N60" i="5"/>
  <c r="BQ60" i="1" s="1"/>
  <c r="K61" i="5"/>
  <c r="BN61" i="1" s="1"/>
  <c r="H62" i="5"/>
  <c r="BK62" i="1" s="1"/>
  <c r="Q63" i="5"/>
  <c r="BT63" i="1" s="1"/>
  <c r="N64" i="5"/>
  <c r="BQ64" i="1" s="1"/>
  <c r="K65" i="5"/>
  <c r="BN65" i="1" s="1"/>
  <c r="H66" i="5"/>
  <c r="BK66" i="1" s="1"/>
  <c r="E67" i="5"/>
  <c r="BH67" i="1" s="1"/>
  <c r="Q67" i="5"/>
  <c r="BT67" i="1" s="1"/>
  <c r="N68" i="5"/>
  <c r="BQ68" i="1" s="1"/>
  <c r="K69" i="5"/>
  <c r="BN69" i="1" s="1"/>
  <c r="Q71" i="5"/>
  <c r="BT71" i="1" s="1"/>
  <c r="N72" i="5"/>
  <c r="BQ72" i="1" s="1"/>
  <c r="K73" i="5"/>
  <c r="BN73" i="1" s="1"/>
  <c r="H74" i="5"/>
  <c r="BK74" i="1" s="1"/>
  <c r="E75" i="5"/>
  <c r="BH75" i="1" s="1"/>
  <c r="Q75" i="5"/>
  <c r="BT75" i="1" s="1"/>
  <c r="N76" i="5"/>
  <c r="BQ76" i="1" s="1"/>
  <c r="K77" i="5"/>
  <c r="BN77" i="1" s="1"/>
  <c r="G92" i="6"/>
  <c r="CA92" i="1" s="1"/>
  <c r="N96" i="6"/>
  <c r="CH96" i="1" s="1"/>
  <c r="Q98" i="6"/>
  <c r="CK98" i="1" s="1"/>
  <c r="M100" i="6"/>
  <c r="CG100" i="1" s="1"/>
  <c r="M102" i="6"/>
  <c r="CG102" i="1" s="1"/>
  <c r="L104" i="6"/>
  <c r="CF104" i="1" s="1"/>
  <c r="K7" i="5"/>
  <c r="BN7" i="1" s="1"/>
  <c r="G9" i="5"/>
  <c r="BJ9" i="1" s="1"/>
  <c r="N14" i="5"/>
  <c r="BQ14" i="1" s="1"/>
  <c r="M17" i="5"/>
  <c r="BP17" i="1" s="1"/>
  <c r="P18" i="5"/>
  <c r="BS18" i="1" s="1"/>
  <c r="D20" i="5"/>
  <c r="BG20" i="1" s="1"/>
  <c r="G21" i="5"/>
  <c r="BJ21" i="1" s="1"/>
  <c r="J22" i="5"/>
  <c r="BM22" i="1" s="1"/>
  <c r="L23" i="5"/>
  <c r="BO23" i="1" s="1"/>
  <c r="L24" i="5"/>
  <c r="BO24" i="1" s="1"/>
  <c r="M25" i="5"/>
  <c r="BP25" i="1" s="1"/>
  <c r="O26" i="5"/>
  <c r="BR26" i="1" s="1"/>
  <c r="O27" i="5"/>
  <c r="BR27" i="1" s="1"/>
  <c r="P28" i="5"/>
  <c r="BS28" i="1" s="1"/>
  <c r="C32" i="5"/>
  <c r="O32" i="5"/>
  <c r="BR32" i="1" s="1"/>
  <c r="L33" i="5"/>
  <c r="BO33" i="1" s="1"/>
  <c r="C36" i="5"/>
  <c r="D93" i="6"/>
  <c r="BX93" i="1" s="1"/>
  <c r="D97" i="6"/>
  <c r="BX97" i="1" s="1"/>
  <c r="N100" i="6"/>
  <c r="CH100" i="1" s="1"/>
  <c r="Q102" i="6"/>
  <c r="CK102" i="1" s="1"/>
  <c r="M104" i="6"/>
  <c r="CG104" i="1" s="1"/>
  <c r="M5" i="5"/>
  <c r="BP5" i="1" s="1"/>
  <c r="L7" i="5"/>
  <c r="BO7" i="1" s="1"/>
  <c r="H9" i="5"/>
  <c r="BK9" i="1" s="1"/>
  <c r="K11" i="5"/>
  <c r="BN11" i="1" s="1"/>
  <c r="O14" i="5"/>
  <c r="BR14" i="1" s="1"/>
  <c r="N17" i="5"/>
  <c r="BQ17" i="1" s="1"/>
  <c r="Q18" i="5"/>
  <c r="BT18" i="1" s="1"/>
  <c r="E20" i="5"/>
  <c r="BH20" i="1" s="1"/>
  <c r="H21" i="5"/>
  <c r="BK21" i="1" s="1"/>
  <c r="K22" i="5"/>
  <c r="BN22" i="1" s="1"/>
  <c r="M23" i="5"/>
  <c r="BP23" i="1" s="1"/>
  <c r="N24" i="5"/>
  <c r="BQ24" i="1" s="1"/>
  <c r="N25" i="5"/>
  <c r="BQ25" i="1" s="1"/>
  <c r="P26" i="5"/>
  <c r="BS26" i="1" s="1"/>
  <c r="Q27" i="5"/>
  <c r="BT27" i="1" s="1"/>
  <c r="Q28" i="5"/>
  <c r="BT28" i="1" s="1"/>
  <c r="P32" i="5"/>
  <c r="BS32" i="1" s="1"/>
  <c r="M33" i="5"/>
  <c r="BP33" i="1" s="1"/>
  <c r="D36" i="5"/>
  <c r="BG36" i="1" s="1"/>
  <c r="P36" i="5"/>
  <c r="BS36" i="1" s="1"/>
  <c r="M37" i="5"/>
  <c r="BP37" i="1" s="1"/>
  <c r="D40" i="5"/>
  <c r="BG40" i="1" s="1"/>
  <c r="P40" i="5"/>
  <c r="BS40" i="1" s="1"/>
  <c r="M41" i="5"/>
  <c r="BP41" i="1" s="1"/>
  <c r="G43" i="5"/>
  <c r="BJ43" i="1" s="1"/>
  <c r="P44" i="5"/>
  <c r="BS44" i="1" s="1"/>
  <c r="M45" i="5"/>
  <c r="BP45" i="1" s="1"/>
  <c r="P48" i="5"/>
  <c r="BS48" i="1" s="1"/>
  <c r="M49" i="5"/>
  <c r="BP49" i="1" s="1"/>
  <c r="J50" i="5"/>
  <c r="BM50" i="1" s="1"/>
  <c r="G51" i="5"/>
  <c r="BJ51" i="1" s="1"/>
  <c r="D52" i="5"/>
  <c r="BG52" i="1" s="1"/>
  <c r="P52" i="5"/>
  <c r="BS52" i="1" s="1"/>
  <c r="M53" i="5"/>
  <c r="BP53" i="1" s="1"/>
  <c r="J54" i="5"/>
  <c r="BM54" i="1" s="1"/>
  <c r="G55" i="5"/>
  <c r="BJ55" i="1" s="1"/>
  <c r="D56" i="5"/>
  <c r="BG56" i="1" s="1"/>
  <c r="P56" i="5"/>
  <c r="BS56" i="1" s="1"/>
  <c r="M57" i="5"/>
  <c r="BP57" i="1" s="1"/>
  <c r="G59" i="5"/>
  <c r="BJ59" i="1" s="1"/>
  <c r="D60" i="5"/>
  <c r="BG60" i="1" s="1"/>
  <c r="P60" i="5"/>
  <c r="BS60" i="1" s="1"/>
  <c r="M61" i="5"/>
  <c r="BP61" i="1" s="1"/>
  <c r="J62" i="5"/>
  <c r="BM62" i="1" s="1"/>
  <c r="P93" i="6"/>
  <c r="CJ93" i="1" s="1"/>
  <c r="H97" i="6"/>
  <c r="CB97" i="1" s="1"/>
  <c r="D101" i="6"/>
  <c r="BX101" i="1" s="1"/>
  <c r="C103" i="6"/>
  <c r="N104" i="6"/>
  <c r="CH104" i="1" s="1"/>
  <c r="Q5" i="5"/>
  <c r="BT5" i="1" s="1"/>
  <c r="M7" i="5"/>
  <c r="BP7" i="1" s="1"/>
  <c r="M9" i="5"/>
  <c r="BP9" i="1" s="1"/>
  <c r="L11" i="5"/>
  <c r="BO11" i="1" s="1"/>
  <c r="G13" i="5"/>
  <c r="BJ13" i="1" s="1"/>
  <c r="P14" i="5"/>
  <c r="BS14" i="1" s="1"/>
  <c r="Q17" i="5"/>
  <c r="BT17" i="1" s="1"/>
  <c r="E19" i="5"/>
  <c r="BH19" i="1" s="1"/>
  <c r="K21" i="5"/>
  <c r="BN21" i="1" s="1"/>
  <c r="N22" i="5"/>
  <c r="BQ22" i="1" s="1"/>
  <c r="N23" i="5"/>
  <c r="BQ23" i="1" s="1"/>
  <c r="O24" i="5"/>
  <c r="BR24" i="1" s="1"/>
  <c r="Q25" i="5"/>
  <c r="BT25" i="1" s="1"/>
  <c r="Q26" i="5"/>
  <c r="BT26" i="1" s="1"/>
  <c r="C28" i="5"/>
  <c r="E29" i="5"/>
  <c r="BH29" i="1" s="1"/>
  <c r="E32" i="5"/>
  <c r="BH32" i="1" s="1"/>
  <c r="Q32" i="5"/>
  <c r="BT32" i="1" s="1"/>
  <c r="N33" i="5"/>
  <c r="BQ33" i="1" s="1"/>
  <c r="K34" i="5"/>
  <c r="BN34" i="1" s="1"/>
  <c r="H35" i="5"/>
  <c r="BK35" i="1" s="1"/>
  <c r="E36" i="5"/>
  <c r="BH36" i="1" s="1"/>
  <c r="Q36" i="5"/>
  <c r="BT36" i="1" s="1"/>
  <c r="N37" i="5"/>
  <c r="BQ37" i="1" s="1"/>
  <c r="K38" i="5"/>
  <c r="BN38" i="1" s="1"/>
  <c r="E40" i="5"/>
  <c r="BH40" i="1" s="1"/>
  <c r="Q40" i="5"/>
  <c r="BT40" i="1" s="1"/>
  <c r="N41" i="5"/>
  <c r="BQ41" i="1" s="1"/>
  <c r="K42" i="5"/>
  <c r="BN42" i="1" s="1"/>
  <c r="H43" i="5"/>
  <c r="BK43" i="1" s="1"/>
  <c r="Q44" i="5"/>
  <c r="BT44" i="1" s="1"/>
  <c r="N45" i="5"/>
  <c r="BQ45" i="1" s="1"/>
  <c r="K46" i="5"/>
  <c r="BN46" i="1" s="1"/>
  <c r="Q48" i="5"/>
  <c r="BT48" i="1" s="1"/>
  <c r="N49" i="5"/>
  <c r="BQ49" i="1" s="1"/>
  <c r="K50" i="5"/>
  <c r="BN50" i="1" s="1"/>
  <c r="H51" i="5"/>
  <c r="BK51" i="1" s="1"/>
  <c r="E52" i="5"/>
  <c r="BH52" i="1" s="1"/>
  <c r="Q52" i="5"/>
  <c r="BT52" i="1" s="1"/>
  <c r="N53" i="5"/>
  <c r="BQ53" i="1" s="1"/>
  <c r="K54" i="5"/>
  <c r="BN54" i="1" s="1"/>
  <c r="E56" i="5"/>
  <c r="BH56" i="1" s="1"/>
  <c r="Q56" i="5"/>
  <c r="BT56" i="1" s="1"/>
  <c r="N57" i="5"/>
  <c r="BQ57" i="1" s="1"/>
  <c r="K58" i="5"/>
  <c r="BN58" i="1" s="1"/>
  <c r="H59" i="5"/>
  <c r="BK59" i="1" s="1"/>
  <c r="E60" i="5"/>
  <c r="BH60" i="1" s="1"/>
  <c r="M94" i="6"/>
  <c r="CG94" i="1" s="1"/>
  <c r="H101" i="6"/>
  <c r="CB101" i="1" s="1"/>
  <c r="D103" i="6"/>
  <c r="BX103" i="1" s="1"/>
  <c r="C6" i="5"/>
  <c r="N7" i="5"/>
  <c r="BQ7" i="1" s="1"/>
  <c r="Q9" i="5"/>
  <c r="BT9" i="1" s="1"/>
  <c r="M11" i="5"/>
  <c r="BP11" i="1" s="1"/>
  <c r="H13" i="5"/>
  <c r="BK13" i="1" s="1"/>
  <c r="Q14" i="5"/>
  <c r="BT14" i="1" s="1"/>
  <c r="K16" i="5"/>
  <c r="BN16" i="1" s="1"/>
  <c r="F19" i="5"/>
  <c r="BI19" i="1" s="1"/>
  <c r="L21" i="5"/>
  <c r="BO21" i="1" s="1"/>
  <c r="O22" i="5"/>
  <c r="BR22" i="1" s="1"/>
  <c r="O23" i="5"/>
  <c r="BR23" i="1" s="1"/>
  <c r="P24" i="5"/>
  <c r="BS24" i="1" s="1"/>
  <c r="C27" i="5"/>
  <c r="D28" i="5"/>
  <c r="BG28" i="1" s="1"/>
  <c r="C33" i="5"/>
  <c r="O33" i="5"/>
  <c r="BR33" i="1" s="1"/>
  <c r="L34" i="5"/>
  <c r="BO34" i="1" s="1"/>
  <c r="F36" i="5"/>
  <c r="BI36" i="1" s="1"/>
  <c r="O37" i="5"/>
  <c r="BR37" i="1" s="1"/>
  <c r="L38" i="5"/>
  <c r="BO38" i="1" s="1"/>
  <c r="F40" i="5"/>
  <c r="BI40" i="1" s="1"/>
  <c r="C41" i="5"/>
  <c r="O41" i="5"/>
  <c r="BR41" i="1" s="1"/>
  <c r="L42" i="5"/>
  <c r="BO42" i="1" s="1"/>
  <c r="C45" i="5"/>
  <c r="O45" i="5"/>
  <c r="BR45" i="1" s="1"/>
  <c r="L46" i="5"/>
  <c r="BO46" i="1" s="1"/>
  <c r="O49" i="5"/>
  <c r="BR49" i="1" s="1"/>
  <c r="L50" i="5"/>
  <c r="BO50" i="1" s="1"/>
  <c r="I51" i="5"/>
  <c r="BL51" i="1" s="1"/>
  <c r="F52" i="5"/>
  <c r="BI52" i="1" s="1"/>
  <c r="C53" i="5"/>
  <c r="O53" i="5"/>
  <c r="BR53" i="1" s="1"/>
  <c r="L54" i="5"/>
  <c r="BO54" i="1" s="1"/>
  <c r="F56" i="5"/>
  <c r="BI56" i="1" s="1"/>
  <c r="O57" i="5"/>
  <c r="BR57" i="1" s="1"/>
  <c r="L58" i="5"/>
  <c r="BO58" i="1" s="1"/>
  <c r="I59" i="5"/>
  <c r="BL59" i="1" s="1"/>
  <c r="F60" i="5"/>
  <c r="BI60" i="1" s="1"/>
  <c r="C61" i="5"/>
  <c r="O61" i="5"/>
  <c r="BR61" i="1" s="1"/>
  <c r="L62" i="5"/>
  <c r="BO62" i="1" s="1"/>
  <c r="I63" i="5"/>
  <c r="BL63" i="1" s="1"/>
  <c r="C65" i="5"/>
  <c r="O65" i="5"/>
  <c r="BR65" i="1" s="1"/>
  <c r="L66" i="5"/>
  <c r="BO66" i="1" s="1"/>
  <c r="F68" i="5"/>
  <c r="BI68" i="1" s="1"/>
  <c r="C69" i="5"/>
  <c r="O69" i="5"/>
  <c r="BR69" i="1" s="1"/>
  <c r="L70" i="5"/>
  <c r="BO70" i="1" s="1"/>
  <c r="O73" i="5"/>
  <c r="BR73" i="1" s="1"/>
  <c r="L74" i="5"/>
  <c r="BO74" i="1" s="1"/>
  <c r="F76" i="5"/>
  <c r="BI76" i="1" s="1"/>
  <c r="C77" i="5"/>
  <c r="O77" i="5"/>
  <c r="BR77" i="1" s="1"/>
  <c r="L78" i="5"/>
  <c r="BO78" i="1" s="1"/>
  <c r="N11" i="5"/>
  <c r="BQ11" i="1" s="1"/>
  <c r="E27" i="5"/>
  <c r="BH27" i="1" s="1"/>
  <c r="L41" i="5"/>
  <c r="BO41" i="1" s="1"/>
  <c r="L43" i="5"/>
  <c r="BO43" i="1" s="1"/>
  <c r="L45" i="5"/>
  <c r="BO45" i="1" s="1"/>
  <c r="K47" i="5"/>
  <c r="BN47" i="1" s="1"/>
  <c r="J51" i="5"/>
  <c r="BM51" i="1" s="1"/>
  <c r="F53" i="5"/>
  <c r="BI53" i="1" s="1"/>
  <c r="F55" i="5"/>
  <c r="BI55" i="1" s="1"/>
  <c r="C59" i="5"/>
  <c r="Q60" i="5"/>
  <c r="BT60" i="1" s="1"/>
  <c r="K62" i="5"/>
  <c r="BN62" i="1" s="1"/>
  <c r="M63" i="5"/>
  <c r="BP63" i="1" s="1"/>
  <c r="O64" i="5"/>
  <c r="BR64" i="1" s="1"/>
  <c r="P65" i="5"/>
  <c r="BS65" i="1" s="1"/>
  <c r="P66" i="5"/>
  <c r="BS66" i="1" s="1"/>
  <c r="C68" i="5"/>
  <c r="I74" i="5"/>
  <c r="BL74" i="1" s="1"/>
  <c r="L77" i="5"/>
  <c r="BO77" i="1" s="1"/>
  <c r="M78" i="5"/>
  <c r="BP78" i="1" s="1"/>
  <c r="L79" i="5"/>
  <c r="BO79" i="1" s="1"/>
  <c r="J80" i="5"/>
  <c r="BM80" i="1" s="1"/>
  <c r="H81" i="5"/>
  <c r="BK81" i="1" s="1"/>
  <c r="F82" i="5"/>
  <c r="BI82" i="1" s="1"/>
  <c r="C84" i="5"/>
  <c r="P84" i="5"/>
  <c r="BS84" i="1" s="1"/>
  <c r="N85" i="5"/>
  <c r="BQ85" i="1" s="1"/>
  <c r="L86" i="5"/>
  <c r="BO86" i="1" s="1"/>
  <c r="H88" i="5"/>
  <c r="BK88" i="1" s="1"/>
  <c r="F89" i="5"/>
  <c r="BI89" i="1" s="1"/>
  <c r="D90" i="5"/>
  <c r="BG90" i="1" s="1"/>
  <c r="P90" i="5"/>
  <c r="BS90" i="1" s="1"/>
  <c r="M91" i="5"/>
  <c r="BP91" i="1" s="1"/>
  <c r="L13" i="5"/>
  <c r="BO13" i="1" s="1"/>
  <c r="E28" i="5"/>
  <c r="BH28" i="1" s="1"/>
  <c r="L37" i="5"/>
  <c r="BO37" i="1" s="1"/>
  <c r="P41" i="5"/>
  <c r="BS41" i="1" s="1"/>
  <c r="O43" i="5"/>
  <c r="BR43" i="1" s="1"/>
  <c r="P45" i="5"/>
  <c r="BS45" i="1" s="1"/>
  <c r="L47" i="5"/>
  <c r="BO47" i="1" s="1"/>
  <c r="L49" i="5"/>
  <c r="BO49" i="1" s="1"/>
  <c r="K51" i="5"/>
  <c r="BN51" i="1" s="1"/>
  <c r="F59" i="5"/>
  <c r="BI59" i="1" s="1"/>
  <c r="D61" i="5"/>
  <c r="BG61" i="1" s="1"/>
  <c r="M62" i="5"/>
  <c r="BP62" i="1" s="1"/>
  <c r="N63" i="5"/>
  <c r="BQ63" i="1" s="1"/>
  <c r="P64" i="5"/>
  <c r="BS64" i="1" s="1"/>
  <c r="Q65" i="5"/>
  <c r="BT65" i="1" s="1"/>
  <c r="Q66" i="5"/>
  <c r="BT66" i="1" s="1"/>
  <c r="D68" i="5"/>
  <c r="BG68" i="1" s="1"/>
  <c r="H72" i="5"/>
  <c r="BK72" i="1" s="1"/>
  <c r="J74" i="5"/>
  <c r="BM74" i="1" s="1"/>
  <c r="K75" i="5"/>
  <c r="BN75" i="1" s="1"/>
  <c r="K76" i="5"/>
  <c r="BN76" i="1" s="1"/>
  <c r="M77" i="5"/>
  <c r="BP77" i="1" s="1"/>
  <c r="N78" i="5"/>
  <c r="BQ78" i="1" s="1"/>
  <c r="M79" i="5"/>
  <c r="BP79" i="1" s="1"/>
  <c r="K80" i="5"/>
  <c r="BN80" i="1" s="1"/>
  <c r="H82" i="5"/>
  <c r="BK82" i="1" s="1"/>
  <c r="D84" i="5"/>
  <c r="BG84" i="1" s="1"/>
  <c r="Q84" i="5"/>
  <c r="BT84" i="1" s="1"/>
  <c r="O85" i="5"/>
  <c r="BR85" i="1" s="1"/>
  <c r="M86" i="5"/>
  <c r="BP86" i="1" s="1"/>
  <c r="K87" i="5"/>
  <c r="BN87" i="1" s="1"/>
  <c r="I88" i="5"/>
  <c r="BL88" i="1" s="1"/>
  <c r="G89" i="5"/>
  <c r="BJ89" i="1" s="1"/>
  <c r="P37" i="5"/>
  <c r="BS37" i="1" s="1"/>
  <c r="Q45" i="5"/>
  <c r="BT45" i="1" s="1"/>
  <c r="O47" i="5"/>
  <c r="BR47" i="1" s="1"/>
  <c r="P49" i="5"/>
  <c r="BS49" i="1" s="1"/>
  <c r="L51" i="5"/>
  <c r="BO51" i="1" s="1"/>
  <c r="L53" i="5"/>
  <c r="BO53" i="1" s="1"/>
  <c r="K55" i="5"/>
  <c r="BN55" i="1" s="1"/>
  <c r="J59" i="5"/>
  <c r="BM59" i="1" s="1"/>
  <c r="E61" i="5"/>
  <c r="BH61" i="1" s="1"/>
  <c r="N62" i="5"/>
  <c r="BQ62" i="1" s="1"/>
  <c r="O63" i="5"/>
  <c r="BR63" i="1" s="1"/>
  <c r="Q64" i="5"/>
  <c r="BT64" i="1" s="1"/>
  <c r="C66" i="5"/>
  <c r="C67" i="5"/>
  <c r="E68" i="5"/>
  <c r="BH68" i="1" s="1"/>
  <c r="I72" i="5"/>
  <c r="BL72" i="1" s="1"/>
  <c r="K74" i="5"/>
  <c r="BN74" i="1" s="1"/>
  <c r="L75" i="5"/>
  <c r="BO75" i="1" s="1"/>
  <c r="L76" i="5"/>
  <c r="BO76" i="1" s="1"/>
  <c r="N77" i="5"/>
  <c r="BQ77" i="1" s="1"/>
  <c r="O78" i="5"/>
  <c r="BR78" i="1" s="1"/>
  <c r="N79" i="5"/>
  <c r="BQ79" i="1" s="1"/>
  <c r="L80" i="5"/>
  <c r="BO80" i="1" s="1"/>
  <c r="K81" i="5"/>
  <c r="BN81" i="1" s="1"/>
  <c r="I82" i="5"/>
  <c r="BL82" i="1" s="1"/>
  <c r="G83" i="5"/>
  <c r="BJ83" i="1" s="1"/>
  <c r="E84" i="5"/>
  <c r="BH84" i="1" s="1"/>
  <c r="C85" i="5"/>
  <c r="P85" i="5"/>
  <c r="BS85" i="1" s="1"/>
  <c r="N86" i="5"/>
  <c r="BQ86" i="1" s="1"/>
  <c r="L87" i="5"/>
  <c r="BO87" i="1" s="1"/>
  <c r="J88" i="5"/>
  <c r="BM88" i="1" s="1"/>
  <c r="H89" i="5"/>
  <c r="BK89" i="1" s="1"/>
  <c r="F90" i="5"/>
  <c r="BI90" i="1" s="1"/>
  <c r="C91" i="5"/>
  <c r="D95" i="6"/>
  <c r="BX95" i="1" s="1"/>
  <c r="O16" i="5"/>
  <c r="BR16" i="1" s="1"/>
  <c r="H30" i="5"/>
  <c r="BK30" i="1" s="1"/>
  <c r="Q49" i="5"/>
  <c r="BT49" i="1" s="1"/>
  <c r="O51" i="5"/>
  <c r="BR51" i="1" s="1"/>
  <c r="P53" i="5"/>
  <c r="BS53" i="1" s="1"/>
  <c r="L55" i="5"/>
  <c r="BO55" i="1" s="1"/>
  <c r="L57" i="5"/>
  <c r="BO57" i="1" s="1"/>
  <c r="K59" i="5"/>
  <c r="BN59" i="1" s="1"/>
  <c r="F61" i="5"/>
  <c r="BI61" i="1" s="1"/>
  <c r="O62" i="5"/>
  <c r="BR62" i="1" s="1"/>
  <c r="D65" i="5"/>
  <c r="BG65" i="1" s="1"/>
  <c r="D66" i="5"/>
  <c r="BG66" i="1" s="1"/>
  <c r="F67" i="5"/>
  <c r="BI67" i="1" s="1"/>
  <c r="G68" i="5"/>
  <c r="BJ68" i="1" s="1"/>
  <c r="G69" i="5"/>
  <c r="BJ69" i="1" s="1"/>
  <c r="J71" i="5"/>
  <c r="BM71" i="1" s="1"/>
  <c r="J72" i="5"/>
  <c r="BM72" i="1" s="1"/>
  <c r="L73" i="5"/>
  <c r="BO73" i="1" s="1"/>
  <c r="M74" i="5"/>
  <c r="BP74" i="1" s="1"/>
  <c r="M75" i="5"/>
  <c r="BP75" i="1" s="1"/>
  <c r="O76" i="5"/>
  <c r="BR76" i="1" s="1"/>
  <c r="P77" i="5"/>
  <c r="BS77" i="1" s="1"/>
  <c r="P78" i="5"/>
  <c r="BS78" i="1" s="1"/>
  <c r="O79" i="5"/>
  <c r="BR79" i="1" s="1"/>
  <c r="N80" i="5"/>
  <c r="BQ80" i="1" s="1"/>
  <c r="L81" i="5"/>
  <c r="BO81" i="1" s="1"/>
  <c r="J82" i="5"/>
  <c r="BM82" i="1" s="1"/>
  <c r="F84" i="5"/>
  <c r="BI84" i="1" s="1"/>
  <c r="D85" i="5"/>
  <c r="BG85" i="1" s="1"/>
  <c r="Q85" i="5"/>
  <c r="BT85" i="1" s="1"/>
  <c r="O86" i="5"/>
  <c r="BR86" i="1" s="1"/>
  <c r="M87" i="5"/>
  <c r="BP87" i="1" s="1"/>
  <c r="K88" i="5"/>
  <c r="BN88" i="1" s="1"/>
  <c r="I89" i="5"/>
  <c r="BL89" i="1" s="1"/>
  <c r="G90" i="5"/>
  <c r="BJ90" i="1" s="1"/>
  <c r="D91" i="5"/>
  <c r="BG91" i="1" s="1"/>
  <c r="P91" i="5"/>
  <c r="BS91" i="1" s="1"/>
  <c r="M92" i="5"/>
  <c r="BP92" i="1" s="1"/>
  <c r="J93" i="5"/>
  <c r="BM93" i="1" s="1"/>
  <c r="G94" i="5"/>
  <c r="BJ94" i="1" s="1"/>
  <c r="D95" i="5"/>
  <c r="BG95" i="1" s="1"/>
  <c r="P95" i="5"/>
  <c r="BS95" i="1" s="1"/>
  <c r="M96" i="5"/>
  <c r="BP96" i="1" s="1"/>
  <c r="P99" i="5"/>
  <c r="BS99" i="1" s="1"/>
  <c r="M100" i="5"/>
  <c r="BP100" i="1" s="1"/>
  <c r="J101" i="5"/>
  <c r="BM101" i="1" s="1"/>
  <c r="D103" i="5"/>
  <c r="BG103" i="1" s="1"/>
  <c r="P103" i="5"/>
  <c r="BS103" i="1" s="1"/>
  <c r="M104" i="5"/>
  <c r="BP104" i="1" s="1"/>
  <c r="G5" i="4"/>
  <c r="AS5" i="1" s="1"/>
  <c r="M38" i="5"/>
  <c r="BP38" i="1" s="1"/>
  <c r="C50" i="5"/>
  <c r="C52" i="5"/>
  <c r="Q53" i="5"/>
  <c r="BT53" i="1" s="1"/>
  <c r="O55" i="5"/>
  <c r="BR55" i="1" s="1"/>
  <c r="P57" i="5"/>
  <c r="BS57" i="1" s="1"/>
  <c r="L59" i="5"/>
  <c r="BO59" i="1" s="1"/>
  <c r="P62" i="5"/>
  <c r="BS62" i="1" s="1"/>
  <c r="E65" i="5"/>
  <c r="BH65" i="1" s="1"/>
  <c r="E66" i="5"/>
  <c r="BH66" i="1" s="1"/>
  <c r="G67" i="5"/>
  <c r="BJ67" i="1" s="1"/>
  <c r="H68" i="5"/>
  <c r="BK68" i="1" s="1"/>
  <c r="H69" i="5"/>
  <c r="BK69" i="1" s="1"/>
  <c r="K71" i="5"/>
  <c r="BN71" i="1" s="1"/>
  <c r="K72" i="5"/>
  <c r="BN72" i="1" s="1"/>
  <c r="M73" i="5"/>
  <c r="BP73" i="1" s="1"/>
  <c r="N74" i="5"/>
  <c r="BQ74" i="1" s="1"/>
  <c r="N75" i="5"/>
  <c r="BQ75" i="1" s="1"/>
  <c r="P76" i="5"/>
  <c r="BS76" i="1" s="1"/>
  <c r="Q77" i="5"/>
  <c r="BT77" i="1" s="1"/>
  <c r="Q78" i="5"/>
  <c r="BT78" i="1" s="1"/>
  <c r="Q79" i="5"/>
  <c r="BT79" i="1" s="1"/>
  <c r="O80" i="5"/>
  <c r="BR80" i="1" s="1"/>
  <c r="M81" i="5"/>
  <c r="BP81" i="1" s="1"/>
  <c r="K82" i="5"/>
  <c r="BN82" i="1" s="1"/>
  <c r="G84" i="5"/>
  <c r="BJ84" i="1" s="1"/>
  <c r="E85" i="5"/>
  <c r="BH85" i="1" s="1"/>
  <c r="P86" i="5"/>
  <c r="BS86" i="1" s="1"/>
  <c r="N87" i="5"/>
  <c r="BQ87" i="1" s="1"/>
  <c r="L88" i="5"/>
  <c r="BO88" i="1" s="1"/>
  <c r="K89" i="5"/>
  <c r="BN89" i="1" s="1"/>
  <c r="H90" i="5"/>
  <c r="BK90" i="1" s="1"/>
  <c r="E91" i="5"/>
  <c r="BH91" i="1" s="1"/>
  <c r="Q91" i="5"/>
  <c r="BT91" i="1" s="1"/>
  <c r="N92" i="5"/>
  <c r="BQ92" i="1" s="1"/>
  <c r="K93" i="5"/>
  <c r="BN93" i="1" s="1"/>
  <c r="H94" i="5"/>
  <c r="BK94" i="1" s="1"/>
  <c r="Q95" i="5"/>
  <c r="BT95" i="1" s="1"/>
  <c r="N96" i="5"/>
  <c r="BQ96" i="1" s="1"/>
  <c r="K97" i="5"/>
  <c r="BN97" i="1" s="1"/>
  <c r="H98" i="5"/>
  <c r="BK98" i="1" s="1"/>
  <c r="Q99" i="5"/>
  <c r="BT99" i="1" s="1"/>
  <c r="N100" i="5"/>
  <c r="BQ100" i="1" s="1"/>
  <c r="K101" i="5"/>
  <c r="BN101" i="1" s="1"/>
  <c r="E103" i="5"/>
  <c r="BH103" i="1" s="1"/>
  <c r="Q103" i="5"/>
  <c r="BT103" i="1" s="1"/>
  <c r="N104" i="5"/>
  <c r="BQ104" i="1" s="1"/>
  <c r="K4" i="4"/>
  <c r="AW4" i="1" s="1"/>
  <c r="H5" i="4"/>
  <c r="AT5" i="1" s="1"/>
  <c r="E6" i="4"/>
  <c r="AQ6" i="1" s="1"/>
  <c r="Q6" i="4"/>
  <c r="BC6" i="1" s="1"/>
  <c r="N7" i="4"/>
  <c r="AZ7" i="1" s="1"/>
  <c r="K8" i="4"/>
  <c r="AW8" i="1" s="1"/>
  <c r="H9" i="4"/>
  <c r="AT9" i="1" s="1"/>
  <c r="E10" i="4"/>
  <c r="AQ10" i="1" s="1"/>
  <c r="Q10" i="4"/>
  <c r="BC10" i="1" s="1"/>
  <c r="N11" i="4"/>
  <c r="AZ11" i="1" s="1"/>
  <c r="K12" i="4"/>
  <c r="AW12" i="1" s="1"/>
  <c r="H13" i="4"/>
  <c r="AT13" i="1" s="1"/>
  <c r="E14" i="4"/>
  <c r="AQ14" i="1" s="1"/>
  <c r="Q14" i="4"/>
  <c r="BC14" i="1" s="1"/>
  <c r="N15" i="4"/>
  <c r="AZ15" i="1" s="1"/>
  <c r="K16" i="4"/>
  <c r="AW16" i="1" s="1"/>
  <c r="H17" i="4"/>
  <c r="AT17" i="1" s="1"/>
  <c r="E18" i="4"/>
  <c r="AQ18" i="1" s="1"/>
  <c r="Q18" i="4"/>
  <c r="BC18" i="1" s="1"/>
  <c r="N19" i="4"/>
  <c r="AZ19" i="1" s="1"/>
  <c r="K20" i="4"/>
  <c r="AW20" i="1" s="1"/>
  <c r="H21" i="4"/>
  <c r="AT21" i="1" s="1"/>
  <c r="E22" i="4"/>
  <c r="AQ22" i="1" s="1"/>
  <c r="Q22" i="4"/>
  <c r="BC22" i="1" s="1"/>
  <c r="G19" i="5"/>
  <c r="BJ19" i="1" s="1"/>
  <c r="M42" i="5"/>
  <c r="BP42" i="1" s="1"/>
  <c r="F50" i="5"/>
  <c r="BI50" i="1" s="1"/>
  <c r="G52" i="5"/>
  <c r="BJ52" i="1" s="1"/>
  <c r="C54" i="5"/>
  <c r="C56" i="5"/>
  <c r="Q57" i="5"/>
  <c r="BT57" i="1" s="1"/>
  <c r="O59" i="5"/>
  <c r="BR59" i="1" s="1"/>
  <c r="L61" i="5"/>
  <c r="BO61" i="1" s="1"/>
  <c r="F65" i="5"/>
  <c r="BI65" i="1" s="1"/>
  <c r="F66" i="5"/>
  <c r="BI66" i="1" s="1"/>
  <c r="I69" i="5"/>
  <c r="BL69" i="1" s="1"/>
  <c r="K70" i="5"/>
  <c r="BN70" i="1" s="1"/>
  <c r="L71" i="5"/>
  <c r="BO71" i="1" s="1"/>
  <c r="L72" i="5"/>
  <c r="BO72" i="1" s="1"/>
  <c r="N73" i="5"/>
  <c r="BQ73" i="1" s="1"/>
  <c r="O74" i="5"/>
  <c r="BR74" i="1" s="1"/>
  <c r="O75" i="5"/>
  <c r="BR75" i="1" s="1"/>
  <c r="Q76" i="5"/>
  <c r="BT76" i="1" s="1"/>
  <c r="P80" i="5"/>
  <c r="BS80" i="1" s="1"/>
  <c r="N81" i="5"/>
  <c r="BQ81" i="1" s="1"/>
  <c r="L82" i="5"/>
  <c r="BO82" i="1" s="1"/>
  <c r="F85" i="5"/>
  <c r="BI85" i="1" s="1"/>
  <c r="Q86" i="5"/>
  <c r="BT86" i="1" s="1"/>
  <c r="O87" i="5"/>
  <c r="BR87" i="1" s="1"/>
  <c r="N88" i="5"/>
  <c r="BQ88" i="1" s="1"/>
  <c r="L89" i="5"/>
  <c r="BO89" i="1" s="1"/>
  <c r="I90" i="5"/>
  <c r="BL90" i="1" s="1"/>
  <c r="F91" i="5"/>
  <c r="BI91" i="1" s="1"/>
  <c r="C92" i="5"/>
  <c r="O92" i="5"/>
  <c r="BR92" i="1" s="1"/>
  <c r="L93" i="5"/>
  <c r="BO93" i="1" s="1"/>
  <c r="I94" i="5"/>
  <c r="BL94" i="1" s="1"/>
  <c r="O96" i="5"/>
  <c r="BR96" i="1" s="1"/>
  <c r="L97" i="5"/>
  <c r="BO97" i="1" s="1"/>
  <c r="C100" i="5"/>
  <c r="O100" i="5"/>
  <c r="BR100" i="1" s="1"/>
  <c r="L101" i="5"/>
  <c r="BO101" i="1" s="1"/>
  <c r="F103" i="5"/>
  <c r="BI103" i="1" s="1"/>
  <c r="C104" i="5"/>
  <c r="O104" i="5"/>
  <c r="BR104" i="1" s="1"/>
  <c r="L4" i="4"/>
  <c r="AX4" i="1" s="1"/>
  <c r="F6" i="4"/>
  <c r="AR6" i="1" s="1"/>
  <c r="C7" i="4"/>
  <c r="O7" i="4"/>
  <c r="BA7" i="1" s="1"/>
  <c r="L8" i="4"/>
  <c r="AX8" i="1" s="1"/>
  <c r="I9" i="4"/>
  <c r="AU9" i="1" s="1"/>
  <c r="F10" i="4"/>
  <c r="AR10" i="1" s="1"/>
  <c r="C11" i="4"/>
  <c r="O11" i="4"/>
  <c r="BA11" i="1" s="1"/>
  <c r="L12" i="4"/>
  <c r="AX12" i="1" s="1"/>
  <c r="I13" i="4"/>
  <c r="AU13" i="1" s="1"/>
  <c r="F14" i="4"/>
  <c r="AR14" i="1" s="1"/>
  <c r="C15" i="4"/>
  <c r="O15" i="4"/>
  <c r="BA15" i="1" s="1"/>
  <c r="L16" i="4"/>
  <c r="AX16" i="1" s="1"/>
  <c r="F18" i="4"/>
  <c r="AR18" i="1" s="1"/>
  <c r="C19" i="4"/>
  <c r="O19" i="4"/>
  <c r="BA19" i="1" s="1"/>
  <c r="L20" i="4"/>
  <c r="AX20" i="1" s="1"/>
  <c r="I21" i="4"/>
  <c r="AU21" i="1" s="1"/>
  <c r="F22" i="4"/>
  <c r="AR22" i="1" s="1"/>
  <c r="C23" i="4"/>
  <c r="O23" i="4"/>
  <c r="BA23" i="1" s="1"/>
  <c r="L24" i="4"/>
  <c r="AX24" i="1" s="1"/>
  <c r="F26" i="4"/>
  <c r="AR26" i="1" s="1"/>
  <c r="C27" i="4"/>
  <c r="O27" i="4"/>
  <c r="BA27" i="1" s="1"/>
  <c r="L28" i="4"/>
  <c r="AX28" i="1" s="1"/>
  <c r="F30" i="4"/>
  <c r="AR30" i="1" s="1"/>
  <c r="C31" i="4"/>
  <c r="I101" i="6"/>
  <c r="CC101" i="1" s="1"/>
  <c r="D33" i="5"/>
  <c r="BG33" i="1" s="1"/>
  <c r="N42" i="5"/>
  <c r="BQ42" i="1" s="1"/>
  <c r="L44" i="5"/>
  <c r="BO44" i="1" s="1"/>
  <c r="M46" i="5"/>
  <c r="BP46" i="1" s="1"/>
  <c r="I50" i="5"/>
  <c r="BL50" i="1" s="1"/>
  <c r="H52" i="5"/>
  <c r="BK52" i="1" s="1"/>
  <c r="F54" i="5"/>
  <c r="BI54" i="1" s="1"/>
  <c r="G56" i="5"/>
  <c r="BJ56" i="1" s="1"/>
  <c r="C60" i="5"/>
  <c r="N61" i="5"/>
  <c r="BQ61" i="1" s="1"/>
  <c r="G65" i="5"/>
  <c r="BJ65" i="1" s="1"/>
  <c r="I66" i="5"/>
  <c r="BL66" i="1" s="1"/>
  <c r="J68" i="5"/>
  <c r="BM68" i="1" s="1"/>
  <c r="L69" i="5"/>
  <c r="BO69" i="1" s="1"/>
  <c r="M70" i="5"/>
  <c r="BP70" i="1" s="1"/>
  <c r="M71" i="5"/>
  <c r="BP71" i="1" s="1"/>
  <c r="O72" i="5"/>
  <c r="BR72" i="1" s="1"/>
  <c r="P73" i="5"/>
  <c r="BS73" i="1" s="1"/>
  <c r="P74" i="5"/>
  <c r="BS74" i="1" s="1"/>
  <c r="C76" i="5"/>
  <c r="D77" i="5"/>
  <c r="BG77" i="1" s="1"/>
  <c r="D80" i="5"/>
  <c r="BG80" i="1" s="1"/>
  <c r="Q80" i="5"/>
  <c r="BT80" i="1" s="1"/>
  <c r="O81" i="5"/>
  <c r="BR81" i="1" s="1"/>
  <c r="M82" i="5"/>
  <c r="BP82" i="1" s="1"/>
  <c r="K83" i="5"/>
  <c r="BN83" i="1" s="1"/>
  <c r="G85" i="5"/>
  <c r="BJ85" i="1" s="1"/>
  <c r="C87" i="5"/>
  <c r="Q87" i="5"/>
  <c r="BT87" i="1" s="1"/>
  <c r="O88" i="5"/>
  <c r="BR88" i="1" s="1"/>
  <c r="M89" i="5"/>
  <c r="BP89" i="1" s="1"/>
  <c r="J90" i="5"/>
  <c r="BM90" i="1" s="1"/>
  <c r="G91" i="5"/>
  <c r="BJ91" i="1" s="1"/>
  <c r="E103" i="6"/>
  <c r="BY103" i="1" s="1"/>
  <c r="M21" i="5"/>
  <c r="BP21" i="1" s="1"/>
  <c r="P33" i="5"/>
  <c r="BS33" i="1" s="1"/>
  <c r="C40" i="5"/>
  <c r="O42" i="5"/>
  <c r="BR42" i="1" s="1"/>
  <c r="O44" i="5"/>
  <c r="BR44" i="1" s="1"/>
  <c r="N46" i="5"/>
  <c r="BQ46" i="1" s="1"/>
  <c r="L48" i="5"/>
  <c r="BO48" i="1" s="1"/>
  <c r="M50" i="5"/>
  <c r="BP50" i="1" s="1"/>
  <c r="I52" i="5"/>
  <c r="BL52" i="1" s="1"/>
  <c r="H56" i="5"/>
  <c r="BK56" i="1" s="1"/>
  <c r="G60" i="5"/>
  <c r="BJ60" i="1" s="1"/>
  <c r="P61" i="5"/>
  <c r="BS61" i="1" s="1"/>
  <c r="H65" i="5"/>
  <c r="BK65" i="1" s="1"/>
  <c r="J66" i="5"/>
  <c r="BM66" i="1" s="1"/>
  <c r="K67" i="5"/>
  <c r="BN67" i="1" s="1"/>
  <c r="K68" i="5"/>
  <c r="BN68" i="1" s="1"/>
  <c r="M69" i="5"/>
  <c r="BP69" i="1" s="1"/>
  <c r="N70" i="5"/>
  <c r="BQ70" i="1" s="1"/>
  <c r="N71" i="5"/>
  <c r="BQ71" i="1" s="1"/>
  <c r="P72" i="5"/>
  <c r="BS72" i="1" s="1"/>
  <c r="Q73" i="5"/>
  <c r="BT73" i="1" s="1"/>
  <c r="Q74" i="5"/>
  <c r="BT74" i="1" s="1"/>
  <c r="D76" i="5"/>
  <c r="BG76" i="1" s="1"/>
  <c r="E77" i="5"/>
  <c r="BH77" i="1" s="1"/>
  <c r="P81" i="5"/>
  <c r="BS81" i="1" s="1"/>
  <c r="N82" i="5"/>
  <c r="BQ82" i="1" s="1"/>
  <c r="L83" i="5"/>
  <c r="BO83" i="1" s="1"/>
  <c r="H85" i="5"/>
  <c r="BK85" i="1" s="1"/>
  <c r="E87" i="5"/>
  <c r="BH87" i="1" s="1"/>
  <c r="C88" i="5"/>
  <c r="P88" i="5"/>
  <c r="BS88" i="1" s="1"/>
  <c r="N89" i="5"/>
  <c r="BQ89" i="1" s="1"/>
  <c r="K90" i="5"/>
  <c r="BN90" i="1" s="1"/>
  <c r="H91" i="5"/>
  <c r="BK91" i="1" s="1"/>
  <c r="E92" i="5"/>
  <c r="BH92" i="1" s="1"/>
  <c r="Q92" i="5"/>
  <c r="BT92" i="1" s="1"/>
  <c r="N93" i="5"/>
  <c r="BQ93" i="1" s="1"/>
  <c r="K94" i="5"/>
  <c r="BN94" i="1" s="1"/>
  <c r="H95" i="5"/>
  <c r="BK95" i="1" s="1"/>
  <c r="Q96" i="5"/>
  <c r="BT96" i="1" s="1"/>
  <c r="N97" i="5"/>
  <c r="BQ97" i="1" s="1"/>
  <c r="K98" i="5"/>
  <c r="BN98" i="1" s="1"/>
  <c r="E100" i="5"/>
  <c r="BH100" i="1" s="1"/>
  <c r="Q100" i="5"/>
  <c r="BT100" i="1" s="1"/>
  <c r="N101" i="5"/>
  <c r="BQ101" i="1" s="1"/>
  <c r="K102" i="5"/>
  <c r="BN102" i="1" s="1"/>
  <c r="H103" i="5"/>
  <c r="BK103" i="1" s="1"/>
  <c r="E104" i="5"/>
  <c r="BH104" i="1" s="1"/>
  <c r="Q104" i="5"/>
  <c r="BT104" i="1" s="1"/>
  <c r="N4" i="4"/>
  <c r="AZ4" i="1" s="1"/>
  <c r="K5" i="4"/>
  <c r="AW5" i="1" s="1"/>
  <c r="H6" i="4"/>
  <c r="AT6" i="1" s="1"/>
  <c r="E7" i="4"/>
  <c r="AQ7" i="1" s="1"/>
  <c r="P22" i="5"/>
  <c r="BS22" i="1" s="1"/>
  <c r="M34" i="5"/>
  <c r="BP34" i="1" s="1"/>
  <c r="G40" i="5"/>
  <c r="BJ40" i="1" s="1"/>
  <c r="C43" i="5"/>
  <c r="O46" i="5"/>
  <c r="BR46" i="1" s="1"/>
  <c r="O48" i="5"/>
  <c r="BR48" i="1" s="1"/>
  <c r="N50" i="5"/>
  <c r="BQ50" i="1" s="1"/>
  <c r="L52" i="5"/>
  <c r="BO52" i="1" s="1"/>
  <c r="M54" i="5"/>
  <c r="BP54" i="1" s="1"/>
  <c r="I56" i="5"/>
  <c r="BL56" i="1" s="1"/>
  <c r="H60" i="5"/>
  <c r="BK60" i="1" s="1"/>
  <c r="Q61" i="5"/>
  <c r="BT61" i="1" s="1"/>
  <c r="H63" i="5"/>
  <c r="BK63" i="1" s="1"/>
  <c r="I65" i="5"/>
  <c r="BL65" i="1" s="1"/>
  <c r="K66" i="5"/>
  <c r="BN66" i="1" s="1"/>
  <c r="L67" i="5"/>
  <c r="BO67" i="1" s="1"/>
  <c r="L68" i="5"/>
  <c r="BO68" i="1" s="1"/>
  <c r="N69" i="5"/>
  <c r="BQ69" i="1" s="1"/>
  <c r="O70" i="5"/>
  <c r="BR70" i="1" s="1"/>
  <c r="O71" i="5"/>
  <c r="BR71" i="1" s="1"/>
  <c r="Q72" i="5"/>
  <c r="BT72" i="1" s="1"/>
  <c r="C74" i="5"/>
  <c r="E76" i="5"/>
  <c r="BH76" i="1" s="1"/>
  <c r="F77" i="5"/>
  <c r="BI77" i="1" s="1"/>
  <c r="H79" i="5"/>
  <c r="BK79" i="1" s="1"/>
  <c r="Q81" i="5"/>
  <c r="BT81" i="1" s="1"/>
  <c r="O82" i="5"/>
  <c r="BR82" i="1" s="1"/>
  <c r="M83" i="5"/>
  <c r="BP83" i="1" s="1"/>
  <c r="K84" i="5"/>
  <c r="BN84" i="1" s="1"/>
  <c r="I85" i="5"/>
  <c r="BL85" i="1" s="1"/>
  <c r="H86" i="5"/>
  <c r="BK86" i="1" s="1"/>
  <c r="F87" i="5"/>
  <c r="BI87" i="1" s="1"/>
  <c r="D88" i="5"/>
  <c r="BG88" i="1" s="1"/>
  <c r="Q88" i="5"/>
  <c r="BT88" i="1" s="1"/>
  <c r="O89" i="5"/>
  <c r="BR89" i="1" s="1"/>
  <c r="L90" i="5"/>
  <c r="BO90" i="1" s="1"/>
  <c r="F92" i="5"/>
  <c r="BI92" i="1" s="1"/>
  <c r="C93" i="5"/>
  <c r="O93" i="5"/>
  <c r="BR93" i="1" s="1"/>
  <c r="L94" i="5"/>
  <c r="BO94" i="1" s="1"/>
  <c r="I95" i="5"/>
  <c r="BL95" i="1" s="1"/>
  <c r="C97" i="5"/>
  <c r="O97" i="5"/>
  <c r="BR97" i="1" s="1"/>
  <c r="L98" i="5"/>
  <c r="BO98" i="1" s="1"/>
  <c r="F100" i="5"/>
  <c r="BI100" i="1" s="1"/>
  <c r="C101" i="5"/>
  <c r="O101" i="5"/>
  <c r="BR101" i="1" s="1"/>
  <c r="L102" i="5"/>
  <c r="BO102" i="1" s="1"/>
  <c r="I103" i="5"/>
  <c r="BL103" i="1" s="1"/>
  <c r="F104" i="5"/>
  <c r="BI104" i="1" s="1"/>
  <c r="C4" i="4"/>
  <c r="D6" i="5"/>
  <c r="BG6" i="1" s="1"/>
  <c r="Q23" i="5"/>
  <c r="BT23" i="1" s="1"/>
  <c r="O40" i="5"/>
  <c r="BR40" i="1" s="1"/>
  <c r="F43" i="5"/>
  <c r="BI43" i="1" s="1"/>
  <c r="O50" i="5"/>
  <c r="BR50" i="1" s="1"/>
  <c r="O52" i="5"/>
  <c r="BR52" i="1" s="1"/>
  <c r="N54" i="5"/>
  <c r="BQ54" i="1" s="1"/>
  <c r="L56" i="5"/>
  <c r="BO56" i="1" s="1"/>
  <c r="M58" i="5"/>
  <c r="BP58" i="1" s="1"/>
  <c r="C62" i="5"/>
  <c r="J63" i="5"/>
  <c r="BM63" i="1" s="1"/>
  <c r="L65" i="5"/>
  <c r="BO65" i="1" s="1"/>
  <c r="M66" i="5"/>
  <c r="BP66" i="1" s="1"/>
  <c r="M67" i="5"/>
  <c r="BP67" i="1" s="1"/>
  <c r="O68" i="5"/>
  <c r="BR68" i="1" s="1"/>
  <c r="P69" i="5"/>
  <c r="BS69" i="1" s="1"/>
  <c r="P70" i="5"/>
  <c r="BS70" i="1" s="1"/>
  <c r="D74" i="5"/>
  <c r="BG74" i="1" s="1"/>
  <c r="G76" i="5"/>
  <c r="BJ76" i="1" s="1"/>
  <c r="G77" i="5"/>
  <c r="BJ77" i="1" s="1"/>
  <c r="I79" i="5"/>
  <c r="BL79" i="1" s="1"/>
  <c r="P82" i="5"/>
  <c r="BS82" i="1" s="1"/>
  <c r="N83" i="5"/>
  <c r="BQ83" i="1" s="1"/>
  <c r="L84" i="5"/>
  <c r="BO84" i="1" s="1"/>
  <c r="K85" i="5"/>
  <c r="BN85" i="1" s="1"/>
  <c r="I86" i="5"/>
  <c r="BL86" i="1" s="1"/>
  <c r="G87" i="5"/>
  <c r="BJ87" i="1" s="1"/>
  <c r="E88" i="5"/>
  <c r="BH88" i="1" s="1"/>
  <c r="C89" i="5"/>
  <c r="P89" i="5"/>
  <c r="BS89" i="1" s="1"/>
  <c r="M90" i="5"/>
  <c r="BP90" i="1" s="1"/>
  <c r="G92" i="5"/>
  <c r="BJ92" i="1" s="1"/>
  <c r="D93" i="5"/>
  <c r="BG93" i="1" s="1"/>
  <c r="P93" i="5"/>
  <c r="BS93" i="1" s="1"/>
  <c r="M94" i="5"/>
  <c r="BP94" i="1" s="1"/>
  <c r="J95" i="5"/>
  <c r="BM95" i="1" s="1"/>
  <c r="D97" i="5"/>
  <c r="BG97" i="1" s="1"/>
  <c r="P97" i="5"/>
  <c r="BS97" i="1" s="1"/>
  <c r="M98" i="5"/>
  <c r="BP98" i="1" s="1"/>
  <c r="G100" i="5"/>
  <c r="BJ100" i="1" s="1"/>
  <c r="D101" i="5"/>
  <c r="BG101" i="1" s="1"/>
  <c r="P101" i="5"/>
  <c r="BS101" i="1" s="1"/>
  <c r="M102" i="5"/>
  <c r="BP102" i="1" s="1"/>
  <c r="J103" i="5"/>
  <c r="BM103" i="1" s="1"/>
  <c r="G104" i="5"/>
  <c r="BJ104" i="1" s="1"/>
  <c r="D4" i="4"/>
  <c r="AP4" i="1" s="1"/>
  <c r="P4" i="4"/>
  <c r="BB4" i="1" s="1"/>
  <c r="M5" i="4"/>
  <c r="AY5" i="1" s="1"/>
  <c r="D8" i="4"/>
  <c r="AP8" i="1" s="1"/>
  <c r="P8" i="4"/>
  <c r="BB8" i="1" s="1"/>
  <c r="M9" i="4"/>
  <c r="AY9" i="1" s="1"/>
  <c r="J10" i="4"/>
  <c r="AV10" i="1" s="1"/>
  <c r="D12" i="4"/>
  <c r="AP12" i="1" s="1"/>
  <c r="P12" i="4"/>
  <c r="BB12" i="1" s="1"/>
  <c r="M13" i="4"/>
  <c r="AY13" i="1" s="1"/>
  <c r="D16" i="4"/>
  <c r="AP16" i="1" s="1"/>
  <c r="P16" i="4"/>
  <c r="BB16" i="1" s="1"/>
  <c r="M17" i="4"/>
  <c r="AY17" i="1" s="1"/>
  <c r="G19" i="4"/>
  <c r="AS19" i="1" s="1"/>
  <c r="D20" i="4"/>
  <c r="AP20" i="1" s="1"/>
  <c r="P20" i="4"/>
  <c r="BB20" i="1" s="1"/>
  <c r="M21" i="4"/>
  <c r="AY21" i="1" s="1"/>
  <c r="J22" i="4"/>
  <c r="AV22" i="1" s="1"/>
  <c r="D8" i="5"/>
  <c r="BG8" i="1" s="1"/>
  <c r="Q24" i="5"/>
  <c r="BT24" i="1" s="1"/>
  <c r="G36" i="5"/>
  <c r="BJ36" i="1" s="1"/>
  <c r="D41" i="5"/>
  <c r="BG41" i="1" s="1"/>
  <c r="C51" i="5"/>
  <c r="D53" i="5"/>
  <c r="BG53" i="1" s="1"/>
  <c r="O54" i="5"/>
  <c r="BR54" i="1" s="1"/>
  <c r="O56" i="5"/>
  <c r="BR56" i="1" s="1"/>
  <c r="N58" i="5"/>
  <c r="BQ58" i="1" s="1"/>
  <c r="L60" i="5"/>
  <c r="BO60" i="1" s="1"/>
  <c r="F62" i="5"/>
  <c r="BI62" i="1" s="1"/>
  <c r="K63" i="5"/>
  <c r="BN63" i="1" s="1"/>
  <c r="K64" i="5"/>
  <c r="BN64" i="1" s="1"/>
  <c r="M65" i="5"/>
  <c r="BP65" i="1" s="1"/>
  <c r="N66" i="5"/>
  <c r="BQ66" i="1" s="1"/>
  <c r="N67" i="5"/>
  <c r="BQ67" i="1" s="1"/>
  <c r="P68" i="5"/>
  <c r="BS68" i="1" s="1"/>
  <c r="Q69" i="5"/>
  <c r="BT69" i="1" s="1"/>
  <c r="Q70" i="5"/>
  <c r="BT70" i="1" s="1"/>
  <c r="E74" i="5"/>
  <c r="BH74" i="1" s="1"/>
  <c r="H77" i="5"/>
  <c r="BK77" i="1" s="1"/>
  <c r="J79" i="5"/>
  <c r="BM79" i="1" s="1"/>
  <c r="H80" i="5"/>
  <c r="BK80" i="1" s="1"/>
  <c r="D82" i="5"/>
  <c r="BG82" i="1" s="1"/>
  <c r="Q82" i="5"/>
  <c r="BT82" i="1" s="1"/>
  <c r="O83" i="5"/>
  <c r="BR83" i="1" s="1"/>
  <c r="N84" i="5"/>
  <c r="BQ84" i="1" s="1"/>
  <c r="L85" i="5"/>
  <c r="BO85" i="1" s="1"/>
  <c r="J86" i="5"/>
  <c r="BM86" i="1" s="1"/>
  <c r="F88" i="5"/>
  <c r="BI88" i="1" s="1"/>
  <c r="D89" i="5"/>
  <c r="BG89" i="1" s="1"/>
  <c r="Q89" i="5"/>
  <c r="BT89" i="1" s="1"/>
  <c r="N90" i="5"/>
  <c r="BQ90" i="1" s="1"/>
  <c r="K91" i="5"/>
  <c r="BN91" i="1" s="1"/>
  <c r="H92" i="5"/>
  <c r="BK92" i="1" s="1"/>
  <c r="E93" i="5"/>
  <c r="BH93" i="1" s="1"/>
  <c r="Q93" i="5"/>
  <c r="BT93" i="1" s="1"/>
  <c r="N94" i="5"/>
  <c r="BQ94" i="1" s="1"/>
  <c r="K95" i="5"/>
  <c r="BN95" i="1" s="1"/>
  <c r="H96" i="5"/>
  <c r="BK96" i="1" s="1"/>
  <c r="E97" i="5"/>
  <c r="BH97" i="1" s="1"/>
  <c r="Q97" i="5"/>
  <c r="BT97" i="1" s="1"/>
  <c r="N98" i="5"/>
  <c r="BQ98" i="1" s="1"/>
  <c r="E53" i="5"/>
  <c r="BH53" i="1" s="1"/>
  <c r="E82" i="5"/>
  <c r="BH82" i="1" s="1"/>
  <c r="Q90" i="5"/>
  <c r="BT90" i="1" s="1"/>
  <c r="H93" i="5"/>
  <c r="BK93" i="1" s="1"/>
  <c r="G97" i="5"/>
  <c r="BJ97" i="1" s="1"/>
  <c r="L100" i="5"/>
  <c r="BO100" i="1" s="1"/>
  <c r="O103" i="5"/>
  <c r="BR103" i="1" s="1"/>
  <c r="P5" i="4"/>
  <c r="BB5" i="1" s="1"/>
  <c r="D7" i="4"/>
  <c r="AP7" i="1" s="1"/>
  <c r="F8" i="4"/>
  <c r="AR8" i="1" s="1"/>
  <c r="F9" i="4"/>
  <c r="AR9" i="1" s="1"/>
  <c r="H10" i="4"/>
  <c r="AT10" i="1" s="1"/>
  <c r="K13" i="4"/>
  <c r="AW13" i="1" s="1"/>
  <c r="L14" i="4"/>
  <c r="AX14" i="1" s="1"/>
  <c r="L15" i="4"/>
  <c r="AX15" i="1" s="1"/>
  <c r="N16" i="4"/>
  <c r="AZ16" i="1" s="1"/>
  <c r="O17" i="4"/>
  <c r="BA17" i="1" s="1"/>
  <c r="O18" i="4"/>
  <c r="BA18" i="1" s="1"/>
  <c r="Q19" i="4"/>
  <c r="BC19" i="1" s="1"/>
  <c r="C21" i="4"/>
  <c r="C22" i="4"/>
  <c r="E23" i="4"/>
  <c r="AQ23" i="1" s="1"/>
  <c r="C24" i="4"/>
  <c r="P24" i="4"/>
  <c r="BB24" i="1" s="1"/>
  <c r="N25" i="4"/>
  <c r="AZ25" i="1" s="1"/>
  <c r="L26" i="4"/>
  <c r="AX26" i="1" s="1"/>
  <c r="J27" i="4"/>
  <c r="AV27" i="1" s="1"/>
  <c r="H28" i="4"/>
  <c r="AT28" i="1" s="1"/>
  <c r="F29" i="4"/>
  <c r="AR29" i="1" s="1"/>
  <c r="D30" i="4"/>
  <c r="AP30" i="1" s="1"/>
  <c r="Q30" i="4"/>
  <c r="BC30" i="1" s="1"/>
  <c r="O31" i="4"/>
  <c r="BA31" i="1" s="1"/>
  <c r="L32" i="4"/>
  <c r="AX32" i="1" s="1"/>
  <c r="I33" i="4"/>
  <c r="AU33" i="1" s="1"/>
  <c r="F34" i="4"/>
  <c r="AR34" i="1" s="1"/>
  <c r="C35" i="4"/>
  <c r="O35" i="4"/>
  <c r="BA35" i="1" s="1"/>
  <c r="L36" i="4"/>
  <c r="AX36" i="1" s="1"/>
  <c r="F38" i="4"/>
  <c r="AR38" i="1" s="1"/>
  <c r="C39" i="4"/>
  <c r="O39" i="4"/>
  <c r="BA39" i="1" s="1"/>
  <c r="L40" i="4"/>
  <c r="AX40" i="1" s="1"/>
  <c r="I41" i="4"/>
  <c r="AU41" i="1" s="1"/>
  <c r="F42" i="4"/>
  <c r="AR42" i="1" s="1"/>
  <c r="C43" i="4"/>
  <c r="O43" i="4"/>
  <c r="BA43" i="1" s="1"/>
  <c r="L44" i="4"/>
  <c r="AX44" i="1" s="1"/>
  <c r="F46" i="4"/>
  <c r="AR46" i="1" s="1"/>
  <c r="C47" i="4"/>
  <c r="O47" i="4"/>
  <c r="BA47" i="1" s="1"/>
  <c r="L48" i="4"/>
  <c r="AX48" i="1" s="1"/>
  <c r="F50" i="4"/>
  <c r="AR50" i="1" s="1"/>
  <c r="C51" i="4"/>
  <c r="O51" i="4"/>
  <c r="BA51" i="1" s="1"/>
  <c r="L52" i="4"/>
  <c r="AX52" i="1" s="1"/>
  <c r="F54" i="4"/>
  <c r="AR54" i="1" s="1"/>
  <c r="C55" i="4"/>
  <c r="O55" i="4"/>
  <c r="BA55" i="1" s="1"/>
  <c r="L56" i="4"/>
  <c r="AX56" i="1" s="1"/>
  <c r="F58" i="4"/>
  <c r="AR58" i="1" s="1"/>
  <c r="C59" i="4"/>
  <c r="O59" i="4"/>
  <c r="BA59" i="1" s="1"/>
  <c r="L60" i="4"/>
  <c r="AX60" i="1" s="1"/>
  <c r="F62" i="4"/>
  <c r="AR62" i="1" s="1"/>
  <c r="C63" i="4"/>
  <c r="O63" i="4"/>
  <c r="BA63" i="1" s="1"/>
  <c r="L64" i="4"/>
  <c r="AX64" i="1" s="1"/>
  <c r="I65" i="4"/>
  <c r="AU65" i="1" s="1"/>
  <c r="F66" i="4"/>
  <c r="AR66" i="1" s="1"/>
  <c r="C55" i="5"/>
  <c r="C83" i="5"/>
  <c r="L91" i="5"/>
  <c r="BO91" i="1" s="1"/>
  <c r="I93" i="5"/>
  <c r="BL93" i="1" s="1"/>
  <c r="L95" i="5"/>
  <c r="BO95" i="1" s="1"/>
  <c r="H97" i="5"/>
  <c r="BK97" i="1" s="1"/>
  <c r="P100" i="5"/>
  <c r="BS100" i="1" s="1"/>
  <c r="J102" i="5"/>
  <c r="BM102" i="1" s="1"/>
  <c r="D104" i="5"/>
  <c r="BG104" i="1" s="1"/>
  <c r="M4" i="4"/>
  <c r="AY4" i="1" s="1"/>
  <c r="Q5" i="4"/>
  <c r="BC5" i="1" s="1"/>
  <c r="F7" i="4"/>
  <c r="AR7" i="1" s="1"/>
  <c r="G8" i="4"/>
  <c r="AS8" i="1" s="1"/>
  <c r="G9" i="4"/>
  <c r="AS9" i="1" s="1"/>
  <c r="I10" i="4"/>
  <c r="AU10" i="1" s="1"/>
  <c r="L13" i="4"/>
  <c r="AX13" i="1" s="1"/>
  <c r="M14" i="4"/>
  <c r="AY14" i="1" s="1"/>
  <c r="M15" i="4"/>
  <c r="AY15" i="1" s="1"/>
  <c r="O16" i="4"/>
  <c r="BA16" i="1" s="1"/>
  <c r="P17" i="4"/>
  <c r="BB17" i="1" s="1"/>
  <c r="P18" i="4"/>
  <c r="BB18" i="1" s="1"/>
  <c r="C20" i="4"/>
  <c r="D21" i="4"/>
  <c r="AP21" i="1" s="1"/>
  <c r="D22" i="4"/>
  <c r="AP22" i="1" s="1"/>
  <c r="F23" i="4"/>
  <c r="AR23" i="1" s="1"/>
  <c r="D24" i="4"/>
  <c r="AP24" i="1" s="1"/>
  <c r="Q24" i="4"/>
  <c r="BC24" i="1" s="1"/>
  <c r="O25" i="4"/>
  <c r="BA25" i="1" s="1"/>
  <c r="M26" i="4"/>
  <c r="AY26" i="1" s="1"/>
  <c r="K27" i="4"/>
  <c r="AW27" i="1" s="1"/>
  <c r="I28" i="4"/>
  <c r="AU28" i="1" s="1"/>
  <c r="E30" i="4"/>
  <c r="AQ30" i="1" s="1"/>
  <c r="D31" i="4"/>
  <c r="AP31" i="1" s="1"/>
  <c r="P31" i="4"/>
  <c r="BB31" i="1" s="1"/>
  <c r="M32" i="4"/>
  <c r="AY32" i="1" s="1"/>
  <c r="J33" i="4"/>
  <c r="AV33" i="1" s="1"/>
  <c r="D35" i="4"/>
  <c r="AP35" i="1" s="1"/>
  <c r="P35" i="4"/>
  <c r="BB35" i="1" s="1"/>
  <c r="M36" i="4"/>
  <c r="AY36" i="1" s="1"/>
  <c r="G38" i="4"/>
  <c r="AS38" i="1" s="1"/>
  <c r="D39" i="4"/>
  <c r="AP39" i="1" s="1"/>
  <c r="P39" i="4"/>
  <c r="BB39" i="1" s="1"/>
  <c r="M40" i="4"/>
  <c r="AY40" i="1" s="1"/>
  <c r="D43" i="4"/>
  <c r="AP43" i="1" s="1"/>
  <c r="P43" i="4"/>
  <c r="BB43" i="1" s="1"/>
  <c r="M44" i="4"/>
  <c r="AY44" i="1" s="1"/>
  <c r="D47" i="4"/>
  <c r="AP47" i="1" s="1"/>
  <c r="P47" i="4"/>
  <c r="BB47" i="1" s="1"/>
  <c r="M48" i="4"/>
  <c r="AY48" i="1" s="1"/>
  <c r="J49" i="4"/>
  <c r="AV49" i="1" s="1"/>
  <c r="G50" i="4"/>
  <c r="AS50" i="1" s="1"/>
  <c r="D51" i="4"/>
  <c r="AP51" i="1" s="1"/>
  <c r="P51" i="4"/>
  <c r="BB51" i="1" s="1"/>
  <c r="M52" i="4"/>
  <c r="AY52" i="1" s="1"/>
  <c r="G54" i="4"/>
  <c r="AS54" i="1" s="1"/>
  <c r="D55" i="4"/>
  <c r="AP55" i="1" s="1"/>
  <c r="P55" i="4"/>
  <c r="BB55" i="1" s="1"/>
  <c r="M56" i="4"/>
  <c r="AY56" i="1" s="1"/>
  <c r="D59" i="4"/>
  <c r="AP59" i="1" s="1"/>
  <c r="P59" i="4"/>
  <c r="BB59" i="1" s="1"/>
  <c r="M60" i="4"/>
  <c r="AY60" i="1" s="1"/>
  <c r="G62" i="4"/>
  <c r="AS62" i="1" s="1"/>
  <c r="D63" i="4"/>
  <c r="AP63" i="1" s="1"/>
  <c r="P63" i="4"/>
  <c r="BB63" i="1" s="1"/>
  <c r="M64" i="4"/>
  <c r="AY64" i="1" s="1"/>
  <c r="J65" i="4"/>
  <c r="AV65" i="1" s="1"/>
  <c r="G66" i="4"/>
  <c r="AS66" i="1" s="1"/>
  <c r="D67" i="4"/>
  <c r="AP67" i="1" s="1"/>
  <c r="P67" i="4"/>
  <c r="BB67" i="1" s="1"/>
  <c r="M68" i="4"/>
  <c r="AY68" i="1" s="1"/>
  <c r="Q83" i="5"/>
  <c r="BT83" i="1" s="1"/>
  <c r="N91" i="5"/>
  <c r="BQ91" i="1" s="1"/>
  <c r="M93" i="5"/>
  <c r="BP93" i="1" s="1"/>
  <c r="M95" i="5"/>
  <c r="BP95" i="1" s="1"/>
  <c r="K99" i="5"/>
  <c r="BN99" i="1" s="1"/>
  <c r="E101" i="5"/>
  <c r="BH101" i="1" s="1"/>
  <c r="N102" i="5"/>
  <c r="BQ102" i="1" s="1"/>
  <c r="H104" i="5"/>
  <c r="BK104" i="1" s="1"/>
  <c r="O4" i="4"/>
  <c r="BA4" i="1" s="1"/>
  <c r="C6" i="4"/>
  <c r="K10" i="4"/>
  <c r="AW10" i="1" s="1"/>
  <c r="K11" i="4"/>
  <c r="AW11" i="1" s="1"/>
  <c r="M12" i="4"/>
  <c r="AY12" i="1" s="1"/>
  <c r="N13" i="4"/>
  <c r="AZ13" i="1" s="1"/>
  <c r="N14" i="4"/>
  <c r="AZ14" i="1" s="1"/>
  <c r="P15" i="4"/>
  <c r="BB15" i="1" s="1"/>
  <c r="Q16" i="4"/>
  <c r="BC16" i="1" s="1"/>
  <c r="Q17" i="4"/>
  <c r="BC17" i="1" s="1"/>
  <c r="D19" i="4"/>
  <c r="AP19" i="1" s="1"/>
  <c r="E20" i="4"/>
  <c r="AQ20" i="1" s="1"/>
  <c r="E21" i="4"/>
  <c r="AQ21" i="1" s="1"/>
  <c r="G22" i="4"/>
  <c r="AS22" i="1" s="1"/>
  <c r="E24" i="4"/>
  <c r="AQ24" i="1" s="1"/>
  <c r="C25" i="4"/>
  <c r="P25" i="4"/>
  <c r="BB25" i="1" s="1"/>
  <c r="N26" i="4"/>
  <c r="AZ26" i="1" s="1"/>
  <c r="L27" i="4"/>
  <c r="AX27" i="1" s="1"/>
  <c r="J28" i="4"/>
  <c r="AV28" i="1" s="1"/>
  <c r="E31" i="4"/>
  <c r="AQ31" i="1" s="1"/>
  <c r="Q31" i="4"/>
  <c r="BC31" i="1" s="1"/>
  <c r="N32" i="4"/>
  <c r="AZ32" i="1" s="1"/>
  <c r="K33" i="4"/>
  <c r="AW33" i="1" s="1"/>
  <c r="H34" i="4"/>
  <c r="AT34" i="1" s="1"/>
  <c r="E35" i="4"/>
  <c r="AQ35" i="1" s="1"/>
  <c r="Q35" i="4"/>
  <c r="BC35" i="1" s="1"/>
  <c r="N36" i="4"/>
  <c r="AZ36" i="1" s="1"/>
  <c r="K37" i="4"/>
  <c r="AW37" i="1" s="1"/>
  <c r="E39" i="4"/>
  <c r="AQ39" i="1" s="1"/>
  <c r="Q39" i="4"/>
  <c r="BC39" i="1" s="1"/>
  <c r="N40" i="4"/>
  <c r="AZ40" i="1" s="1"/>
  <c r="K41" i="4"/>
  <c r="AW41" i="1" s="1"/>
  <c r="E43" i="4"/>
  <c r="AQ43" i="1" s="1"/>
  <c r="Q43" i="4"/>
  <c r="BC43" i="1" s="1"/>
  <c r="N44" i="4"/>
  <c r="AZ44" i="1" s="1"/>
  <c r="K45" i="4"/>
  <c r="AW45" i="1" s="1"/>
  <c r="E47" i="4"/>
  <c r="AQ47" i="1" s="1"/>
  <c r="Q47" i="4"/>
  <c r="BC47" i="1" s="1"/>
  <c r="N48" i="4"/>
  <c r="AZ48" i="1" s="1"/>
  <c r="K49" i="4"/>
  <c r="AW49" i="1" s="1"/>
  <c r="H50" i="4"/>
  <c r="AT50" i="1" s="1"/>
  <c r="E51" i="4"/>
  <c r="AQ51" i="1" s="1"/>
  <c r="Q51" i="4"/>
  <c r="BC51" i="1" s="1"/>
  <c r="N52" i="4"/>
  <c r="AZ52" i="1" s="1"/>
  <c r="K53" i="4"/>
  <c r="AW53" i="1" s="1"/>
  <c r="H54" i="4"/>
  <c r="AT54" i="1" s="1"/>
  <c r="E55" i="4"/>
  <c r="AQ55" i="1" s="1"/>
  <c r="Q55" i="4"/>
  <c r="BC55" i="1" s="1"/>
  <c r="N56" i="4"/>
  <c r="AZ56" i="1" s="1"/>
  <c r="K57" i="4"/>
  <c r="AW57" i="1" s="1"/>
  <c r="E59" i="4"/>
  <c r="AQ59" i="1" s="1"/>
  <c r="Q59" i="4"/>
  <c r="BC59" i="1" s="1"/>
  <c r="N60" i="4"/>
  <c r="AZ60" i="1" s="1"/>
  <c r="K61" i="4"/>
  <c r="AW61" i="1" s="1"/>
  <c r="H62" i="4"/>
  <c r="AT62" i="1" s="1"/>
  <c r="E63" i="4"/>
  <c r="AQ63" i="1" s="1"/>
  <c r="Q63" i="4"/>
  <c r="BC63" i="1" s="1"/>
  <c r="N64" i="4"/>
  <c r="AZ64" i="1" s="1"/>
  <c r="K65" i="4"/>
  <c r="AW65" i="1" s="1"/>
  <c r="H66" i="4"/>
  <c r="AT66" i="1" s="1"/>
  <c r="E67" i="4"/>
  <c r="AQ67" i="1" s="1"/>
  <c r="Q67" i="4"/>
  <c r="BC67" i="1" s="1"/>
  <c r="C10" i="5"/>
  <c r="O58" i="5"/>
  <c r="BR58" i="1" s="1"/>
  <c r="O84" i="5"/>
  <c r="BR84" i="1" s="1"/>
  <c r="O91" i="5"/>
  <c r="BR91" i="1" s="1"/>
  <c r="C94" i="5"/>
  <c r="N95" i="5"/>
  <c r="BQ95" i="1" s="1"/>
  <c r="M97" i="5"/>
  <c r="BP97" i="1" s="1"/>
  <c r="L99" i="5"/>
  <c r="BO99" i="1" s="1"/>
  <c r="F101" i="5"/>
  <c r="BI101" i="1" s="1"/>
  <c r="O102" i="5"/>
  <c r="BR102" i="1" s="1"/>
  <c r="I104" i="5"/>
  <c r="BL104" i="1" s="1"/>
  <c r="Q4" i="4"/>
  <c r="BC4" i="1" s="1"/>
  <c r="D6" i="4"/>
  <c r="AP6" i="1" s="1"/>
  <c r="K9" i="4"/>
  <c r="AW9" i="1" s="1"/>
  <c r="L10" i="4"/>
  <c r="AX10" i="1" s="1"/>
  <c r="L11" i="4"/>
  <c r="AX11" i="1" s="1"/>
  <c r="N12" i="4"/>
  <c r="AZ12" i="1" s="1"/>
  <c r="O13" i="4"/>
  <c r="BA13" i="1" s="1"/>
  <c r="O14" i="4"/>
  <c r="BA14" i="1" s="1"/>
  <c r="Q15" i="4"/>
  <c r="BC15" i="1" s="1"/>
  <c r="C17" i="4"/>
  <c r="C18" i="4"/>
  <c r="E19" i="4"/>
  <c r="AQ19" i="1" s="1"/>
  <c r="F20" i="4"/>
  <c r="AR20" i="1" s="1"/>
  <c r="F21" i="4"/>
  <c r="AR21" i="1" s="1"/>
  <c r="F24" i="4"/>
  <c r="AR24" i="1" s="1"/>
  <c r="D25" i="4"/>
  <c r="AP25" i="1" s="1"/>
  <c r="Q25" i="4"/>
  <c r="BC25" i="1" s="1"/>
  <c r="O26" i="4"/>
  <c r="BA26" i="1" s="1"/>
  <c r="M27" i="4"/>
  <c r="AY27" i="1" s="1"/>
  <c r="K28" i="4"/>
  <c r="AW28" i="1" s="1"/>
  <c r="H30" i="4"/>
  <c r="AT30" i="1" s="1"/>
  <c r="F31" i="4"/>
  <c r="AR31" i="1" s="1"/>
  <c r="C32" i="4"/>
  <c r="O32" i="4"/>
  <c r="BA32" i="1" s="1"/>
  <c r="L33" i="4"/>
  <c r="AX33" i="1" s="1"/>
  <c r="F35" i="4"/>
  <c r="AR35" i="1" s="1"/>
  <c r="C36" i="4"/>
  <c r="O36" i="4"/>
  <c r="BA36" i="1" s="1"/>
  <c r="L37" i="4"/>
  <c r="AX37" i="1" s="1"/>
  <c r="F39" i="4"/>
  <c r="AR39" i="1" s="1"/>
  <c r="C40" i="4"/>
  <c r="O40" i="4"/>
  <c r="BA40" i="1" s="1"/>
  <c r="L41" i="4"/>
  <c r="AX41" i="1" s="1"/>
  <c r="F43" i="4"/>
  <c r="AR43" i="1" s="1"/>
  <c r="C44" i="4"/>
  <c r="O44" i="4"/>
  <c r="BA44" i="1" s="1"/>
  <c r="L45" i="4"/>
  <c r="AX45" i="1" s="1"/>
  <c r="F47" i="4"/>
  <c r="AR47" i="1" s="1"/>
  <c r="C48" i="4"/>
  <c r="O48" i="4"/>
  <c r="BA48" i="1" s="1"/>
  <c r="L49" i="4"/>
  <c r="AX49" i="1" s="1"/>
  <c r="I50" i="4"/>
  <c r="AU50" i="1" s="1"/>
  <c r="F51" i="4"/>
  <c r="AR51" i="1" s="1"/>
  <c r="C52" i="4"/>
  <c r="O52" i="4"/>
  <c r="BA52" i="1" s="1"/>
  <c r="L53" i="4"/>
  <c r="AX53" i="1" s="1"/>
  <c r="F55" i="4"/>
  <c r="AR55" i="1" s="1"/>
  <c r="C56" i="4"/>
  <c r="O56" i="4"/>
  <c r="BA56" i="1" s="1"/>
  <c r="L57" i="4"/>
  <c r="AX57" i="1" s="1"/>
  <c r="F59" i="4"/>
  <c r="AR59" i="1" s="1"/>
  <c r="C60" i="4"/>
  <c r="O60" i="4"/>
  <c r="BA60" i="1" s="1"/>
  <c r="L61" i="4"/>
  <c r="AX61" i="1" s="1"/>
  <c r="I62" i="4"/>
  <c r="AU62" i="1" s="1"/>
  <c r="F63" i="4"/>
  <c r="AR63" i="1" s="1"/>
  <c r="C64" i="4"/>
  <c r="O64" i="4"/>
  <c r="BA64" i="1" s="1"/>
  <c r="L65" i="4"/>
  <c r="AX65" i="1" s="1"/>
  <c r="O60" i="5"/>
  <c r="BR60" i="1" s="1"/>
  <c r="F74" i="5"/>
  <c r="BI74" i="1" s="1"/>
  <c r="M85" i="5"/>
  <c r="BP85" i="1" s="1"/>
  <c r="D92" i="5"/>
  <c r="BG92" i="1" s="1"/>
  <c r="D94" i="5"/>
  <c r="BG94" i="1" s="1"/>
  <c r="O95" i="5"/>
  <c r="BR95" i="1" s="1"/>
  <c r="M99" i="5"/>
  <c r="BP99" i="1" s="1"/>
  <c r="G101" i="5"/>
  <c r="BJ101" i="1" s="1"/>
  <c r="P102" i="5"/>
  <c r="BS102" i="1" s="1"/>
  <c r="J104" i="5"/>
  <c r="BM104" i="1" s="1"/>
  <c r="C5" i="4"/>
  <c r="G6" i="4"/>
  <c r="AS6" i="1" s="1"/>
  <c r="L9" i="4"/>
  <c r="AX9" i="1" s="1"/>
  <c r="M10" i="4"/>
  <c r="AY10" i="1" s="1"/>
  <c r="M11" i="4"/>
  <c r="AY11" i="1" s="1"/>
  <c r="O12" i="4"/>
  <c r="BA12" i="1" s="1"/>
  <c r="P13" i="4"/>
  <c r="BB13" i="1" s="1"/>
  <c r="P14" i="4"/>
  <c r="BB14" i="1" s="1"/>
  <c r="C16" i="4"/>
  <c r="D17" i="4"/>
  <c r="AP17" i="1" s="1"/>
  <c r="D18" i="4"/>
  <c r="AP18" i="1" s="1"/>
  <c r="F19" i="4"/>
  <c r="AR19" i="1" s="1"/>
  <c r="G20" i="4"/>
  <c r="AS20" i="1" s="1"/>
  <c r="G21" i="4"/>
  <c r="AS21" i="1" s="1"/>
  <c r="I22" i="4"/>
  <c r="AU22" i="1" s="1"/>
  <c r="G24" i="4"/>
  <c r="AS24" i="1" s="1"/>
  <c r="E25" i="4"/>
  <c r="AQ25" i="1" s="1"/>
  <c r="C26" i="4"/>
  <c r="P26" i="4"/>
  <c r="BB26" i="1" s="1"/>
  <c r="N27" i="4"/>
  <c r="AZ27" i="1" s="1"/>
  <c r="M28" i="4"/>
  <c r="AY28" i="1" s="1"/>
  <c r="K29" i="4"/>
  <c r="AW29" i="1" s="1"/>
  <c r="D32" i="4"/>
  <c r="AP32" i="1" s="1"/>
  <c r="P32" i="4"/>
  <c r="BB32" i="1" s="1"/>
  <c r="M33" i="4"/>
  <c r="AY33" i="1" s="1"/>
  <c r="D36" i="4"/>
  <c r="AP36" i="1" s="1"/>
  <c r="P36" i="4"/>
  <c r="BB36" i="1" s="1"/>
  <c r="M37" i="4"/>
  <c r="AY37" i="1" s="1"/>
  <c r="D40" i="4"/>
  <c r="AP40" i="1" s="1"/>
  <c r="P40" i="4"/>
  <c r="BB40" i="1" s="1"/>
  <c r="M41" i="4"/>
  <c r="AY41" i="1" s="1"/>
  <c r="G43" i="4"/>
  <c r="AS43" i="1" s="1"/>
  <c r="D44" i="4"/>
  <c r="AP44" i="1" s="1"/>
  <c r="P44" i="4"/>
  <c r="BB44" i="1" s="1"/>
  <c r="M45" i="4"/>
  <c r="AY45" i="1" s="1"/>
  <c r="D48" i="4"/>
  <c r="AP48" i="1" s="1"/>
  <c r="P48" i="4"/>
  <c r="BB48" i="1" s="1"/>
  <c r="M49" i="4"/>
  <c r="AY49" i="1" s="1"/>
  <c r="J50" i="4"/>
  <c r="AV50" i="1" s="1"/>
  <c r="G51" i="4"/>
  <c r="AS51" i="1" s="1"/>
  <c r="D52" i="4"/>
  <c r="AP52" i="1" s="1"/>
  <c r="P52" i="4"/>
  <c r="BB52" i="1" s="1"/>
  <c r="M53" i="4"/>
  <c r="AY53" i="1" s="1"/>
  <c r="J54" i="4"/>
  <c r="AV54" i="1" s="1"/>
  <c r="G55" i="4"/>
  <c r="AS55" i="1" s="1"/>
  <c r="D56" i="4"/>
  <c r="AP56" i="1" s="1"/>
  <c r="P56" i="4"/>
  <c r="BB56" i="1" s="1"/>
  <c r="M57" i="4"/>
  <c r="AY57" i="1" s="1"/>
  <c r="G59" i="4"/>
  <c r="AS59" i="1" s="1"/>
  <c r="D60" i="4"/>
  <c r="AP60" i="1" s="1"/>
  <c r="P60" i="4"/>
  <c r="BB60" i="1" s="1"/>
  <c r="M61" i="4"/>
  <c r="AY61" i="1" s="1"/>
  <c r="J62" i="4"/>
  <c r="AV62" i="1" s="1"/>
  <c r="D64" i="4"/>
  <c r="AP64" i="1" s="1"/>
  <c r="P64" i="4"/>
  <c r="BB64" i="1" s="1"/>
  <c r="M65" i="4"/>
  <c r="AY65" i="1" s="1"/>
  <c r="J66" i="4"/>
  <c r="AV66" i="1" s="1"/>
  <c r="G67" i="4"/>
  <c r="AS67" i="1" s="1"/>
  <c r="D68" i="4"/>
  <c r="AP68" i="1" s="1"/>
  <c r="O36" i="5"/>
  <c r="BR36" i="1" s="1"/>
  <c r="I62" i="5"/>
  <c r="BL62" i="1" s="1"/>
  <c r="K86" i="5"/>
  <c r="BN86" i="1" s="1"/>
  <c r="I92" i="5"/>
  <c r="BL92" i="1" s="1"/>
  <c r="E94" i="5"/>
  <c r="BH94" i="1" s="1"/>
  <c r="D96" i="5"/>
  <c r="BG96" i="1" s="1"/>
  <c r="N99" i="5"/>
  <c r="BQ99" i="1" s="1"/>
  <c r="H101" i="5"/>
  <c r="BK101" i="1" s="1"/>
  <c r="Q102" i="5"/>
  <c r="BT102" i="1" s="1"/>
  <c r="K104" i="5"/>
  <c r="BN104" i="1" s="1"/>
  <c r="D5" i="4"/>
  <c r="AP5" i="1" s="1"/>
  <c r="K7" i="4"/>
  <c r="AW7" i="1" s="1"/>
  <c r="M8" i="4"/>
  <c r="AY8" i="1" s="1"/>
  <c r="N9" i="4"/>
  <c r="AZ9" i="1" s="1"/>
  <c r="N10" i="4"/>
  <c r="AZ10" i="1" s="1"/>
  <c r="P11" i="4"/>
  <c r="BB11" i="1" s="1"/>
  <c r="Q12" i="4"/>
  <c r="BC12" i="1" s="1"/>
  <c r="Q13" i="4"/>
  <c r="BC13" i="1" s="1"/>
  <c r="D15" i="4"/>
  <c r="AP15" i="1" s="1"/>
  <c r="E16" i="4"/>
  <c r="AQ16" i="1" s="1"/>
  <c r="E17" i="4"/>
  <c r="AQ17" i="1" s="1"/>
  <c r="J21" i="4"/>
  <c r="AV21" i="1" s="1"/>
  <c r="K22" i="4"/>
  <c r="AW22" i="1" s="1"/>
  <c r="H24" i="4"/>
  <c r="AT24" i="1" s="1"/>
  <c r="F25" i="4"/>
  <c r="AR25" i="1" s="1"/>
  <c r="D26" i="4"/>
  <c r="AP26" i="1" s="1"/>
  <c r="Q26" i="4"/>
  <c r="BC26" i="1" s="1"/>
  <c r="P27" i="4"/>
  <c r="BB27" i="1" s="1"/>
  <c r="N28" i="4"/>
  <c r="AZ28" i="1" s="1"/>
  <c r="L29" i="4"/>
  <c r="AX29" i="1" s="1"/>
  <c r="E32" i="4"/>
  <c r="AQ32" i="1" s="1"/>
  <c r="Q32" i="4"/>
  <c r="BC32" i="1" s="1"/>
  <c r="N33" i="4"/>
  <c r="AZ33" i="1" s="1"/>
  <c r="K34" i="4"/>
  <c r="AW34" i="1" s="1"/>
  <c r="H35" i="4"/>
  <c r="AT35" i="1" s="1"/>
  <c r="E36" i="4"/>
  <c r="AQ36" i="1" s="1"/>
  <c r="Q36" i="4"/>
  <c r="BC36" i="1" s="1"/>
  <c r="N37" i="4"/>
  <c r="AZ37" i="1" s="1"/>
  <c r="K38" i="4"/>
  <c r="AW38" i="1" s="1"/>
  <c r="E40" i="4"/>
  <c r="AQ40" i="1" s="1"/>
  <c r="Q40" i="4"/>
  <c r="BC40" i="1" s="1"/>
  <c r="N41" i="4"/>
  <c r="AZ41" i="1" s="1"/>
  <c r="K42" i="4"/>
  <c r="AW42" i="1" s="1"/>
  <c r="H43" i="4"/>
  <c r="AT43" i="1" s="1"/>
  <c r="E44" i="4"/>
  <c r="AQ44" i="1" s="1"/>
  <c r="Q44" i="4"/>
  <c r="BC44" i="1" s="1"/>
  <c r="N45" i="4"/>
  <c r="AZ45" i="1" s="1"/>
  <c r="K46" i="4"/>
  <c r="AW46" i="1" s="1"/>
  <c r="E48" i="4"/>
  <c r="AQ48" i="1" s="1"/>
  <c r="Q48" i="4"/>
  <c r="BC48" i="1" s="1"/>
  <c r="N49" i="4"/>
  <c r="AZ49" i="1" s="1"/>
  <c r="K50" i="4"/>
  <c r="AW50" i="1" s="1"/>
  <c r="H51" i="4"/>
  <c r="AT51" i="1" s="1"/>
  <c r="E52" i="4"/>
  <c r="AQ52" i="1" s="1"/>
  <c r="Q52" i="4"/>
  <c r="BC52" i="1" s="1"/>
  <c r="N53" i="4"/>
  <c r="AZ53" i="1" s="1"/>
  <c r="K54" i="4"/>
  <c r="AW54" i="1" s="1"/>
  <c r="E56" i="4"/>
  <c r="AQ56" i="1" s="1"/>
  <c r="Q56" i="4"/>
  <c r="BC56" i="1" s="1"/>
  <c r="N57" i="4"/>
  <c r="AZ57" i="1" s="1"/>
  <c r="K58" i="4"/>
  <c r="AW58" i="1" s="1"/>
  <c r="H59" i="4"/>
  <c r="AT59" i="1" s="1"/>
  <c r="E60" i="4"/>
  <c r="AQ60" i="1" s="1"/>
  <c r="Q60" i="4"/>
  <c r="BC60" i="1" s="1"/>
  <c r="N61" i="4"/>
  <c r="AZ61" i="1" s="1"/>
  <c r="K62" i="4"/>
  <c r="AW62" i="1" s="1"/>
  <c r="H63" i="4"/>
  <c r="AT63" i="1" s="1"/>
  <c r="E64" i="4"/>
  <c r="AQ64" i="1" s="1"/>
  <c r="Q64" i="4"/>
  <c r="BC64" i="1" s="1"/>
  <c r="N65" i="4"/>
  <c r="AZ65" i="1" s="1"/>
  <c r="K66" i="4"/>
  <c r="AW66" i="1" s="1"/>
  <c r="E68" i="4"/>
  <c r="AQ68" i="1" s="1"/>
  <c r="Q68" i="4"/>
  <c r="BC68" i="1" s="1"/>
  <c r="N69" i="4"/>
  <c r="AZ69" i="1" s="1"/>
  <c r="K70" i="4"/>
  <c r="AW70" i="1" s="1"/>
  <c r="E72" i="4"/>
  <c r="AQ72" i="1" s="1"/>
  <c r="Q72" i="4"/>
  <c r="BC72" i="1" s="1"/>
  <c r="N73" i="4"/>
  <c r="AZ73" i="1" s="1"/>
  <c r="K74" i="4"/>
  <c r="AW74" i="1" s="1"/>
  <c r="E76" i="4"/>
  <c r="AQ76" i="1" s="1"/>
  <c r="Q76" i="4"/>
  <c r="BC76" i="1" s="1"/>
  <c r="N77" i="4"/>
  <c r="AZ77" i="1" s="1"/>
  <c r="K78" i="4"/>
  <c r="AW78" i="1" s="1"/>
  <c r="H79" i="4"/>
  <c r="AT79" i="1" s="1"/>
  <c r="E80" i="4"/>
  <c r="AQ80" i="1" s="1"/>
  <c r="Q80" i="4"/>
  <c r="BC80" i="1" s="1"/>
  <c r="N81" i="4"/>
  <c r="AZ81" i="1" s="1"/>
  <c r="K82" i="4"/>
  <c r="AW82" i="1" s="1"/>
  <c r="E84" i="4"/>
  <c r="AQ84" i="1" s="1"/>
  <c r="Q84" i="4"/>
  <c r="BC84" i="1" s="1"/>
  <c r="N85" i="4"/>
  <c r="AZ85" i="1" s="1"/>
  <c r="K86" i="4"/>
  <c r="AW86" i="1" s="1"/>
  <c r="E88" i="4"/>
  <c r="AQ88" i="1" s="1"/>
  <c r="Q88" i="4"/>
  <c r="BC88" i="1" s="1"/>
  <c r="N89" i="4"/>
  <c r="AZ89" i="1" s="1"/>
  <c r="K90" i="4"/>
  <c r="AW90" i="1" s="1"/>
  <c r="H91" i="4"/>
  <c r="AT91" i="1" s="1"/>
  <c r="E92" i="4"/>
  <c r="AQ92" i="1" s="1"/>
  <c r="Q92" i="4"/>
  <c r="BC92" i="1" s="1"/>
  <c r="N93" i="4"/>
  <c r="AZ93" i="1" s="1"/>
  <c r="K94" i="4"/>
  <c r="AW94" i="1" s="1"/>
  <c r="H95" i="4"/>
  <c r="AT95" i="1" s="1"/>
  <c r="E96" i="4"/>
  <c r="AQ96" i="1" s="1"/>
  <c r="Q96" i="4"/>
  <c r="BC96" i="1" s="1"/>
  <c r="N97" i="4"/>
  <c r="AZ97" i="1" s="1"/>
  <c r="K98" i="4"/>
  <c r="AW98" i="1" s="1"/>
  <c r="E100" i="4"/>
  <c r="AQ100" i="1" s="1"/>
  <c r="Q100" i="4"/>
  <c r="BC100" i="1" s="1"/>
  <c r="N101" i="4"/>
  <c r="AZ101" i="1" s="1"/>
  <c r="K102" i="4"/>
  <c r="AW102" i="1" s="1"/>
  <c r="I41" i="5"/>
  <c r="BL41" i="1" s="1"/>
  <c r="L63" i="5"/>
  <c r="BO63" i="1" s="1"/>
  <c r="J92" i="5"/>
  <c r="BM92" i="1" s="1"/>
  <c r="F94" i="5"/>
  <c r="BI94" i="1" s="1"/>
  <c r="I96" i="5"/>
  <c r="BL96" i="1" s="1"/>
  <c r="O99" i="5"/>
  <c r="BR99" i="1" s="1"/>
  <c r="I101" i="5"/>
  <c r="BL101" i="1" s="1"/>
  <c r="C103" i="5"/>
  <c r="L104" i="5"/>
  <c r="BO104" i="1" s="1"/>
  <c r="E5" i="4"/>
  <c r="AQ5" i="1" s="1"/>
  <c r="K6" i="4"/>
  <c r="AW6" i="1" s="1"/>
  <c r="L7" i="4"/>
  <c r="AX7" i="1" s="1"/>
  <c r="N8" i="4"/>
  <c r="AZ8" i="1" s="1"/>
  <c r="O9" i="4"/>
  <c r="BA9" i="1" s="1"/>
  <c r="O10" i="4"/>
  <c r="BA10" i="1" s="1"/>
  <c r="Q11" i="4"/>
  <c r="BC11" i="1" s="1"/>
  <c r="C13" i="4"/>
  <c r="C14" i="4"/>
  <c r="E15" i="4"/>
  <c r="AQ15" i="1" s="1"/>
  <c r="F16" i="4"/>
  <c r="AR16" i="1" s="1"/>
  <c r="F17" i="4"/>
  <c r="AR17" i="1" s="1"/>
  <c r="K21" i="4"/>
  <c r="AW21" i="1" s="1"/>
  <c r="L22" i="4"/>
  <c r="AX22" i="1" s="1"/>
  <c r="K23" i="4"/>
  <c r="AW23" i="1" s="1"/>
  <c r="I24" i="4"/>
  <c r="AU24" i="1" s="1"/>
  <c r="E26" i="4"/>
  <c r="AQ26" i="1" s="1"/>
  <c r="D27" i="4"/>
  <c r="AP27" i="1" s="1"/>
  <c r="Q27" i="4"/>
  <c r="BC27" i="1" s="1"/>
  <c r="O28" i="4"/>
  <c r="BA28" i="1" s="1"/>
  <c r="M29" i="4"/>
  <c r="AY29" i="1" s="1"/>
  <c r="K30" i="4"/>
  <c r="AW30" i="1" s="1"/>
  <c r="F32" i="4"/>
  <c r="AR32" i="1" s="1"/>
  <c r="C33" i="4"/>
  <c r="O33" i="4"/>
  <c r="BA33" i="1" s="1"/>
  <c r="L34" i="4"/>
  <c r="AX34" i="1" s="1"/>
  <c r="F36" i="4"/>
  <c r="AR36" i="1" s="1"/>
  <c r="C37" i="4"/>
  <c r="O37" i="4"/>
  <c r="BA37" i="1" s="1"/>
  <c r="L38" i="4"/>
  <c r="AX38" i="1" s="1"/>
  <c r="F40" i="4"/>
  <c r="AR40" i="1" s="1"/>
  <c r="C41" i="4"/>
  <c r="O41" i="4"/>
  <c r="BA41" i="1" s="1"/>
  <c r="L42" i="4"/>
  <c r="AX42" i="1" s="1"/>
  <c r="F44" i="4"/>
  <c r="AR44" i="1" s="1"/>
  <c r="C45" i="4"/>
  <c r="O45" i="4"/>
  <c r="BA45" i="1" s="1"/>
  <c r="L46" i="4"/>
  <c r="AX46" i="1" s="1"/>
  <c r="F48" i="4"/>
  <c r="AR48" i="1" s="1"/>
  <c r="C49" i="4"/>
  <c r="O49" i="4"/>
  <c r="BA49" i="1" s="1"/>
  <c r="L50" i="4"/>
  <c r="AX50" i="1" s="1"/>
  <c r="I51" i="4"/>
  <c r="AU51" i="1" s="1"/>
  <c r="F52" i="4"/>
  <c r="AR52" i="1" s="1"/>
  <c r="C53" i="4"/>
  <c r="O53" i="4"/>
  <c r="BA53" i="1" s="1"/>
  <c r="L54" i="4"/>
  <c r="AX54" i="1" s="1"/>
  <c r="F56" i="4"/>
  <c r="AR56" i="1" s="1"/>
  <c r="C57" i="4"/>
  <c r="O57" i="4"/>
  <c r="BA57" i="1" s="1"/>
  <c r="L58" i="4"/>
  <c r="AX58" i="1" s="1"/>
  <c r="I59" i="4"/>
  <c r="AU59" i="1" s="1"/>
  <c r="F60" i="4"/>
  <c r="AR60" i="1" s="1"/>
  <c r="C61" i="4"/>
  <c r="O61" i="4"/>
  <c r="BA61" i="1" s="1"/>
  <c r="L62" i="4"/>
  <c r="AX62" i="1" s="1"/>
  <c r="I63" i="4"/>
  <c r="AU63" i="1" s="1"/>
  <c r="F64" i="4"/>
  <c r="AR64" i="1" s="1"/>
  <c r="C65" i="4"/>
  <c r="O65" i="4"/>
  <c r="BA65" i="1" s="1"/>
  <c r="L66" i="4"/>
  <c r="AX66" i="1" s="1"/>
  <c r="F68" i="4"/>
  <c r="AR68" i="1" s="1"/>
  <c r="C69" i="4"/>
  <c r="O69" i="4"/>
  <c r="BA69" i="1" s="1"/>
  <c r="L70" i="4"/>
  <c r="AX70" i="1" s="1"/>
  <c r="F72" i="4"/>
  <c r="AR72" i="1" s="1"/>
  <c r="C73" i="4"/>
  <c r="O73" i="4"/>
  <c r="BA73" i="1" s="1"/>
  <c r="L74" i="4"/>
  <c r="AX74" i="1" s="1"/>
  <c r="F76" i="4"/>
  <c r="AR76" i="1" s="1"/>
  <c r="C77" i="4"/>
  <c r="O77" i="4"/>
  <c r="BA77" i="1" s="1"/>
  <c r="L78" i="4"/>
  <c r="AX78" i="1" s="1"/>
  <c r="I79" i="4"/>
  <c r="AU79" i="1" s="1"/>
  <c r="F80" i="4"/>
  <c r="AR80" i="1" s="1"/>
  <c r="C81" i="4"/>
  <c r="O81" i="4"/>
  <c r="BA81" i="1" s="1"/>
  <c r="L82" i="4"/>
  <c r="AX82" i="1" s="1"/>
  <c r="F84" i="4"/>
  <c r="AR84" i="1" s="1"/>
  <c r="C85" i="4"/>
  <c r="O85" i="4"/>
  <c r="BA85" i="1" s="1"/>
  <c r="L86" i="4"/>
  <c r="AX86" i="1" s="1"/>
  <c r="F88" i="4"/>
  <c r="AR88" i="1" s="1"/>
  <c r="C89" i="4"/>
  <c r="O89" i="4"/>
  <c r="BA89" i="1" s="1"/>
  <c r="L90" i="4"/>
  <c r="AX90" i="1" s="1"/>
  <c r="F92" i="4"/>
  <c r="AR92" i="1" s="1"/>
  <c r="C93" i="4"/>
  <c r="K43" i="5"/>
  <c r="BN43" i="1" s="1"/>
  <c r="L64" i="5"/>
  <c r="BO64" i="1" s="1"/>
  <c r="G88" i="5"/>
  <c r="BJ88" i="1" s="1"/>
  <c r="K92" i="5"/>
  <c r="BN92" i="1" s="1"/>
  <c r="J94" i="5"/>
  <c r="BM94" i="1" s="1"/>
  <c r="J96" i="5"/>
  <c r="BM96" i="1" s="1"/>
  <c r="D100" i="5"/>
  <c r="BG100" i="1" s="1"/>
  <c r="M101" i="5"/>
  <c r="BP101" i="1" s="1"/>
  <c r="G103" i="5"/>
  <c r="BJ103" i="1" s="1"/>
  <c r="P104" i="5"/>
  <c r="BS104" i="1" s="1"/>
  <c r="F5" i="4"/>
  <c r="AR5" i="1" s="1"/>
  <c r="L6" i="4"/>
  <c r="AX6" i="1" s="1"/>
  <c r="M7" i="4"/>
  <c r="AY7" i="1" s="1"/>
  <c r="O8" i="4"/>
  <c r="BA8" i="1" s="1"/>
  <c r="P9" i="4"/>
  <c r="BB9" i="1" s="1"/>
  <c r="P10" i="4"/>
  <c r="BB10" i="1" s="1"/>
  <c r="C12" i="4"/>
  <c r="D13" i="4"/>
  <c r="AP13" i="1" s="1"/>
  <c r="D14" i="4"/>
  <c r="AP14" i="1" s="1"/>
  <c r="F15" i="4"/>
  <c r="AR15" i="1" s="1"/>
  <c r="G17" i="4"/>
  <c r="AS17" i="1" s="1"/>
  <c r="L21" i="4"/>
  <c r="AX21" i="1" s="1"/>
  <c r="M22" i="4"/>
  <c r="AY22" i="1" s="1"/>
  <c r="L23" i="4"/>
  <c r="AX23" i="1" s="1"/>
  <c r="J24" i="4"/>
  <c r="AV24" i="1" s="1"/>
  <c r="E27" i="4"/>
  <c r="AQ27" i="1" s="1"/>
  <c r="C28" i="4"/>
  <c r="P28" i="4"/>
  <c r="BB28" i="1" s="1"/>
  <c r="N29" i="4"/>
  <c r="AZ29" i="1" s="1"/>
  <c r="L30" i="4"/>
  <c r="AX30" i="1" s="1"/>
  <c r="D33" i="4"/>
  <c r="AP33" i="1" s="1"/>
  <c r="P33" i="4"/>
  <c r="BB33" i="1" s="1"/>
  <c r="M34" i="4"/>
  <c r="AY34" i="1" s="1"/>
  <c r="G36" i="4"/>
  <c r="AS36" i="1" s="1"/>
  <c r="D37" i="4"/>
  <c r="AP37" i="1" s="1"/>
  <c r="P37" i="4"/>
  <c r="BB37" i="1" s="1"/>
  <c r="M38" i="4"/>
  <c r="AY38" i="1" s="1"/>
  <c r="G40" i="4"/>
  <c r="AS40" i="1" s="1"/>
  <c r="D41" i="4"/>
  <c r="AP41" i="1" s="1"/>
  <c r="P41" i="4"/>
  <c r="BB41" i="1" s="1"/>
  <c r="M42" i="4"/>
  <c r="AY42" i="1" s="1"/>
  <c r="D45" i="4"/>
  <c r="AP45" i="1" s="1"/>
  <c r="P45" i="4"/>
  <c r="BB45" i="1" s="1"/>
  <c r="M46" i="4"/>
  <c r="AY46" i="1" s="1"/>
  <c r="D49" i="4"/>
  <c r="AP49" i="1" s="1"/>
  <c r="P49" i="4"/>
  <c r="BB49" i="1" s="1"/>
  <c r="M50" i="4"/>
  <c r="AY50" i="1" s="1"/>
  <c r="J51" i="4"/>
  <c r="AV51" i="1" s="1"/>
  <c r="G52" i="4"/>
  <c r="AS52" i="1" s="1"/>
  <c r="D53" i="4"/>
  <c r="AP53" i="1" s="1"/>
  <c r="P53" i="4"/>
  <c r="BB53" i="1" s="1"/>
  <c r="M54" i="4"/>
  <c r="AY54" i="1" s="1"/>
  <c r="G56" i="4"/>
  <c r="AS56" i="1" s="1"/>
  <c r="D57" i="4"/>
  <c r="AP57" i="1" s="1"/>
  <c r="P57" i="4"/>
  <c r="BB57" i="1" s="1"/>
  <c r="M58" i="4"/>
  <c r="AY58" i="1" s="1"/>
  <c r="J59" i="4"/>
  <c r="AV59" i="1" s="1"/>
  <c r="G60" i="4"/>
  <c r="AS60" i="1" s="1"/>
  <c r="D61" i="4"/>
  <c r="AP61" i="1" s="1"/>
  <c r="N65" i="5"/>
  <c r="BQ65" i="1" s="1"/>
  <c r="K78" i="5"/>
  <c r="BN78" i="1" s="1"/>
  <c r="E89" i="5"/>
  <c r="BH89" i="1" s="1"/>
  <c r="L92" i="5"/>
  <c r="BO92" i="1" s="1"/>
  <c r="O94" i="5"/>
  <c r="BR94" i="1" s="1"/>
  <c r="K96" i="5"/>
  <c r="BN96" i="1" s="1"/>
  <c r="H100" i="5"/>
  <c r="BK100" i="1" s="1"/>
  <c r="Q101" i="5"/>
  <c r="BT101" i="1" s="1"/>
  <c r="K103" i="5"/>
  <c r="BN103" i="1" s="1"/>
  <c r="E4" i="4"/>
  <c r="AQ4" i="1" s="1"/>
  <c r="M6" i="4"/>
  <c r="AY6" i="1" s="1"/>
  <c r="P7" i="4"/>
  <c r="BB7" i="1" s="1"/>
  <c r="Q8" i="4"/>
  <c r="BC8" i="1" s="1"/>
  <c r="Q9" i="4"/>
  <c r="BC9" i="1" s="1"/>
  <c r="D11" i="4"/>
  <c r="AP11" i="1" s="1"/>
  <c r="E12" i="4"/>
  <c r="AQ12" i="1" s="1"/>
  <c r="E13" i="4"/>
  <c r="AQ13" i="1" s="1"/>
  <c r="J17" i="4"/>
  <c r="AV17" i="1" s="1"/>
  <c r="K18" i="4"/>
  <c r="AW18" i="1" s="1"/>
  <c r="K19" i="4"/>
  <c r="AW19" i="1" s="1"/>
  <c r="M20" i="4"/>
  <c r="AY20" i="1" s="1"/>
  <c r="N21" i="4"/>
  <c r="AZ21" i="1" s="1"/>
  <c r="N22" i="4"/>
  <c r="AZ22" i="1" s="1"/>
  <c r="M23" i="4"/>
  <c r="AY23" i="1" s="1"/>
  <c r="K24" i="4"/>
  <c r="AW24" i="1" s="1"/>
  <c r="F27" i="4"/>
  <c r="AR27" i="1" s="1"/>
  <c r="D28" i="4"/>
  <c r="AP28" i="1" s="1"/>
  <c r="Q28" i="4"/>
  <c r="BC28" i="1" s="1"/>
  <c r="O29" i="4"/>
  <c r="BA29" i="1" s="1"/>
  <c r="M30" i="4"/>
  <c r="AY30" i="1" s="1"/>
  <c r="K31" i="4"/>
  <c r="AW31" i="1" s="1"/>
  <c r="H32" i="4"/>
  <c r="AT32" i="1" s="1"/>
  <c r="E33" i="4"/>
  <c r="AQ33" i="1" s="1"/>
  <c r="Q33" i="4"/>
  <c r="BC33" i="1" s="1"/>
  <c r="N34" i="4"/>
  <c r="AZ34" i="1" s="1"/>
  <c r="K35" i="4"/>
  <c r="AW35" i="1" s="1"/>
  <c r="H36" i="4"/>
  <c r="AT36" i="1" s="1"/>
  <c r="E37" i="4"/>
  <c r="AQ37" i="1" s="1"/>
  <c r="Q37" i="4"/>
  <c r="BC37" i="1" s="1"/>
  <c r="N38" i="4"/>
  <c r="AZ38" i="1" s="1"/>
  <c r="K39" i="4"/>
  <c r="AW39" i="1" s="1"/>
  <c r="H40" i="4"/>
  <c r="AT40" i="1" s="1"/>
  <c r="E41" i="4"/>
  <c r="AQ41" i="1" s="1"/>
  <c r="Q41" i="4"/>
  <c r="BC41" i="1" s="1"/>
  <c r="N42" i="4"/>
  <c r="AZ42" i="1" s="1"/>
  <c r="K43" i="4"/>
  <c r="AW43" i="1" s="1"/>
  <c r="E45" i="4"/>
  <c r="AQ45" i="1" s="1"/>
  <c r="Q45" i="4"/>
  <c r="BC45" i="1" s="1"/>
  <c r="N46" i="4"/>
  <c r="AZ46" i="1" s="1"/>
  <c r="K47" i="4"/>
  <c r="AW47" i="1" s="1"/>
  <c r="E49" i="4"/>
  <c r="AQ49" i="1" s="1"/>
  <c r="Q49" i="4"/>
  <c r="BC49" i="1" s="1"/>
  <c r="N50" i="4"/>
  <c r="AZ50" i="1" s="1"/>
  <c r="K51" i="4"/>
  <c r="AW51" i="1" s="1"/>
  <c r="H52" i="4"/>
  <c r="AT52" i="1" s="1"/>
  <c r="E53" i="4"/>
  <c r="AQ53" i="1" s="1"/>
  <c r="Q53" i="4"/>
  <c r="BC53" i="1" s="1"/>
  <c r="N54" i="4"/>
  <c r="AZ54" i="1" s="1"/>
  <c r="K55" i="4"/>
  <c r="AW55" i="1" s="1"/>
  <c r="H56" i="4"/>
  <c r="AT56" i="1" s="1"/>
  <c r="E57" i="4"/>
  <c r="AQ57" i="1" s="1"/>
  <c r="Q57" i="4"/>
  <c r="BC57" i="1" s="1"/>
  <c r="N58" i="4"/>
  <c r="AZ58" i="1" s="1"/>
  <c r="K59" i="4"/>
  <c r="AW59" i="1" s="1"/>
  <c r="H60" i="4"/>
  <c r="AT60" i="1" s="1"/>
  <c r="E61" i="4"/>
  <c r="AQ61" i="1" s="1"/>
  <c r="Q61" i="4"/>
  <c r="BC61" i="1" s="1"/>
  <c r="N62" i="4"/>
  <c r="AZ62" i="1" s="1"/>
  <c r="K63" i="4"/>
  <c r="AW63" i="1" s="1"/>
  <c r="E65" i="4"/>
  <c r="AQ65" i="1" s="1"/>
  <c r="Q65" i="4"/>
  <c r="BC65" i="1" s="1"/>
  <c r="N66" i="4"/>
  <c r="AZ66" i="1" s="1"/>
  <c r="K67" i="4"/>
  <c r="AW67" i="1" s="1"/>
  <c r="J47" i="5"/>
  <c r="BM47" i="1" s="1"/>
  <c r="O66" i="5"/>
  <c r="BR66" i="1" s="1"/>
  <c r="K79" i="5"/>
  <c r="BN79" i="1" s="1"/>
  <c r="C90" i="5"/>
  <c r="P92" i="5"/>
  <c r="BS92" i="1" s="1"/>
  <c r="P94" i="5"/>
  <c r="BS94" i="1" s="1"/>
  <c r="L96" i="5"/>
  <c r="BO96" i="1" s="1"/>
  <c r="O98" i="5"/>
  <c r="BR98" i="1" s="1"/>
  <c r="I100" i="5"/>
  <c r="BL100" i="1" s="1"/>
  <c r="C102" i="5"/>
  <c r="L103" i="5"/>
  <c r="BO103" i="1" s="1"/>
  <c r="F4" i="4"/>
  <c r="AR4" i="1" s="1"/>
  <c r="L5" i="4"/>
  <c r="AX5" i="1" s="1"/>
  <c r="N6" i="4"/>
  <c r="AZ6" i="1" s="1"/>
  <c r="Q7" i="4"/>
  <c r="BC7" i="1" s="1"/>
  <c r="C9" i="4"/>
  <c r="C10" i="4"/>
  <c r="E11" i="4"/>
  <c r="AQ11" i="1" s="1"/>
  <c r="F12" i="4"/>
  <c r="AR12" i="1" s="1"/>
  <c r="F13" i="4"/>
  <c r="AR13" i="1" s="1"/>
  <c r="K17" i="4"/>
  <c r="AW17" i="1" s="1"/>
  <c r="L18" i="4"/>
  <c r="AX18" i="1" s="1"/>
  <c r="L19" i="4"/>
  <c r="AX19" i="1" s="1"/>
  <c r="N20" i="4"/>
  <c r="AZ20" i="1" s="1"/>
  <c r="O21" i="4"/>
  <c r="BA21" i="1" s="1"/>
  <c r="O22" i="4"/>
  <c r="BA22" i="1" s="1"/>
  <c r="N23" i="4"/>
  <c r="AZ23" i="1" s="1"/>
  <c r="M24" i="4"/>
  <c r="AY24" i="1" s="1"/>
  <c r="K25" i="4"/>
  <c r="AW25" i="1" s="1"/>
  <c r="G27" i="4"/>
  <c r="AS27" i="1" s="1"/>
  <c r="E28" i="4"/>
  <c r="AQ28" i="1" s="1"/>
  <c r="C29" i="4"/>
  <c r="P29" i="4"/>
  <c r="BB29" i="1" s="1"/>
  <c r="N30" i="4"/>
  <c r="AZ30" i="1" s="1"/>
  <c r="L31" i="4"/>
  <c r="AX31" i="1" s="1"/>
  <c r="F33" i="4"/>
  <c r="AR33" i="1" s="1"/>
  <c r="C34" i="4"/>
  <c r="O34" i="4"/>
  <c r="BA34" i="1" s="1"/>
  <c r="L35" i="4"/>
  <c r="AX35" i="1" s="1"/>
  <c r="I36" i="4"/>
  <c r="AU36" i="1" s="1"/>
  <c r="F37" i="4"/>
  <c r="AR37" i="1" s="1"/>
  <c r="C38" i="4"/>
  <c r="O38" i="4"/>
  <c r="BA38" i="1" s="1"/>
  <c r="L39" i="4"/>
  <c r="AX39" i="1" s="1"/>
  <c r="I40" i="4"/>
  <c r="AU40" i="1" s="1"/>
  <c r="F41" i="4"/>
  <c r="AR41" i="1" s="1"/>
  <c r="C42" i="4"/>
  <c r="O42" i="4"/>
  <c r="BA42" i="1" s="1"/>
  <c r="L43" i="4"/>
  <c r="AX43" i="1" s="1"/>
  <c r="F45" i="4"/>
  <c r="AR45" i="1" s="1"/>
  <c r="C46" i="4"/>
  <c r="O46" i="4"/>
  <c r="BA46" i="1" s="1"/>
  <c r="L47" i="4"/>
  <c r="AX47" i="1" s="1"/>
  <c r="F49" i="4"/>
  <c r="AR49" i="1" s="1"/>
  <c r="C50" i="4"/>
  <c r="O50" i="4"/>
  <c r="BA50" i="1" s="1"/>
  <c r="L51" i="4"/>
  <c r="AX51" i="1" s="1"/>
  <c r="I52" i="4"/>
  <c r="AU52" i="1" s="1"/>
  <c r="F53" i="4"/>
  <c r="AR53" i="1" s="1"/>
  <c r="C54" i="4"/>
  <c r="O54" i="4"/>
  <c r="BA54" i="1" s="1"/>
  <c r="L55" i="4"/>
  <c r="AX55" i="1" s="1"/>
  <c r="I56" i="4"/>
  <c r="AU56" i="1" s="1"/>
  <c r="F57" i="4"/>
  <c r="AR57" i="1" s="1"/>
  <c r="C58" i="4"/>
  <c r="O58" i="4"/>
  <c r="BA58" i="1" s="1"/>
  <c r="L59" i="4"/>
  <c r="AX59" i="1" s="1"/>
  <c r="O67" i="5"/>
  <c r="BR67" i="1" s="1"/>
  <c r="I80" i="5"/>
  <c r="BL80" i="1" s="1"/>
  <c r="E90" i="5"/>
  <c r="BH90" i="1" s="1"/>
  <c r="F93" i="5"/>
  <c r="BI93" i="1" s="1"/>
  <c r="Q94" i="5"/>
  <c r="BT94" i="1" s="1"/>
  <c r="P96" i="5"/>
  <c r="BS96" i="1" s="1"/>
  <c r="P98" i="5"/>
  <c r="BS98" i="1" s="1"/>
  <c r="J100" i="5"/>
  <c r="BM100" i="1" s="1"/>
  <c r="D102" i="5"/>
  <c r="BG102" i="1" s="1"/>
  <c r="M103" i="5"/>
  <c r="BP103" i="1" s="1"/>
  <c r="G4" i="4"/>
  <c r="AS4" i="1" s="1"/>
  <c r="N5" i="4"/>
  <c r="AZ5" i="1" s="1"/>
  <c r="O6" i="4"/>
  <c r="BA6" i="1" s="1"/>
  <c r="C8" i="4"/>
  <c r="D9" i="4"/>
  <c r="AP9" i="1" s="1"/>
  <c r="D10" i="4"/>
  <c r="AP10" i="1" s="1"/>
  <c r="F11" i="4"/>
  <c r="AR11" i="1" s="1"/>
  <c r="G12" i="4"/>
  <c r="AS12" i="1" s="1"/>
  <c r="G13" i="4"/>
  <c r="AS13" i="1" s="1"/>
  <c r="L17" i="4"/>
  <c r="AX17" i="1" s="1"/>
  <c r="M18" i="4"/>
  <c r="AY18" i="1" s="1"/>
  <c r="M19" i="4"/>
  <c r="AY19" i="1" s="1"/>
  <c r="O20" i="4"/>
  <c r="BA20" i="1" s="1"/>
  <c r="P21" i="4"/>
  <c r="BB21" i="1" s="1"/>
  <c r="P22" i="4"/>
  <c r="BB22" i="1" s="1"/>
  <c r="P23" i="4"/>
  <c r="BB23" i="1" s="1"/>
  <c r="N24" i="4"/>
  <c r="AZ24" i="1" s="1"/>
  <c r="L25" i="4"/>
  <c r="AX25" i="1" s="1"/>
  <c r="H27" i="4"/>
  <c r="AT27" i="1" s="1"/>
  <c r="F28" i="4"/>
  <c r="AR28" i="1" s="1"/>
  <c r="D29" i="4"/>
  <c r="AP29" i="1" s="1"/>
  <c r="Q29" i="4"/>
  <c r="BC29" i="1" s="1"/>
  <c r="O30" i="4"/>
  <c r="BA30" i="1" s="1"/>
  <c r="M31" i="4"/>
  <c r="AY31" i="1" s="1"/>
  <c r="G33" i="4"/>
  <c r="AS33" i="1" s="1"/>
  <c r="D34" i="4"/>
  <c r="AP34" i="1" s="1"/>
  <c r="P34" i="4"/>
  <c r="BB34" i="1" s="1"/>
  <c r="M35" i="4"/>
  <c r="AY35" i="1" s="1"/>
  <c r="J36" i="4"/>
  <c r="AV36" i="1" s="1"/>
  <c r="D38" i="4"/>
  <c r="AP38" i="1" s="1"/>
  <c r="P38" i="4"/>
  <c r="BB38" i="1" s="1"/>
  <c r="M39" i="4"/>
  <c r="AY39" i="1" s="1"/>
  <c r="J40" i="4"/>
  <c r="AV40" i="1" s="1"/>
  <c r="G41" i="4"/>
  <c r="AS41" i="1" s="1"/>
  <c r="D42" i="4"/>
  <c r="AP42" i="1" s="1"/>
  <c r="P42" i="4"/>
  <c r="BB42" i="1" s="1"/>
  <c r="M43" i="4"/>
  <c r="AY43" i="1" s="1"/>
  <c r="D46" i="4"/>
  <c r="AP46" i="1" s="1"/>
  <c r="P46" i="4"/>
  <c r="BB46" i="1" s="1"/>
  <c r="M47" i="4"/>
  <c r="AY47" i="1" s="1"/>
  <c r="D50" i="4"/>
  <c r="AP50" i="1" s="1"/>
  <c r="P50" i="4"/>
  <c r="BB50" i="1" s="1"/>
  <c r="M51" i="4"/>
  <c r="AY51" i="1" s="1"/>
  <c r="J52" i="4"/>
  <c r="AV52" i="1" s="1"/>
  <c r="G53" i="4"/>
  <c r="AS53" i="1" s="1"/>
  <c r="D54" i="4"/>
  <c r="AP54" i="1" s="1"/>
  <c r="P54" i="4"/>
  <c r="BB54" i="1" s="1"/>
  <c r="M55" i="4"/>
  <c r="AY55" i="1" s="1"/>
  <c r="J56" i="4"/>
  <c r="AV56" i="1" s="1"/>
  <c r="D58" i="4"/>
  <c r="AP58" i="1" s="1"/>
  <c r="P58" i="4"/>
  <c r="BB58" i="1" s="1"/>
  <c r="M59" i="4"/>
  <c r="AY59" i="1" s="1"/>
  <c r="G61" i="4"/>
  <c r="AS61" i="1" s="1"/>
  <c r="D62" i="4"/>
  <c r="AP62" i="1" s="1"/>
  <c r="P62" i="4"/>
  <c r="BB62" i="1" s="1"/>
  <c r="M63" i="4"/>
  <c r="AY63" i="1" s="1"/>
  <c r="G65" i="4"/>
  <c r="AS65" i="1" s="1"/>
  <c r="D66" i="4"/>
  <c r="AP66" i="1" s="1"/>
  <c r="P66" i="4"/>
  <c r="BB66" i="1" s="1"/>
  <c r="M67" i="4"/>
  <c r="AY67" i="1" s="1"/>
  <c r="J68" i="4"/>
  <c r="AV68" i="1" s="1"/>
  <c r="G69" i="4"/>
  <c r="AS69" i="1" s="1"/>
  <c r="D70" i="4"/>
  <c r="AP70" i="1" s="1"/>
  <c r="P70" i="4"/>
  <c r="BB70" i="1" s="1"/>
  <c r="E102" i="5"/>
  <c r="BH102" i="1" s="1"/>
  <c r="K15" i="4"/>
  <c r="AW15" i="1" s="1"/>
  <c r="I27" i="4"/>
  <c r="AU27" i="1" s="1"/>
  <c r="Q46" i="4"/>
  <c r="BC46" i="1" s="1"/>
  <c r="K56" i="4"/>
  <c r="AW56" i="1" s="1"/>
  <c r="M62" i="4"/>
  <c r="AY62" i="1" s="1"/>
  <c r="P65" i="4"/>
  <c r="BB65" i="1" s="1"/>
  <c r="O67" i="4"/>
  <c r="BA67" i="1" s="1"/>
  <c r="F69" i="4"/>
  <c r="AR69" i="1" s="1"/>
  <c r="H72" i="4"/>
  <c r="AT72" i="1" s="1"/>
  <c r="F74" i="4"/>
  <c r="AR74" i="1" s="1"/>
  <c r="E75" i="4"/>
  <c r="AQ75" i="1" s="1"/>
  <c r="D76" i="4"/>
  <c r="AP76" i="1" s="1"/>
  <c r="E77" i="4"/>
  <c r="AQ77" i="1" s="1"/>
  <c r="D78" i="4"/>
  <c r="AP78" i="1" s="1"/>
  <c r="C79" i="4"/>
  <c r="Q79" i="4"/>
  <c r="BC79" i="1" s="1"/>
  <c r="P80" i="4"/>
  <c r="BB80" i="1" s="1"/>
  <c r="Q81" i="4"/>
  <c r="BC81" i="1" s="1"/>
  <c r="P82" i="4"/>
  <c r="BB82" i="1" s="1"/>
  <c r="O83" i="4"/>
  <c r="BA83" i="1" s="1"/>
  <c r="N84" i="4"/>
  <c r="AZ84" i="1" s="1"/>
  <c r="M85" i="4"/>
  <c r="AY85" i="1" s="1"/>
  <c r="N86" i="4"/>
  <c r="AZ86" i="1" s="1"/>
  <c r="M87" i="4"/>
  <c r="AY87" i="1" s="1"/>
  <c r="L88" i="4"/>
  <c r="AX88" i="1" s="1"/>
  <c r="K89" i="4"/>
  <c r="AW89" i="1" s="1"/>
  <c r="J90" i="4"/>
  <c r="AV90" i="1" s="1"/>
  <c r="K91" i="4"/>
  <c r="AW91" i="1" s="1"/>
  <c r="J92" i="4"/>
  <c r="AV92" i="1" s="1"/>
  <c r="I93" i="4"/>
  <c r="AU93" i="1" s="1"/>
  <c r="G94" i="4"/>
  <c r="AS94" i="1" s="1"/>
  <c r="E95" i="4"/>
  <c r="AQ95" i="1" s="1"/>
  <c r="C96" i="4"/>
  <c r="P96" i="4"/>
  <c r="BB96" i="1" s="1"/>
  <c r="O97" i="4"/>
  <c r="BA97" i="1" s="1"/>
  <c r="M98" i="4"/>
  <c r="AY98" i="1" s="1"/>
  <c r="K99" i="4"/>
  <c r="AW99" i="1" s="1"/>
  <c r="I100" i="4"/>
  <c r="AU100" i="1" s="1"/>
  <c r="G101" i="4"/>
  <c r="AS101" i="1" s="1"/>
  <c r="E102" i="4"/>
  <c r="AQ102" i="1" s="1"/>
  <c r="C103" i="4"/>
  <c r="O103" i="4"/>
  <c r="BA103" i="1" s="1"/>
  <c r="L104" i="4"/>
  <c r="AX104" i="1" s="1"/>
  <c r="M4" i="3"/>
  <c r="AH4" i="1" s="1"/>
  <c r="M5" i="3"/>
  <c r="AH5" i="1" s="1"/>
  <c r="L6" i="3"/>
  <c r="AG6" i="1" s="1"/>
  <c r="O7" i="3"/>
  <c r="AJ7" i="1" s="1"/>
  <c r="O8" i="3"/>
  <c r="AJ8" i="1" s="1"/>
  <c r="M9" i="3"/>
  <c r="AH9" i="1" s="1"/>
  <c r="J10" i="3"/>
  <c r="AE10" i="1" s="1"/>
  <c r="N11" i="3"/>
  <c r="AI11" i="1" s="1"/>
  <c r="N12" i="3"/>
  <c r="AI12" i="1" s="1"/>
  <c r="O13" i="3"/>
  <c r="AJ13" i="1" s="1"/>
  <c r="M15" i="3"/>
  <c r="AH15" i="1" s="1"/>
  <c r="C17" i="3"/>
  <c r="P17" i="3"/>
  <c r="AK17" i="1" s="1"/>
  <c r="F19" i="3"/>
  <c r="AA19" i="1" s="1"/>
  <c r="F20" i="3"/>
  <c r="AA20" i="1" s="1"/>
  <c r="F21" i="3"/>
  <c r="AA21" i="1" s="1"/>
  <c r="G22" i="3"/>
  <c r="AB22" i="1" s="1"/>
  <c r="M23" i="3"/>
  <c r="AH23" i="1" s="1"/>
  <c r="J24" i="3"/>
  <c r="AE24" i="1" s="1"/>
  <c r="O25" i="3"/>
  <c r="AJ25" i="1" s="1"/>
  <c r="E27" i="3"/>
  <c r="Z27" i="1" s="1"/>
  <c r="Q27" i="3"/>
  <c r="AL27" i="1" s="1"/>
  <c r="N28" i="3"/>
  <c r="AI28" i="1" s="1"/>
  <c r="H30" i="3"/>
  <c r="AC30" i="1" s="1"/>
  <c r="O31" i="3"/>
  <c r="AJ31" i="1" s="1"/>
  <c r="Q32" i="3"/>
  <c r="AL32" i="1" s="1"/>
  <c r="N33" i="3"/>
  <c r="AI33" i="1" s="1"/>
  <c r="H35" i="3"/>
  <c r="AC35" i="1" s="1"/>
  <c r="G36" i="3"/>
  <c r="AB36" i="1" s="1"/>
  <c r="K37" i="3"/>
  <c r="AF37" i="1" s="1"/>
  <c r="K38" i="3"/>
  <c r="AF38" i="1" s="1"/>
  <c r="P39" i="3"/>
  <c r="AK39" i="1" s="1"/>
  <c r="M40" i="3"/>
  <c r="AH40" i="1" s="1"/>
  <c r="K41" i="3"/>
  <c r="AF41" i="1" s="1"/>
  <c r="P42" i="3"/>
  <c r="AK42" i="1" s="1"/>
  <c r="O43" i="3"/>
  <c r="AJ43" i="1" s="1"/>
  <c r="L45" i="3"/>
  <c r="AG45" i="1" s="1"/>
  <c r="Q46" i="3"/>
  <c r="AL46" i="1" s="1"/>
  <c r="O48" i="3"/>
  <c r="AJ48" i="1" s="1"/>
  <c r="C50" i="3"/>
  <c r="O50" i="3"/>
  <c r="AJ50" i="1" s="1"/>
  <c r="L51" i="3"/>
  <c r="AG51" i="1" s="1"/>
  <c r="I52" i="3"/>
  <c r="AD52" i="1" s="1"/>
  <c r="F53" i="3"/>
  <c r="AA53" i="1" s="1"/>
  <c r="E54" i="3"/>
  <c r="Z54" i="1" s="1"/>
  <c r="C55" i="3"/>
  <c r="C56" i="3"/>
  <c r="O56" i="3"/>
  <c r="AJ56" i="1" s="1"/>
  <c r="M58" i="3"/>
  <c r="AH58" i="1" s="1"/>
  <c r="J59" i="3"/>
  <c r="AE59" i="1" s="1"/>
  <c r="G60" i="3"/>
  <c r="AB60" i="1" s="1"/>
  <c r="F61" i="3"/>
  <c r="AA61" i="1" s="1"/>
  <c r="N103" i="5"/>
  <c r="BQ103" i="1" s="1"/>
  <c r="M16" i="4"/>
  <c r="AY16" i="1" s="1"/>
  <c r="G28" i="4"/>
  <c r="AS28" i="1" s="1"/>
  <c r="E38" i="4"/>
  <c r="AQ38" i="1" s="1"/>
  <c r="N47" i="4"/>
  <c r="AZ47" i="1" s="1"/>
  <c r="O62" i="4"/>
  <c r="BA62" i="1" s="1"/>
  <c r="C66" i="4"/>
  <c r="C68" i="4"/>
  <c r="H69" i="4"/>
  <c r="AT69" i="1" s="1"/>
  <c r="I72" i="4"/>
  <c r="AU72" i="1" s="1"/>
  <c r="G74" i="4"/>
  <c r="AS74" i="1" s="1"/>
  <c r="F75" i="4"/>
  <c r="AR75" i="1" s="1"/>
  <c r="G76" i="4"/>
  <c r="AS76" i="1" s="1"/>
  <c r="F77" i="4"/>
  <c r="AR77" i="1" s="1"/>
  <c r="E78" i="4"/>
  <c r="AQ78" i="1" s="1"/>
  <c r="D79" i="4"/>
  <c r="AP79" i="1" s="1"/>
  <c r="C80" i="4"/>
  <c r="D81" i="4"/>
  <c r="AP81" i="1" s="1"/>
  <c r="C82" i="4"/>
  <c r="Q82" i="4"/>
  <c r="BC82" i="1" s="1"/>
  <c r="P83" i="4"/>
  <c r="BB83" i="1" s="1"/>
  <c r="O84" i="4"/>
  <c r="BA84" i="1" s="1"/>
  <c r="P85" i="4"/>
  <c r="BB85" i="1" s="1"/>
  <c r="O86" i="4"/>
  <c r="BA86" i="1" s="1"/>
  <c r="N87" i="4"/>
  <c r="AZ87" i="1" s="1"/>
  <c r="M88" i="4"/>
  <c r="AY88" i="1" s="1"/>
  <c r="L89" i="4"/>
  <c r="AX89" i="1" s="1"/>
  <c r="M90" i="4"/>
  <c r="AY90" i="1" s="1"/>
  <c r="L91" i="4"/>
  <c r="AX91" i="1" s="1"/>
  <c r="K92" i="4"/>
  <c r="AW92" i="1" s="1"/>
  <c r="J93" i="4"/>
  <c r="AV93" i="1" s="1"/>
  <c r="H94" i="4"/>
  <c r="AT94" i="1" s="1"/>
  <c r="F95" i="4"/>
  <c r="AR95" i="1" s="1"/>
  <c r="D96" i="4"/>
  <c r="AP96" i="1" s="1"/>
  <c r="C97" i="4"/>
  <c r="P97" i="4"/>
  <c r="BB97" i="1" s="1"/>
  <c r="N98" i="4"/>
  <c r="AZ98" i="1" s="1"/>
  <c r="L99" i="4"/>
  <c r="AX99" i="1" s="1"/>
  <c r="J100" i="4"/>
  <c r="AV100" i="1" s="1"/>
  <c r="H101" i="4"/>
  <c r="AT101" i="1" s="1"/>
  <c r="F102" i="4"/>
  <c r="AR102" i="1" s="1"/>
  <c r="D103" i="4"/>
  <c r="AP103" i="1" s="1"/>
  <c r="P103" i="4"/>
  <c r="BB103" i="1" s="1"/>
  <c r="M104" i="4"/>
  <c r="AY104" i="1" s="1"/>
  <c r="N4" i="3"/>
  <c r="AI4" i="1" s="1"/>
  <c r="N5" i="3"/>
  <c r="AI5" i="1" s="1"/>
  <c r="M6" i="3"/>
  <c r="AH6" i="1" s="1"/>
  <c r="P7" i="3"/>
  <c r="AK7" i="1" s="1"/>
  <c r="H4" i="4"/>
  <c r="AT4" i="1" s="1"/>
  <c r="N17" i="4"/>
  <c r="AZ17" i="1" s="1"/>
  <c r="E29" i="4"/>
  <c r="AQ29" i="1" s="1"/>
  <c r="Q38" i="4"/>
  <c r="BC38" i="1" s="1"/>
  <c r="K48" i="4"/>
  <c r="AW48" i="1" s="1"/>
  <c r="E58" i="4"/>
  <c r="AQ58" i="1" s="1"/>
  <c r="Q62" i="4"/>
  <c r="BC62" i="1" s="1"/>
  <c r="E66" i="4"/>
  <c r="AQ66" i="1" s="1"/>
  <c r="G68" i="4"/>
  <c r="AS68" i="1" s="1"/>
  <c r="I69" i="4"/>
  <c r="AU69" i="1" s="1"/>
  <c r="K71" i="4"/>
  <c r="AW71" i="1" s="1"/>
  <c r="J72" i="4"/>
  <c r="AV72" i="1" s="1"/>
  <c r="H74" i="4"/>
  <c r="AT74" i="1" s="1"/>
  <c r="G77" i="4"/>
  <c r="AS77" i="1" s="1"/>
  <c r="F78" i="4"/>
  <c r="AR78" i="1" s="1"/>
  <c r="E79" i="4"/>
  <c r="AQ79" i="1" s="1"/>
  <c r="D80" i="4"/>
  <c r="AP80" i="1" s="1"/>
  <c r="E81" i="4"/>
  <c r="AQ81" i="1" s="1"/>
  <c r="D82" i="4"/>
  <c r="AP82" i="1" s="1"/>
  <c r="C83" i="4"/>
  <c r="Q83" i="4"/>
  <c r="BC83" i="1" s="1"/>
  <c r="P84" i="4"/>
  <c r="BB84" i="1" s="1"/>
  <c r="Q85" i="4"/>
  <c r="BC85" i="1" s="1"/>
  <c r="P86" i="4"/>
  <c r="BB86" i="1" s="1"/>
  <c r="O87" i="4"/>
  <c r="BA87" i="1" s="1"/>
  <c r="N88" i="4"/>
  <c r="AZ88" i="1" s="1"/>
  <c r="M89" i="4"/>
  <c r="AY89" i="1" s="1"/>
  <c r="N90" i="4"/>
  <c r="AZ90" i="1" s="1"/>
  <c r="M91" i="4"/>
  <c r="AY91" i="1" s="1"/>
  <c r="L92" i="4"/>
  <c r="AX92" i="1" s="1"/>
  <c r="K93" i="4"/>
  <c r="AW93" i="1" s="1"/>
  <c r="I94" i="4"/>
  <c r="AU94" i="1" s="1"/>
  <c r="F96" i="4"/>
  <c r="AR96" i="1" s="1"/>
  <c r="D97" i="4"/>
  <c r="AP97" i="1" s="1"/>
  <c r="Q97" i="4"/>
  <c r="BC97" i="1" s="1"/>
  <c r="O98" i="4"/>
  <c r="BA98" i="1" s="1"/>
  <c r="M99" i="4"/>
  <c r="AY99" i="1" s="1"/>
  <c r="K100" i="4"/>
  <c r="AW100" i="1" s="1"/>
  <c r="I101" i="4"/>
  <c r="AU101" i="1" s="1"/>
  <c r="E103" i="4"/>
  <c r="AQ103" i="1" s="1"/>
  <c r="Q103" i="4"/>
  <c r="BC103" i="1" s="1"/>
  <c r="N104" i="4"/>
  <c r="AZ104" i="1" s="1"/>
  <c r="O4" i="3"/>
  <c r="AJ4" i="1" s="1"/>
  <c r="O5" i="3"/>
  <c r="AJ5" i="1" s="1"/>
  <c r="N6" i="3"/>
  <c r="AI6" i="1" s="1"/>
  <c r="Q7" i="3"/>
  <c r="AL7" i="1" s="1"/>
  <c r="Q8" i="3"/>
  <c r="AL8" i="1" s="1"/>
  <c r="O9" i="3"/>
  <c r="AJ9" i="1" s="1"/>
  <c r="L10" i="3"/>
  <c r="AG10" i="1" s="1"/>
  <c r="P11" i="3"/>
  <c r="AK11" i="1" s="1"/>
  <c r="P12" i="3"/>
  <c r="AK12" i="1" s="1"/>
  <c r="Q13" i="3"/>
  <c r="AL13" i="1" s="1"/>
  <c r="O15" i="3"/>
  <c r="AJ15" i="1" s="1"/>
  <c r="E17" i="3"/>
  <c r="Z17" i="1" s="1"/>
  <c r="K18" i="3"/>
  <c r="AF18" i="1" s="1"/>
  <c r="K19" i="3"/>
  <c r="AF19" i="1" s="1"/>
  <c r="K20" i="3"/>
  <c r="AF20" i="1" s="1"/>
  <c r="H21" i="3"/>
  <c r="AC21" i="1" s="1"/>
  <c r="J22" i="3"/>
  <c r="AE22" i="1" s="1"/>
  <c r="O23" i="3"/>
  <c r="AJ23" i="1" s="1"/>
  <c r="F51" i="5"/>
  <c r="BI51" i="1" s="1"/>
  <c r="O5" i="4"/>
  <c r="BA5" i="1" s="1"/>
  <c r="N18" i="4"/>
  <c r="AZ18" i="1" s="1"/>
  <c r="C30" i="4"/>
  <c r="N39" i="4"/>
  <c r="AZ39" i="1" s="1"/>
  <c r="H49" i="4"/>
  <c r="AT49" i="1" s="1"/>
  <c r="Q58" i="4"/>
  <c r="BC58" i="1" s="1"/>
  <c r="J63" i="4"/>
  <c r="AV63" i="1" s="1"/>
  <c r="I66" i="4"/>
  <c r="AU66" i="1" s="1"/>
  <c r="H68" i="4"/>
  <c r="AT68" i="1" s="1"/>
  <c r="L71" i="4"/>
  <c r="AX71" i="1" s="1"/>
  <c r="K72" i="4"/>
  <c r="AW72" i="1" s="1"/>
  <c r="I74" i="4"/>
  <c r="AU74" i="1" s="1"/>
  <c r="H77" i="4"/>
  <c r="AT77" i="1" s="1"/>
  <c r="F79" i="4"/>
  <c r="AR79" i="1" s="1"/>
  <c r="F81" i="4"/>
  <c r="AR81" i="1" s="1"/>
  <c r="E82" i="4"/>
  <c r="AQ82" i="1" s="1"/>
  <c r="D83" i="4"/>
  <c r="AP83" i="1" s="1"/>
  <c r="C84" i="4"/>
  <c r="D85" i="4"/>
  <c r="AP85" i="1" s="1"/>
  <c r="C86" i="4"/>
  <c r="Q86" i="4"/>
  <c r="BC86" i="1" s="1"/>
  <c r="P87" i="4"/>
  <c r="BB87" i="1" s="1"/>
  <c r="O88" i="4"/>
  <c r="BA88" i="1" s="1"/>
  <c r="P89" i="4"/>
  <c r="BB89" i="1" s="1"/>
  <c r="O90" i="4"/>
  <c r="BA90" i="1" s="1"/>
  <c r="N91" i="4"/>
  <c r="AZ91" i="1" s="1"/>
  <c r="M92" i="4"/>
  <c r="AY92" i="1" s="1"/>
  <c r="L93" i="4"/>
  <c r="AX93" i="1" s="1"/>
  <c r="J94" i="4"/>
  <c r="AV94" i="1" s="1"/>
  <c r="I95" i="4"/>
  <c r="AU95" i="1" s="1"/>
  <c r="E97" i="4"/>
  <c r="AQ97" i="1" s="1"/>
  <c r="C98" i="4"/>
  <c r="P98" i="4"/>
  <c r="BB98" i="1" s="1"/>
  <c r="N99" i="4"/>
  <c r="AZ99" i="1" s="1"/>
  <c r="L100" i="4"/>
  <c r="AX100" i="1" s="1"/>
  <c r="J101" i="4"/>
  <c r="AV101" i="1" s="1"/>
  <c r="F103" i="4"/>
  <c r="AR103" i="1" s="1"/>
  <c r="C104" i="4"/>
  <c r="O104" i="4"/>
  <c r="BA104" i="1" s="1"/>
  <c r="P4" i="3"/>
  <c r="AK4" i="1" s="1"/>
  <c r="P5" i="3"/>
  <c r="AK5" i="1" s="1"/>
  <c r="O6" i="3"/>
  <c r="AJ6" i="1" s="1"/>
  <c r="C8" i="3"/>
  <c r="C9" i="3"/>
  <c r="P9" i="3"/>
  <c r="AK9" i="1" s="1"/>
  <c r="M10" i="3"/>
  <c r="AH10" i="1" s="1"/>
  <c r="Q11" i="3"/>
  <c r="AL11" i="1" s="1"/>
  <c r="Q12" i="3"/>
  <c r="AL12" i="1" s="1"/>
  <c r="K14" i="3"/>
  <c r="AF14" i="1" s="1"/>
  <c r="P15" i="3"/>
  <c r="AK15" i="1" s="1"/>
  <c r="F17" i="3"/>
  <c r="AA17" i="1" s="1"/>
  <c r="L18" i="3"/>
  <c r="AG18" i="1" s="1"/>
  <c r="L19" i="3"/>
  <c r="AG19" i="1" s="1"/>
  <c r="L20" i="3"/>
  <c r="AG20" i="1" s="1"/>
  <c r="I21" i="3"/>
  <c r="AD21" i="1" s="1"/>
  <c r="K22" i="3"/>
  <c r="AF22" i="1" s="1"/>
  <c r="P23" i="3"/>
  <c r="AK23" i="1" s="1"/>
  <c r="M24" i="3"/>
  <c r="AH24" i="1" s="1"/>
  <c r="Q68" i="5"/>
  <c r="BT68" i="1" s="1"/>
  <c r="P6" i="4"/>
  <c r="BB6" i="1" s="1"/>
  <c r="P19" i="4"/>
  <c r="BB19" i="1" s="1"/>
  <c r="P30" i="4"/>
  <c r="BB30" i="1" s="1"/>
  <c r="K40" i="4"/>
  <c r="AW40" i="1" s="1"/>
  <c r="E50" i="4"/>
  <c r="AQ50" i="1" s="1"/>
  <c r="N59" i="4"/>
  <c r="AZ59" i="1" s="1"/>
  <c r="L63" i="4"/>
  <c r="AX63" i="1" s="1"/>
  <c r="M66" i="4"/>
  <c r="AY66" i="1" s="1"/>
  <c r="K69" i="4"/>
  <c r="AW69" i="1" s="1"/>
  <c r="M70" i="4"/>
  <c r="AY70" i="1" s="1"/>
  <c r="M71" i="4"/>
  <c r="AY71" i="1" s="1"/>
  <c r="L72" i="4"/>
  <c r="AX72" i="1" s="1"/>
  <c r="K73" i="4"/>
  <c r="AW73" i="1" s="1"/>
  <c r="J74" i="4"/>
  <c r="AV74" i="1" s="1"/>
  <c r="K75" i="4"/>
  <c r="AW75" i="1" s="1"/>
  <c r="H80" i="4"/>
  <c r="AT80" i="1" s="1"/>
  <c r="G81" i="4"/>
  <c r="AS81" i="1" s="1"/>
  <c r="F82" i="4"/>
  <c r="AR82" i="1" s="1"/>
  <c r="E83" i="4"/>
  <c r="AQ83" i="1" s="1"/>
  <c r="D84" i="4"/>
  <c r="AP84" i="1" s="1"/>
  <c r="E85" i="4"/>
  <c r="AQ85" i="1" s="1"/>
  <c r="D86" i="4"/>
  <c r="AP86" i="1" s="1"/>
  <c r="C87" i="4"/>
  <c r="Q87" i="4"/>
  <c r="BC87" i="1" s="1"/>
  <c r="P88" i="4"/>
  <c r="BB88" i="1" s="1"/>
  <c r="Q89" i="4"/>
  <c r="BC89" i="1" s="1"/>
  <c r="P90" i="4"/>
  <c r="BB90" i="1" s="1"/>
  <c r="O91" i="4"/>
  <c r="BA91" i="1" s="1"/>
  <c r="N92" i="4"/>
  <c r="AZ92" i="1" s="1"/>
  <c r="M93" i="4"/>
  <c r="AY93" i="1" s="1"/>
  <c r="L94" i="4"/>
  <c r="AX94" i="1" s="1"/>
  <c r="J95" i="4"/>
  <c r="AV95" i="1" s="1"/>
  <c r="H96" i="4"/>
  <c r="AT96" i="1" s="1"/>
  <c r="F97" i="4"/>
  <c r="AR97" i="1" s="1"/>
  <c r="D98" i="4"/>
  <c r="AP98" i="1" s="1"/>
  <c r="Q98" i="4"/>
  <c r="BC98" i="1" s="1"/>
  <c r="O99" i="4"/>
  <c r="BA99" i="1" s="1"/>
  <c r="M100" i="4"/>
  <c r="AY100" i="1" s="1"/>
  <c r="K101" i="4"/>
  <c r="AW101" i="1" s="1"/>
  <c r="G103" i="4"/>
  <c r="AS103" i="1" s="1"/>
  <c r="D104" i="4"/>
  <c r="AP104" i="1" s="1"/>
  <c r="P104" i="4"/>
  <c r="BB104" i="1" s="1"/>
  <c r="Q4" i="3"/>
  <c r="AL4" i="1" s="1"/>
  <c r="Q5" i="3"/>
  <c r="AL5" i="1" s="1"/>
  <c r="P6" i="3"/>
  <c r="AK6" i="1" s="1"/>
  <c r="D8" i="3"/>
  <c r="Y8" i="1" s="1"/>
  <c r="D9" i="3"/>
  <c r="Y9" i="1" s="1"/>
  <c r="Q9" i="3"/>
  <c r="AL9" i="1" s="1"/>
  <c r="N10" i="3"/>
  <c r="AI10" i="1" s="1"/>
  <c r="C12" i="3"/>
  <c r="G13" i="3"/>
  <c r="AB13" i="1" s="1"/>
  <c r="L14" i="3"/>
  <c r="AG14" i="1" s="1"/>
  <c r="Q15" i="3"/>
  <c r="AL15" i="1" s="1"/>
  <c r="G17" i="3"/>
  <c r="AB17" i="1" s="1"/>
  <c r="M18" i="3"/>
  <c r="AH18" i="1" s="1"/>
  <c r="M19" i="3"/>
  <c r="AH19" i="1" s="1"/>
  <c r="M20" i="3"/>
  <c r="AH20" i="1" s="1"/>
  <c r="J21" i="3"/>
  <c r="AE21" i="1" s="1"/>
  <c r="L22" i="3"/>
  <c r="AG22" i="1" s="1"/>
  <c r="Q23" i="3"/>
  <c r="AL23" i="1" s="1"/>
  <c r="N24" i="3"/>
  <c r="AI24" i="1" s="1"/>
  <c r="L26" i="3"/>
  <c r="AG26" i="1" s="1"/>
  <c r="I27" i="3"/>
  <c r="AD27" i="1" s="1"/>
  <c r="F28" i="3"/>
  <c r="AA28" i="1" s="1"/>
  <c r="E29" i="3"/>
  <c r="Z29" i="1" s="1"/>
  <c r="G81" i="5"/>
  <c r="BJ81" i="1" s="1"/>
  <c r="E8" i="4"/>
  <c r="AQ8" i="1" s="1"/>
  <c r="Q20" i="4"/>
  <c r="BC20" i="1" s="1"/>
  <c r="N31" i="4"/>
  <c r="AZ31" i="1" s="1"/>
  <c r="H41" i="4"/>
  <c r="AT41" i="1" s="1"/>
  <c r="Q50" i="4"/>
  <c r="BC50" i="1" s="1"/>
  <c r="N63" i="4"/>
  <c r="AZ63" i="1" s="1"/>
  <c r="O66" i="4"/>
  <c r="BA66" i="1" s="1"/>
  <c r="K68" i="4"/>
  <c r="AW68" i="1" s="1"/>
  <c r="L69" i="4"/>
  <c r="AX69" i="1" s="1"/>
  <c r="N70" i="4"/>
  <c r="AZ70" i="1" s="1"/>
  <c r="N71" i="4"/>
  <c r="AZ71" i="1" s="1"/>
  <c r="M72" i="4"/>
  <c r="AY72" i="1" s="1"/>
  <c r="L73" i="4"/>
  <c r="AX73" i="1" s="1"/>
  <c r="M74" i="4"/>
  <c r="AY74" i="1" s="1"/>
  <c r="L75" i="4"/>
  <c r="AX75" i="1" s="1"/>
  <c r="K76" i="4"/>
  <c r="AW76" i="1" s="1"/>
  <c r="J77" i="4"/>
  <c r="AV77" i="1" s="1"/>
  <c r="J79" i="4"/>
  <c r="AV79" i="1" s="1"/>
  <c r="I80" i="4"/>
  <c r="AU80" i="1" s="1"/>
  <c r="H81" i="4"/>
  <c r="AT81" i="1" s="1"/>
  <c r="F83" i="4"/>
  <c r="AR83" i="1" s="1"/>
  <c r="G84" i="4"/>
  <c r="AS84" i="1" s="1"/>
  <c r="F85" i="4"/>
  <c r="AR85" i="1" s="1"/>
  <c r="E86" i="4"/>
  <c r="AQ86" i="1" s="1"/>
  <c r="D87" i="4"/>
  <c r="AP87" i="1" s="1"/>
  <c r="C88" i="4"/>
  <c r="D89" i="4"/>
  <c r="AP89" i="1" s="1"/>
  <c r="C90" i="4"/>
  <c r="Q90" i="4"/>
  <c r="BC90" i="1" s="1"/>
  <c r="P91" i="4"/>
  <c r="BB91" i="1" s="1"/>
  <c r="O92" i="4"/>
  <c r="BA92" i="1" s="1"/>
  <c r="O93" i="4"/>
  <c r="BA93" i="1" s="1"/>
  <c r="M94" i="4"/>
  <c r="AY94" i="1" s="1"/>
  <c r="K95" i="4"/>
  <c r="AW95" i="1" s="1"/>
  <c r="I96" i="4"/>
  <c r="AU96" i="1" s="1"/>
  <c r="G97" i="4"/>
  <c r="AS97" i="1" s="1"/>
  <c r="E98" i="4"/>
  <c r="AQ98" i="1" s="1"/>
  <c r="C99" i="4"/>
  <c r="P99" i="4"/>
  <c r="BB99" i="1" s="1"/>
  <c r="N100" i="4"/>
  <c r="AZ100" i="1" s="1"/>
  <c r="L101" i="4"/>
  <c r="AX101" i="1" s="1"/>
  <c r="J102" i="4"/>
  <c r="AV102" i="1" s="1"/>
  <c r="H103" i="4"/>
  <c r="AT103" i="1" s="1"/>
  <c r="E104" i="4"/>
  <c r="AQ104" i="1" s="1"/>
  <c r="Q104" i="4"/>
  <c r="BC104" i="1" s="1"/>
  <c r="C5" i="3"/>
  <c r="C6" i="3"/>
  <c r="Q6" i="3"/>
  <c r="AL6" i="1" s="1"/>
  <c r="E8" i="3"/>
  <c r="Z8" i="1" s="1"/>
  <c r="E9" i="3"/>
  <c r="Z9" i="1" s="1"/>
  <c r="C10" i="3"/>
  <c r="O10" i="3"/>
  <c r="AJ10" i="1" s="1"/>
  <c r="D12" i="3"/>
  <c r="Y12" i="1" s="1"/>
  <c r="H13" i="3"/>
  <c r="AC13" i="1" s="1"/>
  <c r="M14" i="3"/>
  <c r="AH14" i="1" s="1"/>
  <c r="K16" i="3"/>
  <c r="AF16" i="1" s="1"/>
  <c r="H17" i="3"/>
  <c r="AC17" i="1" s="1"/>
  <c r="N18" i="3"/>
  <c r="AI18" i="1" s="1"/>
  <c r="N19" i="3"/>
  <c r="AI19" i="1" s="1"/>
  <c r="N20" i="3"/>
  <c r="AI20" i="1" s="1"/>
  <c r="K21" i="3"/>
  <c r="AF21" i="1" s="1"/>
  <c r="M22" i="3"/>
  <c r="AH22" i="1" s="1"/>
  <c r="C24" i="3"/>
  <c r="O24" i="3"/>
  <c r="AJ24" i="1" s="1"/>
  <c r="M26" i="3"/>
  <c r="AH26" i="1" s="1"/>
  <c r="J27" i="3"/>
  <c r="AE27" i="1" s="1"/>
  <c r="G28" i="3"/>
  <c r="AB28" i="1" s="1"/>
  <c r="K29" i="3"/>
  <c r="AF29" i="1" s="1"/>
  <c r="O30" i="3"/>
  <c r="AJ30" i="1" s="1"/>
  <c r="H32" i="3"/>
  <c r="AC32" i="1" s="1"/>
  <c r="G33" i="3"/>
  <c r="AB33" i="1" s="1"/>
  <c r="K34" i="3"/>
  <c r="AF34" i="1" s="1"/>
  <c r="O35" i="3"/>
  <c r="AJ35" i="1" s="1"/>
  <c r="L36" i="3"/>
  <c r="AG36" i="1" s="1"/>
  <c r="P37" i="3"/>
  <c r="AK37" i="1" s="1"/>
  <c r="P38" i="3"/>
  <c r="AK38" i="1" s="1"/>
  <c r="F40" i="3"/>
  <c r="AA40" i="1" s="1"/>
  <c r="C41" i="3"/>
  <c r="P41" i="3"/>
  <c r="AK41" i="1" s="1"/>
  <c r="F43" i="3"/>
  <c r="AA43" i="1" s="1"/>
  <c r="M44" i="3"/>
  <c r="AH44" i="1" s="1"/>
  <c r="Q45" i="3"/>
  <c r="AL45" i="1" s="1"/>
  <c r="O47" i="3"/>
  <c r="AJ47" i="1" s="1"/>
  <c r="K49" i="3"/>
  <c r="AF49" i="1" s="1"/>
  <c r="H50" i="3"/>
  <c r="AC50" i="1" s="1"/>
  <c r="E51" i="3"/>
  <c r="Z51" i="1" s="1"/>
  <c r="Q51" i="3"/>
  <c r="AL51" i="1" s="1"/>
  <c r="N52" i="3"/>
  <c r="AI52" i="1" s="1"/>
  <c r="M53" i="3"/>
  <c r="AH53" i="1" s="1"/>
  <c r="O90" i="5"/>
  <c r="BR90" i="1" s="1"/>
  <c r="E9" i="4"/>
  <c r="AQ9" i="1" s="1"/>
  <c r="Q21" i="4"/>
  <c r="BC21" i="1" s="1"/>
  <c r="K32" i="4"/>
  <c r="AW32" i="1" s="1"/>
  <c r="E42" i="4"/>
  <c r="AQ42" i="1" s="1"/>
  <c r="N51" i="4"/>
  <c r="AZ51" i="1" s="1"/>
  <c r="K60" i="4"/>
  <c r="AW60" i="1" s="1"/>
  <c r="Q66" i="4"/>
  <c r="BC66" i="1" s="1"/>
  <c r="L68" i="4"/>
  <c r="AX68" i="1" s="1"/>
  <c r="M69" i="4"/>
  <c r="AY69" i="1" s="1"/>
  <c r="O70" i="4"/>
  <c r="BA70" i="1" s="1"/>
  <c r="O71" i="4"/>
  <c r="BA71" i="1" s="1"/>
  <c r="N72" i="4"/>
  <c r="AZ72" i="1" s="1"/>
  <c r="M73" i="4"/>
  <c r="AY73" i="1" s="1"/>
  <c r="N74" i="4"/>
  <c r="AZ74" i="1" s="1"/>
  <c r="M75" i="4"/>
  <c r="AY75" i="1" s="1"/>
  <c r="L76" i="4"/>
  <c r="AX76" i="1" s="1"/>
  <c r="K77" i="4"/>
  <c r="AW77" i="1" s="1"/>
  <c r="K79" i="4"/>
  <c r="AW79" i="1" s="1"/>
  <c r="J80" i="4"/>
  <c r="AV80" i="1" s="1"/>
  <c r="H82" i="4"/>
  <c r="AT82" i="1" s="1"/>
  <c r="G83" i="4"/>
  <c r="AS83" i="1" s="1"/>
  <c r="G85" i="4"/>
  <c r="AS85" i="1" s="1"/>
  <c r="F86" i="4"/>
  <c r="AR86" i="1" s="1"/>
  <c r="E87" i="4"/>
  <c r="AQ87" i="1" s="1"/>
  <c r="D88" i="4"/>
  <c r="AP88" i="1" s="1"/>
  <c r="E89" i="4"/>
  <c r="AQ89" i="1" s="1"/>
  <c r="D90" i="4"/>
  <c r="AP90" i="1" s="1"/>
  <c r="C91" i="4"/>
  <c r="Q91" i="4"/>
  <c r="BC91" i="1" s="1"/>
  <c r="P92" i="4"/>
  <c r="BB92" i="1" s="1"/>
  <c r="P93" i="4"/>
  <c r="BB93" i="1" s="1"/>
  <c r="N94" i="4"/>
  <c r="AZ94" i="1" s="1"/>
  <c r="L95" i="4"/>
  <c r="AX95" i="1" s="1"/>
  <c r="J96" i="4"/>
  <c r="AV96" i="1" s="1"/>
  <c r="H97" i="4"/>
  <c r="AT97" i="1" s="1"/>
  <c r="F98" i="4"/>
  <c r="AR98" i="1" s="1"/>
  <c r="D99" i="4"/>
  <c r="AP99" i="1" s="1"/>
  <c r="Q99" i="4"/>
  <c r="BC99" i="1" s="1"/>
  <c r="O100" i="4"/>
  <c r="BA100" i="1" s="1"/>
  <c r="M101" i="4"/>
  <c r="AY101" i="1" s="1"/>
  <c r="L102" i="4"/>
  <c r="AX102" i="1" s="1"/>
  <c r="I103" i="4"/>
  <c r="AU103" i="1" s="1"/>
  <c r="F104" i="4"/>
  <c r="AR104" i="1" s="1"/>
  <c r="C4" i="3"/>
  <c r="D5" i="3"/>
  <c r="Y5" i="1" s="1"/>
  <c r="D6" i="3"/>
  <c r="Y6" i="1" s="1"/>
  <c r="C7" i="3"/>
  <c r="F8" i="3"/>
  <c r="AA8" i="1" s="1"/>
  <c r="F9" i="3"/>
  <c r="AA9" i="1" s="1"/>
  <c r="D10" i="3"/>
  <c r="Y10" i="1" s="1"/>
  <c r="P10" i="3"/>
  <c r="AK10" i="1" s="1"/>
  <c r="E12" i="3"/>
  <c r="Z12" i="1" s="1"/>
  <c r="I13" i="3"/>
  <c r="AD13" i="1" s="1"/>
  <c r="N14" i="3"/>
  <c r="AI14" i="1" s="1"/>
  <c r="L16" i="3"/>
  <c r="AG16" i="1" s="1"/>
  <c r="J17" i="3"/>
  <c r="AE17" i="1" s="1"/>
  <c r="O18" i="3"/>
  <c r="AJ18" i="1" s="1"/>
  <c r="O19" i="3"/>
  <c r="AJ19" i="1" s="1"/>
  <c r="O20" i="3"/>
  <c r="AJ20" i="1" s="1"/>
  <c r="L21" i="3"/>
  <c r="AG21" i="1" s="1"/>
  <c r="N22" i="3"/>
  <c r="AI22" i="1" s="1"/>
  <c r="D24" i="3"/>
  <c r="Y24" i="1" s="1"/>
  <c r="P24" i="3"/>
  <c r="AK24" i="1" s="1"/>
  <c r="N26" i="3"/>
  <c r="AI26" i="1" s="1"/>
  <c r="K27" i="3"/>
  <c r="AF27" i="1" s="1"/>
  <c r="H28" i="3"/>
  <c r="AC28" i="1" s="1"/>
  <c r="L29" i="3"/>
  <c r="AG29" i="1" s="1"/>
  <c r="P30" i="3"/>
  <c r="AK30" i="1" s="1"/>
  <c r="K32" i="3"/>
  <c r="AF32" i="1" s="1"/>
  <c r="H33" i="3"/>
  <c r="AC33" i="1" s="1"/>
  <c r="L34" i="3"/>
  <c r="AG34" i="1" s="1"/>
  <c r="P35" i="3"/>
  <c r="AK35" i="1" s="1"/>
  <c r="M36" i="3"/>
  <c r="AH36" i="1" s="1"/>
  <c r="Q37" i="3"/>
  <c r="AL37" i="1" s="1"/>
  <c r="G93" i="5"/>
  <c r="BJ93" i="1" s="1"/>
  <c r="G10" i="4"/>
  <c r="AS10" i="1" s="1"/>
  <c r="D23" i="4"/>
  <c r="AP23" i="1" s="1"/>
  <c r="H33" i="4"/>
  <c r="AT33" i="1" s="1"/>
  <c r="Q42" i="4"/>
  <c r="BC42" i="1" s="1"/>
  <c r="K52" i="4"/>
  <c r="AW52" i="1" s="1"/>
  <c r="F61" i="4"/>
  <c r="AR61" i="1" s="1"/>
  <c r="C67" i="4"/>
  <c r="N68" i="4"/>
  <c r="AZ68" i="1" s="1"/>
  <c r="P69" i="4"/>
  <c r="BB69" i="1" s="1"/>
  <c r="Q70" i="4"/>
  <c r="BC70" i="1" s="1"/>
  <c r="P71" i="4"/>
  <c r="BB71" i="1" s="1"/>
  <c r="O72" i="4"/>
  <c r="BA72" i="1" s="1"/>
  <c r="P73" i="4"/>
  <c r="BB73" i="1" s="1"/>
  <c r="O74" i="4"/>
  <c r="BA74" i="1" s="1"/>
  <c r="N75" i="4"/>
  <c r="AZ75" i="1" s="1"/>
  <c r="M76" i="4"/>
  <c r="AY76" i="1" s="1"/>
  <c r="L77" i="4"/>
  <c r="AX77" i="1" s="1"/>
  <c r="M78" i="4"/>
  <c r="AY78" i="1" s="1"/>
  <c r="L79" i="4"/>
  <c r="AX79" i="1" s="1"/>
  <c r="K80" i="4"/>
  <c r="AW80" i="1" s="1"/>
  <c r="J81" i="4"/>
  <c r="AV81" i="1" s="1"/>
  <c r="I82" i="4"/>
  <c r="AU82" i="1" s="1"/>
  <c r="H85" i="4"/>
  <c r="AT85" i="1" s="1"/>
  <c r="F87" i="4"/>
  <c r="AR87" i="1" s="1"/>
  <c r="G88" i="4"/>
  <c r="AS88" i="1" s="1"/>
  <c r="F89" i="4"/>
  <c r="AR89" i="1" s="1"/>
  <c r="E90" i="4"/>
  <c r="AQ90" i="1" s="1"/>
  <c r="D91" i="4"/>
  <c r="AP91" i="1" s="1"/>
  <c r="C92" i="4"/>
  <c r="D93" i="4"/>
  <c r="AP93" i="1" s="1"/>
  <c r="Q93" i="4"/>
  <c r="BC93" i="1" s="1"/>
  <c r="O94" i="4"/>
  <c r="BA94" i="1" s="1"/>
  <c r="M95" i="4"/>
  <c r="AY95" i="1" s="1"/>
  <c r="K96" i="4"/>
  <c r="AW96" i="1" s="1"/>
  <c r="E99" i="4"/>
  <c r="AQ99" i="1" s="1"/>
  <c r="C100" i="4"/>
  <c r="P100" i="4"/>
  <c r="BB100" i="1" s="1"/>
  <c r="O101" i="4"/>
  <c r="BA101" i="1" s="1"/>
  <c r="M102" i="4"/>
  <c r="AY102" i="1" s="1"/>
  <c r="J103" i="4"/>
  <c r="AV103" i="1" s="1"/>
  <c r="G104" i="4"/>
  <c r="AS104" i="1" s="1"/>
  <c r="E4" i="3"/>
  <c r="Z4" i="1" s="1"/>
  <c r="E5" i="3"/>
  <c r="Z5" i="1" s="1"/>
  <c r="E6" i="3"/>
  <c r="Z6" i="1" s="1"/>
  <c r="D7" i="3"/>
  <c r="Y7" i="1" s="1"/>
  <c r="G8" i="3"/>
  <c r="AB8" i="1" s="1"/>
  <c r="G9" i="3"/>
  <c r="AB9" i="1" s="1"/>
  <c r="E10" i="3"/>
  <c r="Z10" i="1" s="1"/>
  <c r="Q10" i="3"/>
  <c r="AL10" i="1" s="1"/>
  <c r="F12" i="3"/>
  <c r="AA12" i="1" s="1"/>
  <c r="J13" i="3"/>
  <c r="AE13" i="1" s="1"/>
  <c r="O14" i="3"/>
  <c r="AJ14" i="1" s="1"/>
  <c r="M16" i="3"/>
  <c r="AH16" i="1" s="1"/>
  <c r="K17" i="3"/>
  <c r="AF17" i="1" s="1"/>
  <c r="P18" i="3"/>
  <c r="AK18" i="1" s="1"/>
  <c r="P19" i="3"/>
  <c r="AK19" i="1" s="1"/>
  <c r="P20" i="3"/>
  <c r="AK20" i="1" s="1"/>
  <c r="M21" i="3"/>
  <c r="AH21" i="1" s="1"/>
  <c r="O22" i="3"/>
  <c r="AJ22" i="1" s="1"/>
  <c r="E24" i="3"/>
  <c r="Z24" i="1" s="1"/>
  <c r="H11" i="4"/>
  <c r="AT11" i="1" s="1"/>
  <c r="Q23" i="4"/>
  <c r="BC23" i="1" s="1"/>
  <c r="E34" i="4"/>
  <c r="AQ34" i="1" s="1"/>
  <c r="N43" i="4"/>
  <c r="AZ43" i="1" s="1"/>
  <c r="H53" i="4"/>
  <c r="AT53" i="1" s="1"/>
  <c r="K64" i="4"/>
  <c r="AW64" i="1" s="1"/>
  <c r="F67" i="4"/>
  <c r="AR67" i="1" s="1"/>
  <c r="O68" i="4"/>
  <c r="BA68" i="1" s="1"/>
  <c r="Q69" i="4"/>
  <c r="BC69" i="1" s="1"/>
  <c r="C71" i="4"/>
  <c r="Q71" i="4"/>
  <c r="BC71" i="1" s="1"/>
  <c r="P72" i="4"/>
  <c r="BB72" i="1" s="1"/>
  <c r="Q73" i="4"/>
  <c r="BC73" i="1" s="1"/>
  <c r="P74" i="4"/>
  <c r="BB74" i="1" s="1"/>
  <c r="O75" i="4"/>
  <c r="BA75" i="1" s="1"/>
  <c r="N76" i="4"/>
  <c r="AZ76" i="1" s="1"/>
  <c r="M77" i="4"/>
  <c r="AY77" i="1" s="1"/>
  <c r="N78" i="4"/>
  <c r="AZ78" i="1" s="1"/>
  <c r="M79" i="4"/>
  <c r="AY79" i="1" s="1"/>
  <c r="L80" i="4"/>
  <c r="AX80" i="1" s="1"/>
  <c r="K81" i="4"/>
  <c r="AW81" i="1" s="1"/>
  <c r="J82" i="4"/>
  <c r="AV82" i="1" s="1"/>
  <c r="K83" i="4"/>
  <c r="AW83" i="1" s="1"/>
  <c r="I85" i="4"/>
  <c r="AU85" i="1" s="1"/>
  <c r="H86" i="4"/>
  <c r="AT86" i="1" s="1"/>
  <c r="G87" i="4"/>
  <c r="AS87" i="1" s="1"/>
  <c r="H88" i="4"/>
  <c r="AT88" i="1" s="1"/>
  <c r="G89" i="4"/>
  <c r="AS89" i="1" s="1"/>
  <c r="F90" i="4"/>
  <c r="AR90" i="1" s="1"/>
  <c r="E91" i="4"/>
  <c r="AQ91" i="1" s="1"/>
  <c r="D92" i="4"/>
  <c r="AP92" i="1" s="1"/>
  <c r="E93" i="4"/>
  <c r="AQ93" i="1" s="1"/>
  <c r="C94" i="4"/>
  <c r="P94" i="4"/>
  <c r="BB94" i="1" s="1"/>
  <c r="N95" i="4"/>
  <c r="AZ95" i="1" s="1"/>
  <c r="L96" i="4"/>
  <c r="AX96" i="1" s="1"/>
  <c r="H98" i="4"/>
  <c r="AT98" i="1" s="1"/>
  <c r="F99" i="4"/>
  <c r="AR99" i="1" s="1"/>
  <c r="D100" i="4"/>
  <c r="AP100" i="1" s="1"/>
  <c r="C101" i="4"/>
  <c r="P101" i="4"/>
  <c r="BB101" i="1" s="1"/>
  <c r="N102" i="4"/>
  <c r="AZ102" i="1" s="1"/>
  <c r="K103" i="4"/>
  <c r="AW103" i="1" s="1"/>
  <c r="H104" i="4"/>
  <c r="AT104" i="1" s="1"/>
  <c r="F4" i="3"/>
  <c r="AA4" i="1" s="1"/>
  <c r="F5" i="3"/>
  <c r="AA5" i="1" s="1"/>
  <c r="F6" i="3"/>
  <c r="AA6" i="1" s="1"/>
  <c r="K7" i="3"/>
  <c r="AF7" i="1" s="1"/>
  <c r="K8" i="3"/>
  <c r="AF8" i="1" s="1"/>
  <c r="H9" i="3"/>
  <c r="AC9" i="1" s="1"/>
  <c r="F10" i="3"/>
  <c r="AA10" i="1" s="1"/>
  <c r="H11" i="3"/>
  <c r="AC11" i="1" s="1"/>
  <c r="G12" i="3"/>
  <c r="AB12" i="1" s="1"/>
  <c r="K13" i="3"/>
  <c r="AF13" i="1" s="1"/>
  <c r="P14" i="3"/>
  <c r="AK14" i="1" s="1"/>
  <c r="N16" i="3"/>
  <c r="AI16" i="1" s="1"/>
  <c r="L17" i="3"/>
  <c r="AG17" i="1" s="1"/>
  <c r="Q18" i="3"/>
  <c r="AL18" i="1" s="1"/>
  <c r="F97" i="5"/>
  <c r="BI97" i="1" s="1"/>
  <c r="O24" i="4"/>
  <c r="BA24" i="1" s="1"/>
  <c r="Q34" i="4"/>
  <c r="BC34" i="1" s="1"/>
  <c r="K44" i="4"/>
  <c r="AW44" i="1" s="1"/>
  <c r="E54" i="4"/>
  <c r="AQ54" i="1" s="1"/>
  <c r="P61" i="4"/>
  <c r="BB61" i="1" s="1"/>
  <c r="D65" i="4"/>
  <c r="AP65" i="1" s="1"/>
  <c r="P68" i="4"/>
  <c r="BB68" i="1" s="1"/>
  <c r="C70" i="4"/>
  <c r="D71" i="4"/>
  <c r="AP71" i="1" s="1"/>
  <c r="C72" i="4"/>
  <c r="D73" i="4"/>
  <c r="AP73" i="1" s="1"/>
  <c r="C74" i="4"/>
  <c r="Q74" i="4"/>
  <c r="BC74" i="1" s="1"/>
  <c r="P75" i="4"/>
  <c r="BB75" i="1" s="1"/>
  <c r="O76" i="4"/>
  <c r="BA76" i="1" s="1"/>
  <c r="P77" i="4"/>
  <c r="BB77" i="1" s="1"/>
  <c r="O78" i="4"/>
  <c r="BA78" i="1" s="1"/>
  <c r="N79" i="4"/>
  <c r="AZ79" i="1" s="1"/>
  <c r="M80" i="4"/>
  <c r="AY80" i="1" s="1"/>
  <c r="L81" i="4"/>
  <c r="AX81" i="1" s="1"/>
  <c r="M82" i="4"/>
  <c r="AY82" i="1" s="1"/>
  <c r="L83" i="4"/>
  <c r="AX83" i="1" s="1"/>
  <c r="K84" i="4"/>
  <c r="AW84" i="1" s="1"/>
  <c r="J85" i="4"/>
  <c r="AV85" i="1" s="1"/>
  <c r="I86" i="4"/>
  <c r="AU86" i="1" s="1"/>
  <c r="I88" i="4"/>
  <c r="AU88" i="1" s="1"/>
  <c r="H89" i="4"/>
  <c r="AT89" i="1" s="1"/>
  <c r="G90" i="4"/>
  <c r="AS90" i="1" s="1"/>
  <c r="F91" i="4"/>
  <c r="AR91" i="1" s="1"/>
  <c r="G92" i="4"/>
  <c r="AS92" i="1" s="1"/>
  <c r="F93" i="4"/>
  <c r="AR93" i="1" s="1"/>
  <c r="D94" i="4"/>
  <c r="AP94" i="1" s="1"/>
  <c r="Q94" i="4"/>
  <c r="BC94" i="1" s="1"/>
  <c r="O95" i="4"/>
  <c r="BA95" i="1" s="1"/>
  <c r="M96" i="4"/>
  <c r="AY96" i="1" s="1"/>
  <c r="K97" i="4"/>
  <c r="AW97" i="1" s="1"/>
  <c r="F100" i="4"/>
  <c r="AR100" i="1" s="1"/>
  <c r="D101" i="4"/>
  <c r="AP101" i="1" s="1"/>
  <c r="Q101" i="4"/>
  <c r="BC101" i="1" s="1"/>
  <c r="O102" i="4"/>
  <c r="BA102" i="1" s="1"/>
  <c r="L103" i="4"/>
  <c r="AX103" i="1" s="1"/>
  <c r="I104" i="4"/>
  <c r="AU104" i="1" s="1"/>
  <c r="G4" i="3"/>
  <c r="AB4" i="1" s="1"/>
  <c r="G5" i="3"/>
  <c r="AB5" i="1" s="1"/>
  <c r="G6" i="3"/>
  <c r="AB6" i="1" s="1"/>
  <c r="L7" i="3"/>
  <c r="AG7" i="1" s="1"/>
  <c r="L8" i="3"/>
  <c r="AG8" i="1" s="1"/>
  <c r="I9" i="3"/>
  <c r="AD9" i="1" s="1"/>
  <c r="G10" i="3"/>
  <c r="AB10" i="1" s="1"/>
  <c r="K11" i="3"/>
  <c r="AF11" i="1" s="1"/>
  <c r="K12" i="3"/>
  <c r="AF12" i="1" s="1"/>
  <c r="L13" i="3"/>
  <c r="AG13" i="1" s="1"/>
  <c r="Q14" i="3"/>
  <c r="AL14" i="1" s="1"/>
  <c r="O16" i="3"/>
  <c r="AJ16" i="1" s="1"/>
  <c r="M17" i="3"/>
  <c r="AH17" i="1" s="1"/>
  <c r="C19" i="3"/>
  <c r="C20" i="3"/>
  <c r="Q98" i="5"/>
  <c r="BT98" i="1" s="1"/>
  <c r="J13" i="4"/>
  <c r="AV13" i="1" s="1"/>
  <c r="M25" i="4"/>
  <c r="AY25" i="1" s="1"/>
  <c r="N35" i="4"/>
  <c r="AZ35" i="1" s="1"/>
  <c r="Q54" i="4"/>
  <c r="BC54" i="1" s="1"/>
  <c r="C62" i="4"/>
  <c r="F65" i="4"/>
  <c r="AR65" i="1" s="1"/>
  <c r="L67" i="4"/>
  <c r="AX67" i="1" s="1"/>
  <c r="D69" i="4"/>
  <c r="AP69" i="1" s="1"/>
  <c r="E70" i="4"/>
  <c r="AQ70" i="1" s="1"/>
  <c r="E71" i="4"/>
  <c r="AQ71" i="1" s="1"/>
  <c r="D72" i="4"/>
  <c r="AP72" i="1" s="1"/>
  <c r="E73" i="4"/>
  <c r="AQ73" i="1" s="1"/>
  <c r="D74" i="4"/>
  <c r="AP74" i="1" s="1"/>
  <c r="C75" i="4"/>
  <c r="Q75" i="4"/>
  <c r="BC75" i="1" s="1"/>
  <c r="P76" i="4"/>
  <c r="BB76" i="1" s="1"/>
  <c r="Q77" i="4"/>
  <c r="BC77" i="1" s="1"/>
  <c r="P78" i="4"/>
  <c r="BB78" i="1" s="1"/>
  <c r="O79" i="4"/>
  <c r="BA79" i="1" s="1"/>
  <c r="N80" i="4"/>
  <c r="AZ80" i="1" s="1"/>
  <c r="M81" i="4"/>
  <c r="AY81" i="1" s="1"/>
  <c r="N82" i="4"/>
  <c r="AZ82" i="1" s="1"/>
  <c r="M83" i="4"/>
  <c r="AY83" i="1" s="1"/>
  <c r="L84" i="4"/>
  <c r="AX84" i="1" s="1"/>
  <c r="K85" i="4"/>
  <c r="AW85" i="1" s="1"/>
  <c r="J86" i="4"/>
  <c r="AV86" i="1" s="1"/>
  <c r="K87" i="4"/>
  <c r="AW87" i="1" s="1"/>
  <c r="J88" i="4"/>
  <c r="AV88" i="1" s="1"/>
  <c r="I89" i="4"/>
  <c r="AU89" i="1" s="1"/>
  <c r="H90" i="4"/>
  <c r="AT90" i="1" s="1"/>
  <c r="G91" i="4"/>
  <c r="AS91" i="1" s="1"/>
  <c r="H92" i="4"/>
  <c r="AT92" i="1" s="1"/>
  <c r="G93" i="4"/>
  <c r="AS93" i="1" s="1"/>
  <c r="E94" i="4"/>
  <c r="AQ94" i="1" s="1"/>
  <c r="C95" i="4"/>
  <c r="P95" i="4"/>
  <c r="BB95" i="1" s="1"/>
  <c r="N96" i="4"/>
  <c r="AZ96" i="1" s="1"/>
  <c r="L97" i="4"/>
  <c r="AX97" i="1" s="1"/>
  <c r="G100" i="4"/>
  <c r="AS100" i="1" s="1"/>
  <c r="E101" i="4"/>
  <c r="AQ101" i="1" s="1"/>
  <c r="C102" i="4"/>
  <c r="P102" i="4"/>
  <c r="BB102" i="1" s="1"/>
  <c r="M103" i="4"/>
  <c r="AY103" i="1" s="1"/>
  <c r="J104" i="4"/>
  <c r="AV104" i="1" s="1"/>
  <c r="K4" i="3"/>
  <c r="AF4" i="1" s="1"/>
  <c r="K5" i="3"/>
  <c r="AF5" i="1" s="1"/>
  <c r="H6" i="3"/>
  <c r="AC6" i="1" s="1"/>
  <c r="M7" i="3"/>
  <c r="AH7" i="1" s="1"/>
  <c r="M8" i="3"/>
  <c r="AH8" i="1" s="1"/>
  <c r="K9" i="3"/>
  <c r="AF9" i="1" s="1"/>
  <c r="H10" i="3"/>
  <c r="AC10" i="1" s="1"/>
  <c r="L11" i="3"/>
  <c r="AG11" i="1" s="1"/>
  <c r="L12" i="3"/>
  <c r="AG12" i="1" s="1"/>
  <c r="M13" i="3"/>
  <c r="AH13" i="1" s="1"/>
  <c r="K15" i="3"/>
  <c r="AF15" i="1" s="1"/>
  <c r="P16" i="3"/>
  <c r="AK16" i="1" s="1"/>
  <c r="N17" i="3"/>
  <c r="AI17" i="1" s="1"/>
  <c r="D19" i="3"/>
  <c r="Y19" i="1" s="1"/>
  <c r="D20" i="3"/>
  <c r="Y20" i="1" s="1"/>
  <c r="D21" i="3"/>
  <c r="Y21" i="1" s="1"/>
  <c r="P21" i="3"/>
  <c r="AK21" i="1" s="1"/>
  <c r="K23" i="3"/>
  <c r="AF23" i="1" s="1"/>
  <c r="H24" i="3"/>
  <c r="AC24" i="1" s="1"/>
  <c r="K100" i="5"/>
  <c r="BN100" i="1" s="1"/>
  <c r="K14" i="4"/>
  <c r="AW14" i="1" s="1"/>
  <c r="K26" i="4"/>
  <c r="AW26" i="1" s="1"/>
  <c r="K36" i="4"/>
  <c r="AW36" i="1" s="1"/>
  <c r="E46" i="4"/>
  <c r="AQ46" i="1" s="1"/>
  <c r="N55" i="4"/>
  <c r="AZ55" i="1" s="1"/>
  <c r="E62" i="4"/>
  <c r="AQ62" i="1" s="1"/>
  <c r="H65" i="4"/>
  <c r="AT65" i="1" s="1"/>
  <c r="N67" i="4"/>
  <c r="AZ67" i="1" s="1"/>
  <c r="E69" i="4"/>
  <c r="AQ69" i="1" s="1"/>
  <c r="F70" i="4"/>
  <c r="AR70" i="1" s="1"/>
  <c r="F71" i="4"/>
  <c r="AR71" i="1" s="1"/>
  <c r="F73" i="4"/>
  <c r="AR73" i="1" s="1"/>
  <c r="E74" i="4"/>
  <c r="AQ74" i="1" s="1"/>
  <c r="D75" i="4"/>
  <c r="AP75" i="1" s="1"/>
  <c r="C76" i="4"/>
  <c r="D77" i="4"/>
  <c r="AP77" i="1" s="1"/>
  <c r="C78" i="4"/>
  <c r="Q78" i="4"/>
  <c r="BC78" i="1" s="1"/>
  <c r="P79" i="4"/>
  <c r="BB79" i="1" s="1"/>
  <c r="O80" i="4"/>
  <c r="BA80" i="1" s="1"/>
  <c r="P81" i="4"/>
  <c r="BB81" i="1" s="1"/>
  <c r="O82" i="4"/>
  <c r="BA82" i="1" s="1"/>
  <c r="N83" i="4"/>
  <c r="AZ83" i="1" s="1"/>
  <c r="M84" i="4"/>
  <c r="AY84" i="1" s="1"/>
  <c r="L85" i="4"/>
  <c r="AX85" i="1" s="1"/>
  <c r="M86" i="4"/>
  <c r="AY86" i="1" s="1"/>
  <c r="L87" i="4"/>
  <c r="AX87" i="1" s="1"/>
  <c r="K88" i="4"/>
  <c r="AW88" i="1" s="1"/>
  <c r="J89" i="4"/>
  <c r="AV89" i="1" s="1"/>
  <c r="I90" i="4"/>
  <c r="AU90" i="1" s="1"/>
  <c r="I92" i="4"/>
  <c r="AU92" i="1" s="1"/>
  <c r="H93" i="4"/>
  <c r="AT93" i="1" s="1"/>
  <c r="F94" i="4"/>
  <c r="AR94" i="1" s="1"/>
  <c r="D95" i="4"/>
  <c r="AP95" i="1" s="1"/>
  <c r="Q95" i="4"/>
  <c r="BC95" i="1" s="1"/>
  <c r="O96" i="4"/>
  <c r="BA96" i="1" s="1"/>
  <c r="M97" i="4"/>
  <c r="AY97" i="1" s="1"/>
  <c r="L98" i="4"/>
  <c r="AX98" i="1" s="1"/>
  <c r="H100" i="4"/>
  <c r="AT100" i="1" s="1"/>
  <c r="F101" i="4"/>
  <c r="AR101" i="1" s="1"/>
  <c r="D102" i="4"/>
  <c r="AP102" i="1" s="1"/>
  <c r="Q102" i="4"/>
  <c r="BC102" i="1" s="1"/>
  <c r="N103" i="4"/>
  <c r="AZ103" i="1" s="1"/>
  <c r="K104" i="4"/>
  <c r="AW104" i="1" s="1"/>
  <c r="L4" i="3"/>
  <c r="AG4" i="1" s="1"/>
  <c r="L5" i="3"/>
  <c r="AG5" i="1" s="1"/>
  <c r="K6" i="3"/>
  <c r="AF6" i="1" s="1"/>
  <c r="N7" i="3"/>
  <c r="AI7" i="1" s="1"/>
  <c r="N8" i="3"/>
  <c r="AI8" i="1" s="1"/>
  <c r="L9" i="3"/>
  <c r="AG9" i="1" s="1"/>
  <c r="I10" i="3"/>
  <c r="AD10" i="1" s="1"/>
  <c r="M11" i="3"/>
  <c r="AH11" i="1" s="1"/>
  <c r="M12" i="3"/>
  <c r="AH12" i="1" s="1"/>
  <c r="N13" i="3"/>
  <c r="AI13" i="1" s="1"/>
  <c r="L15" i="3"/>
  <c r="AG15" i="1" s="1"/>
  <c r="Q16" i="3"/>
  <c r="AL16" i="1" s="1"/>
  <c r="O17" i="3"/>
  <c r="AJ17" i="1" s="1"/>
  <c r="E19" i="3"/>
  <c r="Z19" i="1" s="1"/>
  <c r="E20" i="3"/>
  <c r="Z20" i="1" s="1"/>
  <c r="E21" i="3"/>
  <c r="Z21" i="1" s="1"/>
  <c r="Q21" i="3"/>
  <c r="AL21" i="1" s="1"/>
  <c r="L23" i="3"/>
  <c r="AG23" i="1" s="1"/>
  <c r="I24" i="3"/>
  <c r="AD24" i="1" s="1"/>
  <c r="N25" i="3"/>
  <c r="AI25" i="1" s="1"/>
  <c r="D27" i="3"/>
  <c r="Y27" i="1" s="1"/>
  <c r="P27" i="3"/>
  <c r="AK27" i="1" s="1"/>
  <c r="M28" i="3"/>
  <c r="AH28" i="1" s="1"/>
  <c r="Q29" i="3"/>
  <c r="AL29" i="1" s="1"/>
  <c r="N31" i="3"/>
  <c r="AI31" i="1" s="1"/>
  <c r="P32" i="3"/>
  <c r="AK32" i="1" s="1"/>
  <c r="M33" i="3"/>
  <c r="AH33" i="1" s="1"/>
  <c r="Q34" i="3"/>
  <c r="AL34" i="1" s="1"/>
  <c r="F36" i="3"/>
  <c r="AA36" i="1" s="1"/>
  <c r="E37" i="3"/>
  <c r="Z37" i="1" s="1"/>
  <c r="G38" i="3"/>
  <c r="AB38" i="1" s="1"/>
  <c r="O39" i="3"/>
  <c r="AJ39" i="1" s="1"/>
  <c r="L40" i="3"/>
  <c r="AG40" i="1" s="1"/>
  <c r="I41" i="3"/>
  <c r="AD41" i="1" s="1"/>
  <c r="O42" i="3"/>
  <c r="AJ42" i="1" s="1"/>
  <c r="N43" i="3"/>
  <c r="AI43" i="1" s="1"/>
  <c r="K45" i="3"/>
  <c r="AF45" i="1" s="1"/>
  <c r="G19" i="3"/>
  <c r="AB19" i="1" s="1"/>
  <c r="F24" i="3"/>
  <c r="AA24" i="1" s="1"/>
  <c r="P26" i="3"/>
  <c r="AK26" i="1" s="1"/>
  <c r="E28" i="3"/>
  <c r="Z28" i="1" s="1"/>
  <c r="K30" i="3"/>
  <c r="AF30" i="1" s="1"/>
  <c r="L32" i="3"/>
  <c r="AG32" i="1" s="1"/>
  <c r="O33" i="3"/>
  <c r="AJ33" i="1" s="1"/>
  <c r="Q35" i="3"/>
  <c r="AL35" i="1" s="1"/>
  <c r="L37" i="3"/>
  <c r="AG37" i="1" s="1"/>
  <c r="Q38" i="3"/>
  <c r="AL38" i="1" s="1"/>
  <c r="J40" i="3"/>
  <c r="AE40" i="1" s="1"/>
  <c r="M41" i="3"/>
  <c r="AH41" i="1" s="1"/>
  <c r="G43" i="3"/>
  <c r="AB43" i="1" s="1"/>
  <c r="Q44" i="3"/>
  <c r="AL44" i="1" s="1"/>
  <c r="K47" i="3"/>
  <c r="AF47" i="1" s="1"/>
  <c r="H49" i="3"/>
  <c r="AC49" i="1" s="1"/>
  <c r="I50" i="3"/>
  <c r="AD50" i="1" s="1"/>
  <c r="H51" i="3"/>
  <c r="AC51" i="1" s="1"/>
  <c r="G52" i="3"/>
  <c r="AB52" i="1" s="1"/>
  <c r="G53" i="3"/>
  <c r="AB53" i="1" s="1"/>
  <c r="H54" i="3"/>
  <c r="AC54" i="1" s="1"/>
  <c r="G55" i="3"/>
  <c r="AB55" i="1" s="1"/>
  <c r="H56" i="3"/>
  <c r="AC56" i="1" s="1"/>
  <c r="N57" i="3"/>
  <c r="AI57" i="1" s="1"/>
  <c r="E59" i="3"/>
  <c r="Z59" i="1" s="1"/>
  <c r="C60" i="3"/>
  <c r="C61" i="3"/>
  <c r="D62" i="3"/>
  <c r="Y62" i="1" s="1"/>
  <c r="P62" i="3"/>
  <c r="AK62" i="1" s="1"/>
  <c r="K64" i="3"/>
  <c r="AF64" i="1" s="1"/>
  <c r="H65" i="3"/>
  <c r="AC65" i="1" s="1"/>
  <c r="E66" i="3"/>
  <c r="Z66" i="1" s="1"/>
  <c r="Q66" i="3"/>
  <c r="AL66" i="1" s="1"/>
  <c r="Q67" i="3"/>
  <c r="AL67" i="1" s="1"/>
  <c r="O68" i="3"/>
  <c r="AJ68" i="1" s="1"/>
  <c r="P69" i="3"/>
  <c r="AK69" i="1" s="1"/>
  <c r="N71" i="3"/>
  <c r="AI71" i="1" s="1"/>
  <c r="P72" i="3"/>
  <c r="AK72" i="1" s="1"/>
  <c r="F74" i="3"/>
  <c r="AA74" i="1" s="1"/>
  <c r="E75" i="3"/>
  <c r="Z75" i="1" s="1"/>
  <c r="G76" i="3"/>
  <c r="AB76" i="1" s="1"/>
  <c r="G77" i="3"/>
  <c r="AB77" i="1" s="1"/>
  <c r="M78" i="3"/>
  <c r="AH78" i="1" s="1"/>
  <c r="O79" i="3"/>
  <c r="AJ79" i="1" s="1"/>
  <c r="P80" i="3"/>
  <c r="AK80" i="1" s="1"/>
  <c r="D82" i="3"/>
  <c r="Y82" i="1" s="1"/>
  <c r="Q82" i="3"/>
  <c r="AL82" i="1" s="1"/>
  <c r="D84" i="3"/>
  <c r="Y84" i="1" s="1"/>
  <c r="D85" i="3"/>
  <c r="Y85" i="1" s="1"/>
  <c r="P85" i="3"/>
  <c r="AK85" i="1" s="1"/>
  <c r="C87" i="3"/>
  <c r="C88" i="3"/>
  <c r="O88" i="3"/>
  <c r="AJ88" i="1" s="1"/>
  <c r="L89" i="3"/>
  <c r="AG89" i="1" s="1"/>
  <c r="I90" i="3"/>
  <c r="AD90" i="1" s="1"/>
  <c r="F91" i="3"/>
  <c r="AA91" i="1" s="1"/>
  <c r="E92" i="3"/>
  <c r="Z92" i="1" s="1"/>
  <c r="Q92" i="3"/>
  <c r="AL92" i="1" s="1"/>
  <c r="N93" i="3"/>
  <c r="AI93" i="1" s="1"/>
  <c r="K94" i="3"/>
  <c r="AF94" i="1" s="1"/>
  <c r="L95" i="3"/>
  <c r="AG95" i="1" s="1"/>
  <c r="M96" i="3"/>
  <c r="AH96" i="1" s="1"/>
  <c r="L97" i="3"/>
  <c r="AG97" i="1" s="1"/>
  <c r="P98" i="3"/>
  <c r="AK98" i="1" s="1"/>
  <c r="F100" i="3"/>
  <c r="AA100" i="1" s="1"/>
  <c r="C101" i="3"/>
  <c r="O101" i="3"/>
  <c r="AJ101" i="1" s="1"/>
  <c r="P102" i="3"/>
  <c r="AK102" i="1" s="1"/>
  <c r="M103" i="3"/>
  <c r="AH103" i="1" s="1"/>
  <c r="J104" i="3"/>
  <c r="AE104" i="1" s="1"/>
  <c r="G4" i="2"/>
  <c r="K4" i="1" s="1"/>
  <c r="D5" i="2"/>
  <c r="H5" i="1" s="1"/>
  <c r="P5" i="2"/>
  <c r="T5" i="1" s="1"/>
  <c r="M6" i="2"/>
  <c r="Q6" i="1" s="1"/>
  <c r="J7" i="2"/>
  <c r="N7" i="1" s="1"/>
  <c r="G8" i="2"/>
  <c r="K8" i="1" s="1"/>
  <c r="D9" i="2"/>
  <c r="H9" i="1" s="1"/>
  <c r="P9" i="2"/>
  <c r="T9" i="1" s="1"/>
  <c r="M10" i="2"/>
  <c r="Q10" i="1" s="1"/>
  <c r="J11" i="2"/>
  <c r="N11" i="1" s="1"/>
  <c r="G12" i="2"/>
  <c r="K12" i="1" s="1"/>
  <c r="D13" i="2"/>
  <c r="H13" i="1" s="1"/>
  <c r="P13" i="2"/>
  <c r="T13" i="1" s="1"/>
  <c r="M14" i="2"/>
  <c r="Q14" i="1" s="1"/>
  <c r="J15" i="2"/>
  <c r="N15" i="1" s="1"/>
  <c r="G16" i="2"/>
  <c r="K16" i="1" s="1"/>
  <c r="D17" i="2"/>
  <c r="H17" i="1" s="1"/>
  <c r="P17" i="2"/>
  <c r="T17" i="1" s="1"/>
  <c r="M18" i="2"/>
  <c r="Q18" i="1" s="1"/>
  <c r="J19" i="2"/>
  <c r="N19" i="1" s="1"/>
  <c r="G20" i="2"/>
  <c r="K20" i="1" s="1"/>
  <c r="D21" i="2"/>
  <c r="H21" i="1" s="1"/>
  <c r="P21" i="2"/>
  <c r="T21" i="1" s="1"/>
  <c r="M22" i="2"/>
  <c r="Q22" i="1" s="1"/>
  <c r="J23" i="2"/>
  <c r="N23" i="1" s="1"/>
  <c r="G24" i="2"/>
  <c r="K24" i="1" s="1"/>
  <c r="D25" i="2"/>
  <c r="H25" i="1" s="1"/>
  <c r="P25" i="2"/>
  <c r="T25" i="1" s="1"/>
  <c r="M26" i="2"/>
  <c r="Q26" i="1" s="1"/>
  <c r="J27" i="2"/>
  <c r="N27" i="1" s="1"/>
  <c r="G28" i="2"/>
  <c r="K28" i="1" s="1"/>
  <c r="D29" i="2"/>
  <c r="H29" i="1" s="1"/>
  <c r="P29" i="2"/>
  <c r="T29" i="1" s="1"/>
  <c r="M30" i="2"/>
  <c r="Q30" i="1" s="1"/>
  <c r="J31" i="2"/>
  <c r="N31" i="1" s="1"/>
  <c r="G32" i="2"/>
  <c r="K32" i="1" s="1"/>
  <c r="D33" i="2"/>
  <c r="H33" i="1" s="1"/>
  <c r="P33" i="2"/>
  <c r="T33" i="1" s="1"/>
  <c r="M34" i="2"/>
  <c r="Q34" i="1" s="1"/>
  <c r="J35" i="2"/>
  <c r="N35" i="1" s="1"/>
  <c r="G36" i="2"/>
  <c r="K36" i="1" s="1"/>
  <c r="D37" i="2"/>
  <c r="H37" i="1" s="1"/>
  <c r="P37" i="2"/>
  <c r="T37" i="1" s="1"/>
  <c r="M38" i="2"/>
  <c r="Q38" i="1" s="1"/>
  <c r="J39" i="2"/>
  <c r="N39" i="1" s="1"/>
  <c r="G40" i="2"/>
  <c r="K40" i="1" s="1"/>
  <c r="D41" i="2"/>
  <c r="H41" i="1" s="1"/>
  <c r="P41" i="2"/>
  <c r="T41" i="1" s="1"/>
  <c r="M42" i="2"/>
  <c r="Q42" i="1" s="1"/>
  <c r="Q19" i="3"/>
  <c r="AL19" i="1" s="1"/>
  <c r="G24" i="3"/>
  <c r="AB24" i="1" s="1"/>
  <c r="Q26" i="3"/>
  <c r="AL26" i="1" s="1"/>
  <c r="I28" i="3"/>
  <c r="AD28" i="1" s="1"/>
  <c r="L30" i="3"/>
  <c r="AG30" i="1" s="1"/>
  <c r="M32" i="3"/>
  <c r="AH32" i="1" s="1"/>
  <c r="P33" i="3"/>
  <c r="AK33" i="1" s="1"/>
  <c r="C36" i="3"/>
  <c r="M37" i="3"/>
  <c r="AH37" i="1" s="1"/>
  <c r="K39" i="3"/>
  <c r="AF39" i="1" s="1"/>
  <c r="K40" i="3"/>
  <c r="AF40" i="1" s="1"/>
  <c r="N41" i="3"/>
  <c r="AI41" i="1" s="1"/>
  <c r="H43" i="3"/>
  <c r="AC43" i="1" s="1"/>
  <c r="C45" i="3"/>
  <c r="L47" i="3"/>
  <c r="AG47" i="1" s="1"/>
  <c r="J49" i="3"/>
  <c r="AE49" i="1" s="1"/>
  <c r="J50" i="3"/>
  <c r="AE50" i="1" s="1"/>
  <c r="I51" i="3"/>
  <c r="AD51" i="1" s="1"/>
  <c r="H52" i="3"/>
  <c r="AC52" i="1" s="1"/>
  <c r="H53" i="3"/>
  <c r="AC53" i="1" s="1"/>
  <c r="J54" i="3"/>
  <c r="AE54" i="1" s="1"/>
  <c r="K55" i="3"/>
  <c r="AF55" i="1" s="1"/>
  <c r="I56" i="3"/>
  <c r="AD56" i="1" s="1"/>
  <c r="O57" i="3"/>
  <c r="AJ57" i="1" s="1"/>
  <c r="F59" i="3"/>
  <c r="AA59" i="1" s="1"/>
  <c r="D60" i="3"/>
  <c r="Y60" i="1" s="1"/>
  <c r="D61" i="3"/>
  <c r="Y61" i="1" s="1"/>
  <c r="E62" i="3"/>
  <c r="Z62" i="1" s="1"/>
  <c r="Q62" i="3"/>
  <c r="AL62" i="1" s="1"/>
  <c r="L64" i="3"/>
  <c r="AG64" i="1" s="1"/>
  <c r="I65" i="3"/>
  <c r="AD65" i="1" s="1"/>
  <c r="F66" i="3"/>
  <c r="AA66" i="1" s="1"/>
  <c r="C67" i="3"/>
  <c r="C68" i="3"/>
  <c r="P68" i="3"/>
  <c r="AK68" i="1" s="1"/>
  <c r="Q69" i="3"/>
  <c r="AL69" i="1" s="1"/>
  <c r="O71" i="3"/>
  <c r="AJ71" i="1" s="1"/>
  <c r="Q72" i="3"/>
  <c r="AL72" i="1" s="1"/>
  <c r="G74" i="3"/>
  <c r="AB74" i="1" s="1"/>
  <c r="K75" i="3"/>
  <c r="AF75" i="1" s="1"/>
  <c r="K76" i="3"/>
  <c r="AF76" i="1" s="1"/>
  <c r="H77" i="3"/>
  <c r="AC77" i="1" s="1"/>
  <c r="N78" i="3"/>
  <c r="AI78" i="1" s="1"/>
  <c r="P79" i="3"/>
  <c r="AK79" i="1" s="1"/>
  <c r="Q80" i="3"/>
  <c r="AL80" i="1" s="1"/>
  <c r="E82" i="3"/>
  <c r="Z82" i="1" s="1"/>
  <c r="C83" i="3"/>
  <c r="E84" i="3"/>
  <c r="Z84" i="1" s="1"/>
  <c r="E85" i="3"/>
  <c r="Z85" i="1" s="1"/>
  <c r="Q85" i="3"/>
  <c r="AL85" i="1" s="1"/>
  <c r="D87" i="3"/>
  <c r="Y87" i="1" s="1"/>
  <c r="D88" i="3"/>
  <c r="Y88" i="1" s="1"/>
  <c r="P88" i="3"/>
  <c r="AK88" i="1" s="1"/>
  <c r="M89" i="3"/>
  <c r="AH89" i="1" s="1"/>
  <c r="J90" i="3"/>
  <c r="AE90" i="1" s="1"/>
  <c r="G91" i="3"/>
  <c r="AB91" i="1" s="1"/>
  <c r="F92" i="3"/>
  <c r="AA92" i="1" s="1"/>
  <c r="C93" i="3"/>
  <c r="O93" i="3"/>
  <c r="AJ93" i="1" s="1"/>
  <c r="L94" i="3"/>
  <c r="AG94" i="1" s="1"/>
  <c r="M95" i="3"/>
  <c r="AH95" i="1" s="1"/>
  <c r="N96" i="3"/>
  <c r="AI96" i="1" s="1"/>
  <c r="M97" i="3"/>
  <c r="AH97" i="1" s="1"/>
  <c r="Q98" i="3"/>
  <c r="AL98" i="1" s="1"/>
  <c r="G100" i="3"/>
  <c r="AB100" i="1" s="1"/>
  <c r="D101" i="3"/>
  <c r="Y101" i="1" s="1"/>
  <c r="P101" i="3"/>
  <c r="AK101" i="1" s="1"/>
  <c r="Q102" i="3"/>
  <c r="AL102" i="1" s="1"/>
  <c r="N103" i="3"/>
  <c r="AI103" i="1" s="1"/>
  <c r="K104" i="3"/>
  <c r="AF104" i="1" s="1"/>
  <c r="H4" i="2"/>
  <c r="L4" i="1" s="1"/>
  <c r="E5" i="2"/>
  <c r="I5" i="1" s="1"/>
  <c r="Q5" i="2"/>
  <c r="U5" i="1" s="1"/>
  <c r="N6" i="2"/>
  <c r="R6" i="1" s="1"/>
  <c r="K7" i="2"/>
  <c r="O7" i="1" s="1"/>
  <c r="H8" i="2"/>
  <c r="L8" i="1" s="1"/>
  <c r="E9" i="2"/>
  <c r="I9" i="1" s="1"/>
  <c r="Q9" i="2"/>
  <c r="U9" i="1" s="1"/>
  <c r="N10" i="2"/>
  <c r="R10" i="1" s="1"/>
  <c r="K11" i="2"/>
  <c r="O11" i="1" s="1"/>
  <c r="H12" i="2"/>
  <c r="L12" i="1" s="1"/>
  <c r="E13" i="2"/>
  <c r="I13" i="1" s="1"/>
  <c r="Q13" i="2"/>
  <c r="U13" i="1" s="1"/>
  <c r="N14" i="2"/>
  <c r="R14" i="1" s="1"/>
  <c r="K15" i="2"/>
  <c r="O15" i="1" s="1"/>
  <c r="H16" i="2"/>
  <c r="L16" i="1" s="1"/>
  <c r="E17" i="2"/>
  <c r="I17" i="1" s="1"/>
  <c r="Q17" i="2"/>
  <c r="U17" i="1" s="1"/>
  <c r="G20" i="3"/>
  <c r="AB20" i="1" s="1"/>
  <c r="K24" i="3"/>
  <c r="AF24" i="1" s="1"/>
  <c r="C27" i="3"/>
  <c r="J28" i="3"/>
  <c r="AE28" i="1" s="1"/>
  <c r="M30" i="3"/>
  <c r="AH30" i="1" s="1"/>
  <c r="N32" i="3"/>
  <c r="AI32" i="1" s="1"/>
  <c r="Q33" i="3"/>
  <c r="AL33" i="1" s="1"/>
  <c r="D36" i="3"/>
  <c r="Y36" i="1" s="1"/>
  <c r="N37" i="3"/>
  <c r="AI37" i="1" s="1"/>
  <c r="L39" i="3"/>
  <c r="AG39" i="1" s="1"/>
  <c r="N40" i="3"/>
  <c r="AI40" i="1" s="1"/>
  <c r="O41" i="3"/>
  <c r="AJ41" i="1" s="1"/>
  <c r="K43" i="3"/>
  <c r="AF43" i="1" s="1"/>
  <c r="M45" i="3"/>
  <c r="AH45" i="1" s="1"/>
  <c r="M47" i="3"/>
  <c r="AH47" i="1" s="1"/>
  <c r="L49" i="3"/>
  <c r="AG49" i="1" s="1"/>
  <c r="K50" i="3"/>
  <c r="AF50" i="1" s="1"/>
  <c r="J51" i="3"/>
  <c r="AE51" i="1" s="1"/>
  <c r="J52" i="3"/>
  <c r="AE52" i="1" s="1"/>
  <c r="K53" i="3"/>
  <c r="AF53" i="1" s="1"/>
  <c r="K54" i="3"/>
  <c r="AF54" i="1" s="1"/>
  <c r="L55" i="3"/>
  <c r="AG55" i="1" s="1"/>
  <c r="J56" i="3"/>
  <c r="AE56" i="1" s="1"/>
  <c r="P57" i="3"/>
  <c r="AK57" i="1" s="1"/>
  <c r="G59" i="3"/>
  <c r="AB59" i="1" s="1"/>
  <c r="E60" i="3"/>
  <c r="Z60" i="1" s="1"/>
  <c r="E61" i="3"/>
  <c r="Z61" i="1" s="1"/>
  <c r="F62" i="3"/>
  <c r="AA62" i="1" s="1"/>
  <c r="H63" i="3"/>
  <c r="AC63" i="1" s="1"/>
  <c r="M64" i="3"/>
  <c r="AH64" i="1" s="1"/>
  <c r="J65" i="3"/>
  <c r="AE65" i="1" s="1"/>
  <c r="G66" i="3"/>
  <c r="AB66" i="1" s="1"/>
  <c r="D67" i="3"/>
  <c r="Y67" i="1" s="1"/>
  <c r="D68" i="3"/>
  <c r="Y68" i="1" s="1"/>
  <c r="Q68" i="3"/>
  <c r="AL68" i="1" s="1"/>
  <c r="K70" i="3"/>
  <c r="AF70" i="1" s="1"/>
  <c r="P71" i="3"/>
  <c r="AK71" i="1" s="1"/>
  <c r="K73" i="3"/>
  <c r="AF73" i="1" s="1"/>
  <c r="H74" i="3"/>
  <c r="AC74" i="1" s="1"/>
  <c r="L75" i="3"/>
  <c r="AG75" i="1" s="1"/>
  <c r="L76" i="3"/>
  <c r="AG76" i="1" s="1"/>
  <c r="J77" i="3"/>
  <c r="AE77" i="1" s="1"/>
  <c r="O78" i="3"/>
  <c r="AJ78" i="1" s="1"/>
  <c r="Q79" i="3"/>
  <c r="AL79" i="1" s="1"/>
  <c r="G81" i="3"/>
  <c r="AB81" i="1" s="1"/>
  <c r="F82" i="3"/>
  <c r="AA82" i="1" s="1"/>
  <c r="D83" i="3"/>
  <c r="Y83" i="1" s="1"/>
  <c r="F84" i="3"/>
  <c r="AA84" i="1" s="1"/>
  <c r="F85" i="3"/>
  <c r="AA85" i="1" s="1"/>
  <c r="H86" i="3"/>
  <c r="AC86" i="1" s="1"/>
  <c r="E87" i="3"/>
  <c r="Z87" i="1" s="1"/>
  <c r="E88" i="3"/>
  <c r="Z88" i="1" s="1"/>
  <c r="Q88" i="3"/>
  <c r="AL88" i="1" s="1"/>
  <c r="N89" i="3"/>
  <c r="AI89" i="1" s="1"/>
  <c r="K90" i="3"/>
  <c r="AF90" i="1" s="1"/>
  <c r="H91" i="3"/>
  <c r="AC91" i="1" s="1"/>
  <c r="G92" i="3"/>
  <c r="AB92" i="1" s="1"/>
  <c r="D93" i="3"/>
  <c r="Y93" i="1" s="1"/>
  <c r="P93" i="3"/>
  <c r="AK93" i="1" s="1"/>
  <c r="M94" i="3"/>
  <c r="AH94" i="1" s="1"/>
  <c r="N95" i="3"/>
  <c r="AI95" i="1" s="1"/>
  <c r="O96" i="3"/>
  <c r="AJ96" i="1" s="1"/>
  <c r="N97" i="3"/>
  <c r="AI97" i="1" s="1"/>
  <c r="K99" i="3"/>
  <c r="AF99" i="1" s="1"/>
  <c r="H100" i="3"/>
  <c r="AC100" i="1" s="1"/>
  <c r="E101" i="3"/>
  <c r="Z101" i="1" s="1"/>
  <c r="Q101" i="3"/>
  <c r="AL101" i="1" s="1"/>
  <c r="C103" i="3"/>
  <c r="O103" i="3"/>
  <c r="AJ103" i="1" s="1"/>
  <c r="L104" i="3"/>
  <c r="AG104" i="1" s="1"/>
  <c r="I4" i="2"/>
  <c r="M4" i="1" s="1"/>
  <c r="F5" i="2"/>
  <c r="J5" i="1" s="1"/>
  <c r="C6" i="2"/>
  <c r="O6" i="2"/>
  <c r="S6" i="1" s="1"/>
  <c r="L7" i="2"/>
  <c r="P7" i="1" s="1"/>
  <c r="I8" i="2"/>
  <c r="M8" i="1" s="1"/>
  <c r="F9" i="2"/>
  <c r="J9" i="1" s="1"/>
  <c r="C10" i="2"/>
  <c r="O10" i="2"/>
  <c r="S10" i="1" s="1"/>
  <c r="L11" i="2"/>
  <c r="P11" i="1" s="1"/>
  <c r="I12" i="2"/>
  <c r="M12" i="1" s="1"/>
  <c r="F13" i="2"/>
  <c r="J13" i="1" s="1"/>
  <c r="P8" i="3"/>
  <c r="AK8" i="1" s="1"/>
  <c r="Q20" i="3"/>
  <c r="AL20" i="1" s="1"/>
  <c r="L24" i="3"/>
  <c r="AG24" i="1" s="1"/>
  <c r="F27" i="3"/>
  <c r="AA27" i="1" s="1"/>
  <c r="K28" i="3"/>
  <c r="AF28" i="1" s="1"/>
  <c r="N30" i="3"/>
  <c r="AI30" i="1" s="1"/>
  <c r="O32" i="3"/>
  <c r="AJ32" i="1" s="1"/>
  <c r="H34" i="3"/>
  <c r="AC34" i="1" s="1"/>
  <c r="E36" i="3"/>
  <c r="Z36" i="1" s="1"/>
  <c r="O37" i="3"/>
  <c r="AJ37" i="1" s="1"/>
  <c r="M39" i="3"/>
  <c r="AH39" i="1" s="1"/>
  <c r="O40" i="3"/>
  <c r="AJ40" i="1" s="1"/>
  <c r="Q41" i="3"/>
  <c r="AL41" i="1" s="1"/>
  <c r="L43" i="3"/>
  <c r="AG43" i="1" s="1"/>
  <c r="N45" i="3"/>
  <c r="AI45" i="1" s="1"/>
  <c r="N47" i="3"/>
  <c r="AI47" i="1" s="1"/>
  <c r="M49" i="3"/>
  <c r="AH49" i="1" s="1"/>
  <c r="L50" i="3"/>
  <c r="AG50" i="1" s="1"/>
  <c r="K51" i="3"/>
  <c r="AF51" i="1" s="1"/>
  <c r="K52" i="3"/>
  <c r="AF52" i="1" s="1"/>
  <c r="L53" i="3"/>
  <c r="AG53" i="1" s="1"/>
  <c r="L54" i="3"/>
  <c r="AG54" i="1" s="1"/>
  <c r="M55" i="3"/>
  <c r="AH55" i="1" s="1"/>
  <c r="K56" i="3"/>
  <c r="AF56" i="1" s="1"/>
  <c r="Q57" i="3"/>
  <c r="AL57" i="1" s="1"/>
  <c r="H59" i="3"/>
  <c r="AC59" i="1" s="1"/>
  <c r="F60" i="3"/>
  <c r="AA60" i="1" s="1"/>
  <c r="G61" i="3"/>
  <c r="AB61" i="1" s="1"/>
  <c r="G62" i="3"/>
  <c r="AB62" i="1" s="1"/>
  <c r="I63" i="3"/>
  <c r="AD63" i="1" s="1"/>
  <c r="N64" i="3"/>
  <c r="AI64" i="1" s="1"/>
  <c r="K65" i="3"/>
  <c r="AF65" i="1" s="1"/>
  <c r="H66" i="3"/>
  <c r="AC66" i="1" s="1"/>
  <c r="E67" i="3"/>
  <c r="Z67" i="1" s="1"/>
  <c r="E68" i="3"/>
  <c r="Z68" i="1" s="1"/>
  <c r="C69" i="3"/>
  <c r="L70" i="3"/>
  <c r="AG70" i="1" s="1"/>
  <c r="Q71" i="3"/>
  <c r="AL71" i="1" s="1"/>
  <c r="L73" i="3"/>
  <c r="AG73" i="1" s="1"/>
  <c r="I74" i="3"/>
  <c r="AD74" i="1" s="1"/>
  <c r="M75" i="3"/>
  <c r="AH75" i="1" s="1"/>
  <c r="M76" i="3"/>
  <c r="AH76" i="1" s="1"/>
  <c r="K77" i="3"/>
  <c r="AF77" i="1" s="1"/>
  <c r="P78" i="3"/>
  <c r="AK78" i="1" s="1"/>
  <c r="D80" i="3"/>
  <c r="Y80" i="1" s="1"/>
  <c r="H81" i="3"/>
  <c r="AC81" i="1" s="1"/>
  <c r="H82" i="3"/>
  <c r="AC82" i="1" s="1"/>
  <c r="G83" i="3"/>
  <c r="AB83" i="1" s="1"/>
  <c r="G84" i="3"/>
  <c r="AB84" i="1" s="1"/>
  <c r="G85" i="3"/>
  <c r="AB85" i="1" s="1"/>
  <c r="I86" i="3"/>
  <c r="AD86" i="1" s="1"/>
  <c r="F87" i="3"/>
  <c r="AA87" i="1" s="1"/>
  <c r="F88" i="3"/>
  <c r="AA88" i="1" s="1"/>
  <c r="C89" i="3"/>
  <c r="O89" i="3"/>
  <c r="AJ89" i="1" s="1"/>
  <c r="L90" i="3"/>
  <c r="AG90" i="1" s="1"/>
  <c r="K91" i="3"/>
  <c r="AF91" i="1" s="1"/>
  <c r="H92" i="3"/>
  <c r="AC92" i="1" s="1"/>
  <c r="E93" i="3"/>
  <c r="Z93" i="1" s="1"/>
  <c r="Q93" i="3"/>
  <c r="AL93" i="1" s="1"/>
  <c r="N94" i="3"/>
  <c r="AI94" i="1" s="1"/>
  <c r="O95" i="3"/>
  <c r="AJ95" i="1" s="1"/>
  <c r="P96" i="3"/>
  <c r="AK96" i="1" s="1"/>
  <c r="O97" i="3"/>
  <c r="AJ97" i="1" s="1"/>
  <c r="L99" i="3"/>
  <c r="AG99" i="1" s="1"/>
  <c r="I100" i="3"/>
  <c r="AD100" i="1" s="1"/>
  <c r="F101" i="3"/>
  <c r="AA101" i="1" s="1"/>
  <c r="C102" i="3"/>
  <c r="D103" i="3"/>
  <c r="Y103" i="1" s="1"/>
  <c r="P103" i="3"/>
  <c r="AK103" i="1" s="1"/>
  <c r="M104" i="3"/>
  <c r="AH104" i="1" s="1"/>
  <c r="J4" i="2"/>
  <c r="N4" i="1" s="1"/>
  <c r="G5" i="2"/>
  <c r="K5" i="1" s="1"/>
  <c r="D6" i="2"/>
  <c r="H6" i="1" s="1"/>
  <c r="P6" i="2"/>
  <c r="T6" i="1" s="1"/>
  <c r="M7" i="2"/>
  <c r="Q7" i="1" s="1"/>
  <c r="J8" i="2"/>
  <c r="N8" i="1" s="1"/>
  <c r="G9" i="2"/>
  <c r="K9" i="1" s="1"/>
  <c r="D10" i="2"/>
  <c r="H10" i="1" s="1"/>
  <c r="P10" i="2"/>
  <c r="T10" i="1" s="1"/>
  <c r="M11" i="2"/>
  <c r="Q11" i="1" s="1"/>
  <c r="J12" i="2"/>
  <c r="N12" i="1" s="1"/>
  <c r="G13" i="2"/>
  <c r="K13" i="1" s="1"/>
  <c r="D14" i="2"/>
  <c r="H14" i="1" s="1"/>
  <c r="P14" i="2"/>
  <c r="T14" i="1" s="1"/>
  <c r="N9" i="3"/>
  <c r="AI9" i="1" s="1"/>
  <c r="C21" i="3"/>
  <c r="Q24" i="3"/>
  <c r="AL24" i="1" s="1"/>
  <c r="G27" i="3"/>
  <c r="AB27" i="1" s="1"/>
  <c r="L28" i="3"/>
  <c r="AG28" i="1" s="1"/>
  <c r="Q30" i="3"/>
  <c r="AL30" i="1" s="1"/>
  <c r="C33" i="3"/>
  <c r="M34" i="3"/>
  <c r="AH34" i="1" s="1"/>
  <c r="H36" i="3"/>
  <c r="AC36" i="1" s="1"/>
  <c r="C38" i="3"/>
  <c r="N39" i="3"/>
  <c r="AI39" i="1" s="1"/>
  <c r="P40" i="3"/>
  <c r="AK40" i="1" s="1"/>
  <c r="K42" i="3"/>
  <c r="AF42" i="1" s="1"/>
  <c r="M43" i="3"/>
  <c r="AH43" i="1" s="1"/>
  <c r="O45" i="3"/>
  <c r="AJ45" i="1" s="1"/>
  <c r="P47" i="3"/>
  <c r="AK47" i="1" s="1"/>
  <c r="N49" i="3"/>
  <c r="AI49" i="1" s="1"/>
  <c r="M50" i="3"/>
  <c r="AH50" i="1" s="1"/>
  <c r="M51" i="3"/>
  <c r="AH51" i="1" s="1"/>
  <c r="L52" i="3"/>
  <c r="AG52" i="1" s="1"/>
  <c r="N53" i="3"/>
  <c r="AI53" i="1" s="1"/>
  <c r="M54" i="3"/>
  <c r="AH54" i="1" s="1"/>
  <c r="N55" i="3"/>
  <c r="AI55" i="1" s="1"/>
  <c r="L56" i="3"/>
  <c r="AG56" i="1" s="1"/>
  <c r="K58" i="3"/>
  <c r="AF58" i="1" s="1"/>
  <c r="I59" i="3"/>
  <c r="AD59" i="1" s="1"/>
  <c r="H60" i="3"/>
  <c r="AC60" i="1" s="1"/>
  <c r="K61" i="3"/>
  <c r="AF61" i="1" s="1"/>
  <c r="H62" i="3"/>
  <c r="AC62" i="1" s="1"/>
  <c r="J63" i="3"/>
  <c r="AE63" i="1" s="1"/>
  <c r="O64" i="3"/>
  <c r="AJ64" i="1" s="1"/>
  <c r="L65" i="3"/>
  <c r="AG65" i="1" s="1"/>
  <c r="I66" i="3"/>
  <c r="AD66" i="1" s="1"/>
  <c r="F67" i="3"/>
  <c r="AA67" i="1" s="1"/>
  <c r="F68" i="3"/>
  <c r="AA68" i="1" s="1"/>
  <c r="G69" i="3"/>
  <c r="AB69" i="1" s="1"/>
  <c r="M70" i="3"/>
  <c r="AH70" i="1" s="1"/>
  <c r="H72" i="3"/>
  <c r="AC72" i="1" s="1"/>
  <c r="M73" i="3"/>
  <c r="AH73" i="1" s="1"/>
  <c r="J74" i="3"/>
  <c r="AE74" i="1" s="1"/>
  <c r="N75" i="3"/>
  <c r="AI75" i="1" s="1"/>
  <c r="N76" i="3"/>
  <c r="AI76" i="1" s="1"/>
  <c r="L77" i="3"/>
  <c r="AG77" i="1" s="1"/>
  <c r="Q78" i="3"/>
  <c r="AL78" i="1" s="1"/>
  <c r="H80" i="3"/>
  <c r="AC80" i="1" s="1"/>
  <c r="J81" i="3"/>
  <c r="AE81" i="1" s="1"/>
  <c r="I82" i="3"/>
  <c r="AD82" i="1" s="1"/>
  <c r="K83" i="3"/>
  <c r="AF83" i="1" s="1"/>
  <c r="K84" i="3"/>
  <c r="AF84" i="1" s="1"/>
  <c r="H85" i="3"/>
  <c r="AC85" i="1" s="1"/>
  <c r="J86" i="3"/>
  <c r="AE86" i="1" s="1"/>
  <c r="G87" i="3"/>
  <c r="AB87" i="1" s="1"/>
  <c r="G88" i="3"/>
  <c r="AB88" i="1" s="1"/>
  <c r="D89" i="3"/>
  <c r="Y89" i="1" s="1"/>
  <c r="P89" i="3"/>
  <c r="AK89" i="1" s="1"/>
  <c r="M90" i="3"/>
  <c r="AH90" i="1" s="1"/>
  <c r="L91" i="3"/>
  <c r="AG91" i="1" s="1"/>
  <c r="I92" i="3"/>
  <c r="AD92" i="1" s="1"/>
  <c r="F93" i="3"/>
  <c r="AA93" i="1" s="1"/>
  <c r="C94" i="3"/>
  <c r="O94" i="3"/>
  <c r="AJ94" i="1" s="1"/>
  <c r="P95" i="3"/>
  <c r="AK95" i="1" s="1"/>
  <c r="Q96" i="3"/>
  <c r="AL96" i="1" s="1"/>
  <c r="P97" i="3"/>
  <c r="AK97" i="1" s="1"/>
  <c r="M99" i="3"/>
  <c r="AH99" i="1" s="1"/>
  <c r="J100" i="3"/>
  <c r="AE100" i="1" s="1"/>
  <c r="G101" i="3"/>
  <c r="AB101" i="1" s="1"/>
  <c r="D102" i="3"/>
  <c r="Y102" i="1" s="1"/>
  <c r="E103" i="3"/>
  <c r="Z103" i="1" s="1"/>
  <c r="Q103" i="3"/>
  <c r="AL103" i="1" s="1"/>
  <c r="N104" i="3"/>
  <c r="AI104" i="1" s="1"/>
  <c r="K4" i="2"/>
  <c r="O4" i="1" s="1"/>
  <c r="H5" i="2"/>
  <c r="L5" i="1" s="1"/>
  <c r="E6" i="2"/>
  <c r="I6" i="1" s="1"/>
  <c r="Q6" i="2"/>
  <c r="U6" i="1" s="1"/>
  <c r="N7" i="2"/>
  <c r="R7" i="1" s="1"/>
  <c r="K8" i="2"/>
  <c r="O8" i="1" s="1"/>
  <c r="H9" i="2"/>
  <c r="L9" i="1" s="1"/>
  <c r="E10" i="2"/>
  <c r="I10" i="1" s="1"/>
  <c r="Q10" i="2"/>
  <c r="U10" i="1" s="1"/>
  <c r="N11" i="2"/>
  <c r="R11" i="1" s="1"/>
  <c r="K12" i="2"/>
  <c r="O12" i="1" s="1"/>
  <c r="H13" i="2"/>
  <c r="L13" i="1" s="1"/>
  <c r="E14" i="2"/>
  <c r="I14" i="1" s="1"/>
  <c r="Q14" i="2"/>
  <c r="U14" i="1" s="1"/>
  <c r="N15" i="2"/>
  <c r="R15" i="1" s="1"/>
  <c r="K16" i="2"/>
  <c r="O16" i="1" s="1"/>
  <c r="H17" i="2"/>
  <c r="L17" i="1" s="1"/>
  <c r="E18" i="2"/>
  <c r="I18" i="1" s="1"/>
  <c r="Q18" i="2"/>
  <c r="U18" i="1" s="1"/>
  <c r="N19" i="2"/>
  <c r="R19" i="1" s="1"/>
  <c r="K20" i="2"/>
  <c r="O20" i="1" s="1"/>
  <c r="H21" i="2"/>
  <c r="L21" i="1" s="1"/>
  <c r="E22" i="2"/>
  <c r="I22" i="1" s="1"/>
  <c r="Q22" i="2"/>
  <c r="U22" i="1" s="1"/>
  <c r="N23" i="2"/>
  <c r="R23" i="1" s="1"/>
  <c r="K24" i="2"/>
  <c r="O24" i="1" s="1"/>
  <c r="H25" i="2"/>
  <c r="L25" i="1" s="1"/>
  <c r="E26" i="2"/>
  <c r="I26" i="1" s="1"/>
  <c r="Q26" i="2"/>
  <c r="U26" i="1" s="1"/>
  <c r="N27" i="2"/>
  <c r="R27" i="1" s="1"/>
  <c r="K28" i="2"/>
  <c r="O28" i="1" s="1"/>
  <c r="H29" i="2"/>
  <c r="L29" i="1" s="1"/>
  <c r="E30" i="2"/>
  <c r="I30" i="1" s="1"/>
  <c r="Q30" i="2"/>
  <c r="U30" i="1" s="1"/>
  <c r="N31" i="2"/>
  <c r="R31" i="1" s="1"/>
  <c r="K32" i="2"/>
  <c r="O32" i="1" s="1"/>
  <c r="H33" i="2"/>
  <c r="L33" i="1" s="1"/>
  <c r="E34" i="2"/>
  <c r="I34" i="1" s="1"/>
  <c r="Q34" i="2"/>
  <c r="U34" i="1" s="1"/>
  <c r="N35" i="2"/>
  <c r="R35" i="1" s="1"/>
  <c r="K36" i="2"/>
  <c r="O36" i="1" s="1"/>
  <c r="H37" i="2"/>
  <c r="L37" i="1" s="1"/>
  <c r="E38" i="2"/>
  <c r="I38" i="1" s="1"/>
  <c r="Q38" i="2"/>
  <c r="U38" i="1" s="1"/>
  <c r="N39" i="2"/>
  <c r="R39" i="1" s="1"/>
  <c r="K40" i="2"/>
  <c r="O40" i="1" s="1"/>
  <c r="H41" i="2"/>
  <c r="L41" i="1" s="1"/>
  <c r="E42" i="2"/>
  <c r="I42" i="1" s="1"/>
  <c r="Q42" i="2"/>
  <c r="U42" i="1" s="1"/>
  <c r="K10" i="3"/>
  <c r="AF10" i="1" s="1"/>
  <c r="G21" i="3"/>
  <c r="AB21" i="1" s="1"/>
  <c r="K25" i="3"/>
  <c r="AF25" i="1" s="1"/>
  <c r="H27" i="3"/>
  <c r="AC27" i="1" s="1"/>
  <c r="O28" i="3"/>
  <c r="AJ28" i="1" s="1"/>
  <c r="K31" i="3"/>
  <c r="AF31" i="1" s="1"/>
  <c r="D33" i="3"/>
  <c r="Y33" i="1" s="1"/>
  <c r="N34" i="3"/>
  <c r="AI34" i="1" s="1"/>
  <c r="I36" i="3"/>
  <c r="AD36" i="1" s="1"/>
  <c r="D38" i="3"/>
  <c r="Y38" i="1" s="1"/>
  <c r="Q39" i="3"/>
  <c r="AL39" i="1" s="1"/>
  <c r="Q40" i="3"/>
  <c r="AL40" i="1" s="1"/>
  <c r="L42" i="3"/>
  <c r="AG42" i="1" s="1"/>
  <c r="P43" i="3"/>
  <c r="AK43" i="1" s="1"/>
  <c r="P45" i="3"/>
  <c r="AK45" i="1" s="1"/>
  <c r="Q47" i="3"/>
  <c r="AL47" i="1" s="1"/>
  <c r="O49" i="3"/>
  <c r="AJ49" i="1" s="1"/>
  <c r="N50" i="3"/>
  <c r="AI50" i="1" s="1"/>
  <c r="N51" i="3"/>
  <c r="AI51" i="1" s="1"/>
  <c r="M52" i="3"/>
  <c r="AH52" i="1" s="1"/>
  <c r="O53" i="3"/>
  <c r="AJ53" i="1" s="1"/>
  <c r="N54" i="3"/>
  <c r="AI54" i="1" s="1"/>
  <c r="O55" i="3"/>
  <c r="AJ55" i="1" s="1"/>
  <c r="M56" i="3"/>
  <c r="AH56" i="1" s="1"/>
  <c r="L58" i="3"/>
  <c r="AG58" i="1" s="1"/>
  <c r="K59" i="3"/>
  <c r="AF59" i="1" s="1"/>
  <c r="K60" i="3"/>
  <c r="AF60" i="1" s="1"/>
  <c r="L61" i="3"/>
  <c r="AG61" i="1" s="1"/>
  <c r="I62" i="3"/>
  <c r="AD62" i="1" s="1"/>
  <c r="K63" i="3"/>
  <c r="AF63" i="1" s="1"/>
  <c r="P64" i="3"/>
  <c r="AK64" i="1" s="1"/>
  <c r="M65" i="3"/>
  <c r="AH65" i="1" s="1"/>
  <c r="J66" i="3"/>
  <c r="AE66" i="1" s="1"/>
  <c r="G67" i="3"/>
  <c r="AB67" i="1" s="1"/>
  <c r="G68" i="3"/>
  <c r="AB68" i="1" s="1"/>
  <c r="H69" i="3"/>
  <c r="AC69" i="1" s="1"/>
  <c r="N70" i="3"/>
  <c r="AI70" i="1" s="1"/>
  <c r="I72" i="3"/>
  <c r="AD72" i="1" s="1"/>
  <c r="N73" i="3"/>
  <c r="AI73" i="1" s="1"/>
  <c r="K74" i="3"/>
  <c r="AF74" i="1" s="1"/>
  <c r="O75" i="3"/>
  <c r="AJ75" i="1" s="1"/>
  <c r="O76" i="3"/>
  <c r="AJ76" i="1" s="1"/>
  <c r="M77" i="3"/>
  <c r="AH77" i="1" s="1"/>
  <c r="H79" i="3"/>
  <c r="AC79" i="1" s="1"/>
  <c r="I80" i="3"/>
  <c r="AD80" i="1" s="1"/>
  <c r="K81" i="3"/>
  <c r="AF81" i="1" s="1"/>
  <c r="J82" i="3"/>
  <c r="AE82" i="1" s="1"/>
  <c r="L83" i="3"/>
  <c r="AG83" i="1" s="1"/>
  <c r="L84" i="3"/>
  <c r="AG84" i="1" s="1"/>
  <c r="I85" i="3"/>
  <c r="AD85" i="1" s="1"/>
  <c r="K86" i="3"/>
  <c r="AF86" i="1" s="1"/>
  <c r="K87" i="3"/>
  <c r="AF87" i="1" s="1"/>
  <c r="H88" i="3"/>
  <c r="AC88" i="1" s="1"/>
  <c r="E89" i="3"/>
  <c r="Z89" i="1" s="1"/>
  <c r="Q89" i="3"/>
  <c r="AL89" i="1" s="1"/>
  <c r="N90" i="3"/>
  <c r="AI90" i="1" s="1"/>
  <c r="M91" i="3"/>
  <c r="AH91" i="1" s="1"/>
  <c r="J92" i="3"/>
  <c r="AE92" i="1" s="1"/>
  <c r="G93" i="3"/>
  <c r="AB93" i="1" s="1"/>
  <c r="D94" i="3"/>
  <c r="Y94" i="1" s="1"/>
  <c r="P94" i="3"/>
  <c r="AK94" i="1" s="1"/>
  <c r="Q95" i="3"/>
  <c r="AL95" i="1" s="1"/>
  <c r="C97" i="3"/>
  <c r="Q97" i="3"/>
  <c r="AL97" i="1" s="1"/>
  <c r="N99" i="3"/>
  <c r="AI99" i="1" s="1"/>
  <c r="K100" i="3"/>
  <c r="AF100" i="1" s="1"/>
  <c r="H101" i="3"/>
  <c r="AC101" i="1" s="1"/>
  <c r="E102" i="3"/>
  <c r="Z102" i="1" s="1"/>
  <c r="F103" i="3"/>
  <c r="AA103" i="1" s="1"/>
  <c r="C104" i="3"/>
  <c r="O104" i="3"/>
  <c r="AJ104" i="1" s="1"/>
  <c r="L4" i="2"/>
  <c r="P4" i="1" s="1"/>
  <c r="I5" i="2"/>
  <c r="M5" i="1" s="1"/>
  <c r="F6" i="2"/>
  <c r="J6" i="1" s="1"/>
  <c r="C7" i="2"/>
  <c r="O7" i="2"/>
  <c r="S7" i="1" s="1"/>
  <c r="L8" i="2"/>
  <c r="P8" i="1" s="1"/>
  <c r="I9" i="2"/>
  <c r="M9" i="1" s="1"/>
  <c r="F10" i="2"/>
  <c r="J10" i="1" s="1"/>
  <c r="C11" i="2"/>
  <c r="O11" i="2"/>
  <c r="S11" i="1" s="1"/>
  <c r="L12" i="2"/>
  <c r="P12" i="1" s="1"/>
  <c r="O11" i="3"/>
  <c r="AJ11" i="1" s="1"/>
  <c r="N21" i="3"/>
  <c r="AI21" i="1" s="1"/>
  <c r="L25" i="3"/>
  <c r="AG25" i="1" s="1"/>
  <c r="L27" i="3"/>
  <c r="AG27" i="1" s="1"/>
  <c r="P28" i="3"/>
  <c r="AK28" i="1" s="1"/>
  <c r="L31" i="3"/>
  <c r="AG31" i="1" s="1"/>
  <c r="E33" i="3"/>
  <c r="Z33" i="1" s="1"/>
  <c r="O34" i="3"/>
  <c r="AJ34" i="1" s="1"/>
  <c r="J36" i="3"/>
  <c r="AE36" i="1" s="1"/>
  <c r="E38" i="3"/>
  <c r="Z38" i="1" s="1"/>
  <c r="C40" i="3"/>
  <c r="D41" i="3"/>
  <c r="Y41" i="1" s="1"/>
  <c r="M42" i="3"/>
  <c r="AH42" i="1" s="1"/>
  <c r="Q43" i="3"/>
  <c r="AL43" i="1" s="1"/>
  <c r="K46" i="3"/>
  <c r="AF46" i="1" s="1"/>
  <c r="K48" i="3"/>
  <c r="AF48" i="1" s="1"/>
  <c r="P49" i="3"/>
  <c r="AK49" i="1" s="1"/>
  <c r="P50" i="3"/>
  <c r="AK50" i="1" s="1"/>
  <c r="O51" i="3"/>
  <c r="AJ51" i="1" s="1"/>
  <c r="O52" i="3"/>
  <c r="AJ52" i="1" s="1"/>
  <c r="P53" i="3"/>
  <c r="AK53" i="1" s="1"/>
  <c r="O54" i="3"/>
  <c r="AJ54" i="1" s="1"/>
  <c r="P55" i="3"/>
  <c r="AK55" i="1" s="1"/>
  <c r="N56" i="3"/>
  <c r="AI56" i="1" s="1"/>
  <c r="N58" i="3"/>
  <c r="AI58" i="1" s="1"/>
  <c r="L59" i="3"/>
  <c r="AG59" i="1" s="1"/>
  <c r="L60" i="3"/>
  <c r="AG60" i="1" s="1"/>
  <c r="M61" i="3"/>
  <c r="AH61" i="1" s="1"/>
  <c r="J62" i="3"/>
  <c r="AE62" i="1" s="1"/>
  <c r="L63" i="3"/>
  <c r="AG63" i="1" s="1"/>
  <c r="Q64" i="3"/>
  <c r="AL64" i="1" s="1"/>
  <c r="N65" i="3"/>
  <c r="AI65" i="1" s="1"/>
  <c r="K66" i="3"/>
  <c r="AF66" i="1" s="1"/>
  <c r="K67" i="3"/>
  <c r="AF67" i="1" s="1"/>
  <c r="H68" i="3"/>
  <c r="AC68" i="1" s="1"/>
  <c r="I69" i="3"/>
  <c r="AD69" i="1" s="1"/>
  <c r="O70" i="3"/>
  <c r="AJ70" i="1" s="1"/>
  <c r="J72" i="3"/>
  <c r="AE72" i="1" s="1"/>
  <c r="O73" i="3"/>
  <c r="AJ73" i="1" s="1"/>
  <c r="L74" i="3"/>
  <c r="AG74" i="1" s="1"/>
  <c r="P75" i="3"/>
  <c r="AK75" i="1" s="1"/>
  <c r="P76" i="3"/>
  <c r="AK76" i="1" s="1"/>
  <c r="N77" i="3"/>
  <c r="AI77" i="1" s="1"/>
  <c r="I79" i="3"/>
  <c r="AD79" i="1" s="1"/>
  <c r="J80" i="3"/>
  <c r="AE80" i="1" s="1"/>
  <c r="L81" i="3"/>
  <c r="AG81" i="1" s="1"/>
  <c r="K82" i="3"/>
  <c r="AF82" i="1" s="1"/>
  <c r="M83" i="3"/>
  <c r="AH83" i="1" s="1"/>
  <c r="M84" i="3"/>
  <c r="AH84" i="1" s="1"/>
  <c r="J85" i="3"/>
  <c r="AE85" i="1" s="1"/>
  <c r="L86" i="3"/>
  <c r="AG86" i="1" s="1"/>
  <c r="L87" i="3"/>
  <c r="AG87" i="1" s="1"/>
  <c r="I88" i="3"/>
  <c r="AD88" i="1" s="1"/>
  <c r="F89" i="3"/>
  <c r="AA89" i="1" s="1"/>
  <c r="C90" i="3"/>
  <c r="O90" i="3"/>
  <c r="AJ90" i="1" s="1"/>
  <c r="N91" i="3"/>
  <c r="AI91" i="1" s="1"/>
  <c r="K92" i="3"/>
  <c r="AF92" i="1" s="1"/>
  <c r="H93" i="3"/>
  <c r="AC93" i="1" s="1"/>
  <c r="E94" i="3"/>
  <c r="Z94" i="1" s="1"/>
  <c r="Q94" i="3"/>
  <c r="AL94" i="1" s="1"/>
  <c r="D96" i="3"/>
  <c r="Y96" i="1" s="1"/>
  <c r="D97" i="3"/>
  <c r="Y97" i="1" s="1"/>
  <c r="H98" i="3"/>
  <c r="AC98" i="1" s="1"/>
  <c r="O99" i="3"/>
  <c r="AJ99" i="1" s="1"/>
  <c r="L100" i="3"/>
  <c r="AG100" i="1" s="1"/>
  <c r="I101" i="3"/>
  <c r="AD101" i="1" s="1"/>
  <c r="G103" i="3"/>
  <c r="AB103" i="1" s="1"/>
  <c r="D104" i="3"/>
  <c r="Y104" i="1" s="1"/>
  <c r="P104" i="3"/>
  <c r="AK104" i="1" s="1"/>
  <c r="M4" i="2"/>
  <c r="Q4" i="1" s="1"/>
  <c r="J5" i="2"/>
  <c r="N5" i="1" s="1"/>
  <c r="G6" i="2"/>
  <c r="K6" i="1" s="1"/>
  <c r="D7" i="2"/>
  <c r="H7" i="1" s="1"/>
  <c r="P7" i="2"/>
  <c r="T7" i="1" s="1"/>
  <c r="M8" i="2"/>
  <c r="Q8" i="1" s="1"/>
  <c r="J9" i="2"/>
  <c r="N9" i="1" s="1"/>
  <c r="G10" i="2"/>
  <c r="K10" i="1" s="1"/>
  <c r="D11" i="2"/>
  <c r="H11" i="1" s="1"/>
  <c r="P11" i="2"/>
  <c r="T11" i="1" s="1"/>
  <c r="M12" i="2"/>
  <c r="Q12" i="1" s="1"/>
  <c r="J13" i="2"/>
  <c r="N13" i="1" s="1"/>
  <c r="G14" i="2"/>
  <c r="K14" i="1" s="1"/>
  <c r="D15" i="2"/>
  <c r="H15" i="1" s="1"/>
  <c r="P15" i="2"/>
  <c r="T15" i="1" s="1"/>
  <c r="M16" i="2"/>
  <c r="Q16" i="1" s="1"/>
  <c r="J17" i="2"/>
  <c r="N17" i="1" s="1"/>
  <c r="G18" i="2"/>
  <c r="K18" i="1" s="1"/>
  <c r="D19" i="2"/>
  <c r="H19" i="1" s="1"/>
  <c r="P19" i="2"/>
  <c r="T19" i="1" s="1"/>
  <c r="M20" i="2"/>
  <c r="Q20" i="1" s="1"/>
  <c r="J21" i="2"/>
  <c r="N21" i="1" s="1"/>
  <c r="G22" i="2"/>
  <c r="K22" i="1" s="1"/>
  <c r="D23" i="2"/>
  <c r="H23" i="1" s="1"/>
  <c r="P23" i="2"/>
  <c r="T23" i="1" s="1"/>
  <c r="M24" i="2"/>
  <c r="Q24" i="1" s="1"/>
  <c r="J25" i="2"/>
  <c r="N25" i="1" s="1"/>
  <c r="G26" i="2"/>
  <c r="K26" i="1" s="1"/>
  <c r="D27" i="2"/>
  <c r="H27" i="1" s="1"/>
  <c r="P27" i="2"/>
  <c r="T27" i="1" s="1"/>
  <c r="M28" i="2"/>
  <c r="Q28" i="1" s="1"/>
  <c r="J29" i="2"/>
  <c r="N29" i="1" s="1"/>
  <c r="G30" i="2"/>
  <c r="K30" i="1" s="1"/>
  <c r="D31" i="2"/>
  <c r="H31" i="1" s="1"/>
  <c r="P31" i="2"/>
  <c r="T31" i="1" s="1"/>
  <c r="M32" i="2"/>
  <c r="Q32" i="1" s="1"/>
  <c r="J33" i="2"/>
  <c r="N33" i="1" s="1"/>
  <c r="G34" i="2"/>
  <c r="K34" i="1" s="1"/>
  <c r="D35" i="2"/>
  <c r="H35" i="1" s="1"/>
  <c r="P35" i="2"/>
  <c r="T35" i="1" s="1"/>
  <c r="M36" i="2"/>
  <c r="Q36" i="1" s="1"/>
  <c r="J37" i="2"/>
  <c r="N37" i="1" s="1"/>
  <c r="G38" i="2"/>
  <c r="K38" i="1" s="1"/>
  <c r="D39" i="2"/>
  <c r="H39" i="1" s="1"/>
  <c r="P39" i="2"/>
  <c r="T39" i="1" s="1"/>
  <c r="M40" i="2"/>
  <c r="Q40" i="1" s="1"/>
  <c r="J41" i="2"/>
  <c r="N41" i="1" s="1"/>
  <c r="O12" i="3"/>
  <c r="AJ12" i="1" s="1"/>
  <c r="O21" i="3"/>
  <c r="AJ21" i="1" s="1"/>
  <c r="M25" i="3"/>
  <c r="AH25" i="1" s="1"/>
  <c r="M27" i="3"/>
  <c r="AH27" i="1" s="1"/>
  <c r="Q28" i="3"/>
  <c r="AL28" i="1" s="1"/>
  <c r="M31" i="3"/>
  <c r="AH31" i="1" s="1"/>
  <c r="F33" i="3"/>
  <c r="AA33" i="1" s="1"/>
  <c r="P34" i="3"/>
  <c r="AK34" i="1" s="1"/>
  <c r="K36" i="3"/>
  <c r="AF36" i="1" s="1"/>
  <c r="F38" i="3"/>
  <c r="AA38" i="1" s="1"/>
  <c r="D40" i="3"/>
  <c r="Y40" i="1" s="1"/>
  <c r="E41" i="3"/>
  <c r="Z41" i="1" s="1"/>
  <c r="N42" i="3"/>
  <c r="AI42" i="1" s="1"/>
  <c r="K44" i="3"/>
  <c r="AF44" i="1" s="1"/>
  <c r="L46" i="3"/>
  <c r="AG46" i="1" s="1"/>
  <c r="L48" i="3"/>
  <c r="AG48" i="1" s="1"/>
  <c r="Q49" i="3"/>
  <c r="AL49" i="1" s="1"/>
  <c r="Q50" i="3"/>
  <c r="AL50" i="1" s="1"/>
  <c r="P51" i="3"/>
  <c r="AK51" i="1" s="1"/>
  <c r="P52" i="3"/>
  <c r="AK52" i="1" s="1"/>
  <c r="Q53" i="3"/>
  <c r="AL53" i="1" s="1"/>
  <c r="P54" i="3"/>
  <c r="AK54" i="1" s="1"/>
  <c r="Q55" i="3"/>
  <c r="AL55" i="1" s="1"/>
  <c r="P56" i="3"/>
  <c r="AK56" i="1" s="1"/>
  <c r="O58" i="3"/>
  <c r="AJ58" i="1" s="1"/>
  <c r="M59" i="3"/>
  <c r="AH59" i="1" s="1"/>
  <c r="M60" i="3"/>
  <c r="AH60" i="1" s="1"/>
  <c r="N61" i="3"/>
  <c r="AI61" i="1" s="1"/>
  <c r="K62" i="3"/>
  <c r="AF62" i="1" s="1"/>
  <c r="M63" i="3"/>
  <c r="AH63" i="1" s="1"/>
  <c r="C65" i="3"/>
  <c r="O65" i="3"/>
  <c r="AJ65" i="1" s="1"/>
  <c r="L66" i="3"/>
  <c r="AG66" i="1" s="1"/>
  <c r="L67" i="3"/>
  <c r="AG67" i="1" s="1"/>
  <c r="J68" i="3"/>
  <c r="AE68" i="1" s="1"/>
  <c r="K69" i="3"/>
  <c r="AF69" i="1" s="1"/>
  <c r="P70" i="3"/>
  <c r="AK70" i="1" s="1"/>
  <c r="K72" i="3"/>
  <c r="AF72" i="1" s="1"/>
  <c r="P73" i="3"/>
  <c r="AK73" i="1" s="1"/>
  <c r="M74" i="3"/>
  <c r="AH74" i="1" s="1"/>
  <c r="Q75" i="3"/>
  <c r="AL75" i="1" s="1"/>
  <c r="Q76" i="3"/>
  <c r="AL76" i="1" s="1"/>
  <c r="O77" i="3"/>
  <c r="AJ77" i="1" s="1"/>
  <c r="J79" i="3"/>
  <c r="AE79" i="1" s="1"/>
  <c r="K80" i="3"/>
  <c r="AF80" i="1" s="1"/>
  <c r="M81" i="3"/>
  <c r="AH81" i="1" s="1"/>
  <c r="L82" i="3"/>
  <c r="AG82" i="1" s="1"/>
  <c r="N83" i="3"/>
  <c r="AI83" i="1" s="1"/>
  <c r="N84" i="3"/>
  <c r="AI84" i="1" s="1"/>
  <c r="K85" i="3"/>
  <c r="AF85" i="1" s="1"/>
  <c r="M86" i="3"/>
  <c r="AH86" i="1" s="1"/>
  <c r="M87" i="3"/>
  <c r="AH87" i="1" s="1"/>
  <c r="J88" i="3"/>
  <c r="AE88" i="1" s="1"/>
  <c r="G89" i="3"/>
  <c r="AB89" i="1" s="1"/>
  <c r="D90" i="3"/>
  <c r="Y90" i="1" s="1"/>
  <c r="P90" i="3"/>
  <c r="AK90" i="1" s="1"/>
  <c r="O91" i="3"/>
  <c r="AJ91" i="1" s="1"/>
  <c r="L92" i="3"/>
  <c r="AG92" i="1" s="1"/>
  <c r="I93" i="3"/>
  <c r="AD93" i="1" s="1"/>
  <c r="F94" i="3"/>
  <c r="AA94" i="1" s="1"/>
  <c r="D95" i="3"/>
  <c r="Y95" i="1" s="1"/>
  <c r="H96" i="3"/>
  <c r="AC96" i="1" s="1"/>
  <c r="E97" i="3"/>
  <c r="Z97" i="1" s="1"/>
  <c r="K98" i="3"/>
  <c r="AF98" i="1" s="1"/>
  <c r="P99" i="3"/>
  <c r="AK99" i="1" s="1"/>
  <c r="M100" i="3"/>
  <c r="AH100" i="1" s="1"/>
  <c r="J101" i="3"/>
  <c r="AE101" i="1" s="1"/>
  <c r="K102" i="3"/>
  <c r="AF102" i="1" s="1"/>
  <c r="H103" i="3"/>
  <c r="AC103" i="1" s="1"/>
  <c r="E104" i="3"/>
  <c r="Z104" i="1" s="1"/>
  <c r="Q104" i="3"/>
  <c r="AL104" i="1" s="1"/>
  <c r="N4" i="2"/>
  <c r="R4" i="1" s="1"/>
  <c r="K5" i="2"/>
  <c r="O5" i="1" s="1"/>
  <c r="H6" i="2"/>
  <c r="L6" i="1" s="1"/>
  <c r="E7" i="2"/>
  <c r="I7" i="1" s="1"/>
  <c r="Q7" i="2"/>
  <c r="U7" i="1" s="1"/>
  <c r="N8" i="2"/>
  <c r="R8" i="1" s="1"/>
  <c r="K9" i="2"/>
  <c r="O9" i="1" s="1"/>
  <c r="H10" i="2"/>
  <c r="L10" i="1" s="1"/>
  <c r="E11" i="2"/>
  <c r="I11" i="1" s="1"/>
  <c r="Q11" i="2"/>
  <c r="U11" i="1" s="1"/>
  <c r="N12" i="2"/>
  <c r="R12" i="1" s="1"/>
  <c r="K13" i="2"/>
  <c r="O13" i="1" s="1"/>
  <c r="H14" i="2"/>
  <c r="L14" i="1" s="1"/>
  <c r="E15" i="2"/>
  <c r="I15" i="1" s="1"/>
  <c r="Q15" i="2"/>
  <c r="U15" i="1" s="1"/>
  <c r="P13" i="3"/>
  <c r="AK13" i="1" s="1"/>
  <c r="I22" i="3"/>
  <c r="AD22" i="1" s="1"/>
  <c r="P25" i="3"/>
  <c r="AK25" i="1" s="1"/>
  <c r="N27" i="3"/>
  <c r="AI27" i="1" s="1"/>
  <c r="M29" i="3"/>
  <c r="AH29" i="1" s="1"/>
  <c r="P31" i="3"/>
  <c r="AK31" i="1" s="1"/>
  <c r="I33" i="3"/>
  <c r="AD33" i="1" s="1"/>
  <c r="K35" i="3"/>
  <c r="AF35" i="1" s="1"/>
  <c r="N36" i="3"/>
  <c r="AI36" i="1" s="1"/>
  <c r="L38" i="3"/>
  <c r="AG38" i="1" s="1"/>
  <c r="E40" i="3"/>
  <c r="Z40" i="1" s="1"/>
  <c r="F41" i="3"/>
  <c r="AA41" i="1" s="1"/>
  <c r="Q42" i="3"/>
  <c r="AL42" i="1" s="1"/>
  <c r="L44" i="3"/>
  <c r="AG44" i="1" s="1"/>
  <c r="M46" i="3"/>
  <c r="AH46" i="1" s="1"/>
  <c r="M48" i="3"/>
  <c r="AH48" i="1" s="1"/>
  <c r="D50" i="3"/>
  <c r="Y50" i="1" s="1"/>
  <c r="C51" i="3"/>
  <c r="C52" i="3"/>
  <c r="Q52" i="3"/>
  <c r="AL52" i="1" s="1"/>
  <c r="C54" i="3"/>
  <c r="Q54" i="3"/>
  <c r="AL54" i="1" s="1"/>
  <c r="D56" i="3"/>
  <c r="Y56" i="1" s="1"/>
  <c r="Q56" i="3"/>
  <c r="AL56" i="1" s="1"/>
  <c r="P58" i="3"/>
  <c r="AK58" i="1" s="1"/>
  <c r="N59" i="3"/>
  <c r="AI59" i="1" s="1"/>
  <c r="N60" i="3"/>
  <c r="AI60" i="1" s="1"/>
  <c r="O61" i="3"/>
  <c r="AJ61" i="1" s="1"/>
  <c r="L62" i="3"/>
  <c r="AG62" i="1" s="1"/>
  <c r="N63" i="3"/>
  <c r="AI63" i="1" s="1"/>
  <c r="D65" i="3"/>
  <c r="Y65" i="1" s="1"/>
  <c r="P65" i="3"/>
  <c r="AK65" i="1" s="1"/>
  <c r="M66" i="3"/>
  <c r="AH66" i="1" s="1"/>
  <c r="M67" i="3"/>
  <c r="AH67" i="1" s="1"/>
  <c r="K68" i="3"/>
  <c r="AF68" i="1" s="1"/>
  <c r="L69" i="3"/>
  <c r="AG69" i="1" s="1"/>
  <c r="Q70" i="3"/>
  <c r="AL70" i="1" s="1"/>
  <c r="L72" i="3"/>
  <c r="AG72" i="1" s="1"/>
  <c r="Q73" i="3"/>
  <c r="AL73" i="1" s="1"/>
  <c r="N74" i="3"/>
  <c r="AI74" i="1" s="1"/>
  <c r="C76" i="3"/>
  <c r="C77" i="3"/>
  <c r="P77" i="3"/>
  <c r="AK77" i="1" s="1"/>
  <c r="K79" i="3"/>
  <c r="AF79" i="1" s="1"/>
  <c r="L80" i="3"/>
  <c r="AG80" i="1" s="1"/>
  <c r="N81" i="3"/>
  <c r="AI81" i="1" s="1"/>
  <c r="M82" i="3"/>
  <c r="AH82" i="1" s="1"/>
  <c r="O83" i="3"/>
  <c r="AJ83" i="1" s="1"/>
  <c r="O84" i="3"/>
  <c r="AJ84" i="1" s="1"/>
  <c r="L85" i="3"/>
  <c r="AG85" i="1" s="1"/>
  <c r="N86" i="3"/>
  <c r="AI86" i="1" s="1"/>
  <c r="N87" i="3"/>
  <c r="AI87" i="1" s="1"/>
  <c r="K88" i="3"/>
  <c r="AF88" i="1" s="1"/>
  <c r="H89" i="3"/>
  <c r="AC89" i="1" s="1"/>
  <c r="E90" i="3"/>
  <c r="Z90" i="1" s="1"/>
  <c r="Q90" i="3"/>
  <c r="AL90" i="1" s="1"/>
  <c r="P91" i="3"/>
  <c r="AK91" i="1" s="1"/>
  <c r="M92" i="3"/>
  <c r="AH92" i="1" s="1"/>
  <c r="J93" i="3"/>
  <c r="AE93" i="1" s="1"/>
  <c r="G94" i="3"/>
  <c r="AB94" i="1" s="1"/>
  <c r="H95" i="3"/>
  <c r="AC95" i="1" s="1"/>
  <c r="I96" i="3"/>
  <c r="AD96" i="1" s="1"/>
  <c r="F97" i="3"/>
  <c r="AA97" i="1" s="1"/>
  <c r="L98" i="3"/>
  <c r="AG98" i="1" s="1"/>
  <c r="Q99" i="3"/>
  <c r="AL99" i="1" s="1"/>
  <c r="N100" i="3"/>
  <c r="AI100" i="1" s="1"/>
  <c r="K101" i="3"/>
  <c r="AF101" i="1" s="1"/>
  <c r="L102" i="3"/>
  <c r="AG102" i="1" s="1"/>
  <c r="I103" i="3"/>
  <c r="AD103" i="1" s="1"/>
  <c r="F104" i="3"/>
  <c r="AA104" i="1" s="1"/>
  <c r="C4" i="2"/>
  <c r="O4" i="2"/>
  <c r="S4" i="1" s="1"/>
  <c r="L5" i="2"/>
  <c r="P5" i="1" s="1"/>
  <c r="I6" i="2"/>
  <c r="M6" i="1" s="1"/>
  <c r="F7" i="2"/>
  <c r="J7" i="1" s="1"/>
  <c r="C8" i="2"/>
  <c r="O8" i="2"/>
  <c r="S8" i="1" s="1"/>
  <c r="L9" i="2"/>
  <c r="P9" i="1" s="1"/>
  <c r="I10" i="2"/>
  <c r="M10" i="1" s="1"/>
  <c r="F11" i="2"/>
  <c r="J11" i="1" s="1"/>
  <c r="C12" i="2"/>
  <c r="N15" i="3"/>
  <c r="AI15" i="1" s="1"/>
  <c r="P22" i="3"/>
  <c r="AK22" i="1" s="1"/>
  <c r="Q25" i="3"/>
  <c r="AL25" i="1" s="1"/>
  <c r="O27" i="3"/>
  <c r="AJ27" i="1" s="1"/>
  <c r="N29" i="3"/>
  <c r="AI29" i="1" s="1"/>
  <c r="Q31" i="3"/>
  <c r="AL31" i="1" s="1"/>
  <c r="J33" i="3"/>
  <c r="AE33" i="1" s="1"/>
  <c r="L35" i="3"/>
  <c r="AG35" i="1" s="1"/>
  <c r="O36" i="3"/>
  <c r="AJ36" i="1" s="1"/>
  <c r="M38" i="3"/>
  <c r="AH38" i="1" s="1"/>
  <c r="G40" i="3"/>
  <c r="AB40" i="1" s="1"/>
  <c r="G41" i="3"/>
  <c r="AB41" i="1" s="1"/>
  <c r="C43" i="3"/>
  <c r="N44" i="3"/>
  <c r="AI44" i="1" s="1"/>
  <c r="N46" i="3"/>
  <c r="AI46" i="1" s="1"/>
  <c r="N48" i="3"/>
  <c r="AI48" i="1" s="1"/>
  <c r="E50" i="3"/>
  <c r="Z50" i="1" s="1"/>
  <c r="D51" i="3"/>
  <c r="Y51" i="1" s="1"/>
  <c r="D52" i="3"/>
  <c r="Y52" i="1" s="1"/>
  <c r="C53" i="3"/>
  <c r="D54" i="3"/>
  <c r="Y54" i="1" s="1"/>
  <c r="D55" i="3"/>
  <c r="Y55" i="1" s="1"/>
  <c r="E56" i="3"/>
  <c r="Z56" i="1" s="1"/>
  <c r="K57" i="3"/>
  <c r="AF57" i="1" s="1"/>
  <c r="Q58" i="3"/>
  <c r="AL58" i="1" s="1"/>
  <c r="O59" i="3"/>
  <c r="AJ59" i="1" s="1"/>
  <c r="O60" i="3"/>
  <c r="AJ60" i="1" s="1"/>
  <c r="P61" i="3"/>
  <c r="AK61" i="1" s="1"/>
  <c r="M62" i="3"/>
  <c r="AH62" i="1" s="1"/>
  <c r="O63" i="3"/>
  <c r="AJ63" i="1" s="1"/>
  <c r="E65" i="3"/>
  <c r="Z65" i="1" s="1"/>
  <c r="Q65" i="3"/>
  <c r="AL65" i="1" s="1"/>
  <c r="N66" i="3"/>
  <c r="AI66" i="1" s="1"/>
  <c r="N67" i="3"/>
  <c r="AI67" i="1" s="1"/>
  <c r="L68" i="3"/>
  <c r="AG68" i="1" s="1"/>
  <c r="M69" i="3"/>
  <c r="AH69" i="1" s="1"/>
  <c r="K71" i="3"/>
  <c r="AF71" i="1" s="1"/>
  <c r="M72" i="3"/>
  <c r="AH72" i="1" s="1"/>
  <c r="C74" i="3"/>
  <c r="O74" i="3"/>
  <c r="AJ74" i="1" s="1"/>
  <c r="D76" i="3"/>
  <c r="Y76" i="1" s="1"/>
  <c r="D77" i="3"/>
  <c r="Y77" i="1" s="1"/>
  <c r="Q77" i="3"/>
  <c r="AL77" i="1" s="1"/>
  <c r="L79" i="3"/>
  <c r="AG79" i="1" s="1"/>
  <c r="M80" i="3"/>
  <c r="AH80" i="1" s="1"/>
  <c r="O81" i="3"/>
  <c r="AJ81" i="1" s="1"/>
  <c r="N82" i="3"/>
  <c r="AI82" i="1" s="1"/>
  <c r="P83" i="3"/>
  <c r="AK83" i="1" s="1"/>
  <c r="P84" i="3"/>
  <c r="AK84" i="1" s="1"/>
  <c r="M85" i="3"/>
  <c r="AH85" i="1" s="1"/>
  <c r="O86" i="3"/>
  <c r="AJ86" i="1" s="1"/>
  <c r="O87" i="3"/>
  <c r="AJ87" i="1" s="1"/>
  <c r="L88" i="3"/>
  <c r="AG88" i="1" s="1"/>
  <c r="I89" i="3"/>
  <c r="AD89" i="1" s="1"/>
  <c r="F90" i="3"/>
  <c r="AA90" i="1" s="1"/>
  <c r="C91" i="3"/>
  <c r="Q91" i="3"/>
  <c r="AL91" i="1" s="1"/>
  <c r="N92" i="3"/>
  <c r="AI92" i="1" s="1"/>
  <c r="K93" i="3"/>
  <c r="AF93" i="1" s="1"/>
  <c r="H94" i="3"/>
  <c r="AC94" i="1" s="1"/>
  <c r="I95" i="3"/>
  <c r="AD95" i="1" s="1"/>
  <c r="J96" i="3"/>
  <c r="AE96" i="1" s="1"/>
  <c r="G97" i="3"/>
  <c r="AB97" i="1" s="1"/>
  <c r="M98" i="3"/>
  <c r="AH98" i="1" s="1"/>
  <c r="C100" i="3"/>
  <c r="O100" i="3"/>
  <c r="AJ100" i="1" s="1"/>
  <c r="L101" i="3"/>
  <c r="AG101" i="1" s="1"/>
  <c r="M102" i="3"/>
  <c r="AH102" i="1" s="1"/>
  <c r="J103" i="3"/>
  <c r="AE103" i="1" s="1"/>
  <c r="G104" i="3"/>
  <c r="AB104" i="1" s="1"/>
  <c r="D4" i="2"/>
  <c r="H4" i="1" s="1"/>
  <c r="P4" i="2"/>
  <c r="T4" i="1" s="1"/>
  <c r="M5" i="2"/>
  <c r="Q5" i="1" s="1"/>
  <c r="J6" i="2"/>
  <c r="N6" i="1" s="1"/>
  <c r="G7" i="2"/>
  <c r="K7" i="1" s="1"/>
  <c r="D8" i="2"/>
  <c r="H8" i="1" s="1"/>
  <c r="P8" i="2"/>
  <c r="T8" i="1" s="1"/>
  <c r="M9" i="2"/>
  <c r="Q9" i="1" s="1"/>
  <c r="J10" i="2"/>
  <c r="N10" i="1" s="1"/>
  <c r="G11" i="2"/>
  <c r="K11" i="1" s="1"/>
  <c r="D12" i="2"/>
  <c r="H12" i="1" s="1"/>
  <c r="P12" i="2"/>
  <c r="T12" i="1" s="1"/>
  <c r="M13" i="2"/>
  <c r="Q13" i="1" s="1"/>
  <c r="J14" i="2"/>
  <c r="N14" i="1" s="1"/>
  <c r="G15" i="2"/>
  <c r="K15" i="1" s="1"/>
  <c r="D17" i="3"/>
  <c r="Y17" i="1" s="1"/>
  <c r="Q22" i="3"/>
  <c r="AL22" i="1" s="1"/>
  <c r="K26" i="3"/>
  <c r="AF26" i="1" s="1"/>
  <c r="C28" i="3"/>
  <c r="O29" i="3"/>
  <c r="AJ29" i="1" s="1"/>
  <c r="C32" i="3"/>
  <c r="K33" i="3"/>
  <c r="AF33" i="1" s="1"/>
  <c r="M35" i="3"/>
  <c r="AH35" i="1" s="1"/>
  <c r="P36" i="3"/>
  <c r="AK36" i="1" s="1"/>
  <c r="N38" i="3"/>
  <c r="AI38" i="1" s="1"/>
  <c r="H40" i="3"/>
  <c r="AC40" i="1" s="1"/>
  <c r="H41" i="3"/>
  <c r="AC41" i="1" s="1"/>
  <c r="D43" i="3"/>
  <c r="Y43" i="1" s="1"/>
  <c r="O44" i="3"/>
  <c r="AJ44" i="1" s="1"/>
  <c r="O46" i="3"/>
  <c r="AJ46" i="1" s="1"/>
  <c r="P48" i="3"/>
  <c r="AK48" i="1" s="1"/>
  <c r="F50" i="3"/>
  <c r="AA50" i="1" s="1"/>
  <c r="F51" i="3"/>
  <c r="AA51" i="1" s="1"/>
  <c r="E52" i="3"/>
  <c r="Z52" i="1" s="1"/>
  <c r="D53" i="3"/>
  <c r="Y53" i="1" s="1"/>
  <c r="F54" i="3"/>
  <c r="AA54" i="1" s="1"/>
  <c r="E55" i="3"/>
  <c r="Z55" i="1" s="1"/>
  <c r="F56" i="3"/>
  <c r="AA56" i="1" s="1"/>
  <c r="L57" i="3"/>
  <c r="AG57" i="1" s="1"/>
  <c r="C59" i="3"/>
  <c r="P59" i="3"/>
  <c r="AK59" i="1" s="1"/>
  <c r="P60" i="3"/>
  <c r="AK60" i="1" s="1"/>
  <c r="Q61" i="3"/>
  <c r="AL61" i="1" s="1"/>
  <c r="N62" i="3"/>
  <c r="AI62" i="1" s="1"/>
  <c r="P63" i="3"/>
  <c r="AK63" i="1" s="1"/>
  <c r="F65" i="3"/>
  <c r="AA65" i="1" s="1"/>
  <c r="C66" i="3"/>
  <c r="O66" i="3"/>
  <c r="AJ66" i="1" s="1"/>
  <c r="O67" i="3"/>
  <c r="AJ67" i="1" s="1"/>
  <c r="M68" i="3"/>
  <c r="AH68" i="1" s="1"/>
  <c r="N69" i="3"/>
  <c r="AI69" i="1" s="1"/>
  <c r="L71" i="3"/>
  <c r="AG71" i="1" s="1"/>
  <c r="N72" i="3"/>
  <c r="AI72" i="1" s="1"/>
  <c r="D74" i="3"/>
  <c r="Y74" i="1" s="1"/>
  <c r="P74" i="3"/>
  <c r="AK74" i="1" s="1"/>
  <c r="E76" i="3"/>
  <c r="Z76" i="1" s="1"/>
  <c r="E77" i="3"/>
  <c r="Z77" i="1" s="1"/>
  <c r="K78" i="3"/>
  <c r="AF78" i="1" s="1"/>
  <c r="M79" i="3"/>
  <c r="AH79" i="1" s="1"/>
  <c r="N80" i="3"/>
  <c r="AI80" i="1" s="1"/>
  <c r="P81" i="3"/>
  <c r="AK81" i="1" s="1"/>
  <c r="O82" i="3"/>
  <c r="AJ82" i="1" s="1"/>
  <c r="Q83" i="3"/>
  <c r="AL83" i="1" s="1"/>
  <c r="Q84" i="3"/>
  <c r="AL84" i="1" s="1"/>
  <c r="N85" i="3"/>
  <c r="AI85" i="1" s="1"/>
  <c r="P86" i="3"/>
  <c r="AK86" i="1" s="1"/>
  <c r="P87" i="3"/>
  <c r="AK87" i="1" s="1"/>
  <c r="M88" i="3"/>
  <c r="AH88" i="1" s="1"/>
  <c r="J89" i="3"/>
  <c r="AE89" i="1" s="1"/>
  <c r="G90" i="3"/>
  <c r="AB90" i="1" s="1"/>
  <c r="D91" i="3"/>
  <c r="Y91" i="1" s="1"/>
  <c r="C92" i="3"/>
  <c r="O92" i="3"/>
  <c r="AJ92" i="1" s="1"/>
  <c r="L93" i="3"/>
  <c r="AG93" i="1" s="1"/>
  <c r="I94" i="3"/>
  <c r="AD94" i="1" s="1"/>
  <c r="J95" i="3"/>
  <c r="AE95" i="1" s="1"/>
  <c r="K96" i="3"/>
  <c r="AF96" i="1" s="1"/>
  <c r="H97" i="3"/>
  <c r="AC97" i="1" s="1"/>
  <c r="N98" i="3"/>
  <c r="AI98" i="1" s="1"/>
  <c r="D100" i="3"/>
  <c r="Y100" i="1" s="1"/>
  <c r="P100" i="3"/>
  <c r="AK100" i="1" s="1"/>
  <c r="M101" i="3"/>
  <c r="AH101" i="1" s="1"/>
  <c r="N102" i="3"/>
  <c r="AI102" i="1" s="1"/>
  <c r="K103" i="3"/>
  <c r="AF103" i="1" s="1"/>
  <c r="H104" i="3"/>
  <c r="AC104" i="1" s="1"/>
  <c r="E4" i="2"/>
  <c r="I4" i="1" s="1"/>
  <c r="Q4" i="2"/>
  <c r="U4" i="1" s="1"/>
  <c r="N5" i="2"/>
  <c r="R5" i="1" s="1"/>
  <c r="K6" i="2"/>
  <c r="O6" i="1" s="1"/>
  <c r="H7" i="2"/>
  <c r="L7" i="1" s="1"/>
  <c r="E8" i="2"/>
  <c r="I8" i="1" s="1"/>
  <c r="Q8" i="2"/>
  <c r="U8" i="1" s="1"/>
  <c r="N9" i="2"/>
  <c r="R9" i="1" s="1"/>
  <c r="K10" i="2"/>
  <c r="O10" i="1" s="1"/>
  <c r="H11" i="2"/>
  <c r="L11" i="1" s="1"/>
  <c r="E12" i="2"/>
  <c r="I12" i="1" s="1"/>
  <c r="Q12" i="2"/>
  <c r="U12" i="1" s="1"/>
  <c r="N13" i="2"/>
  <c r="R13" i="1" s="1"/>
  <c r="K14" i="2"/>
  <c r="O14" i="1" s="1"/>
  <c r="H15" i="2"/>
  <c r="L15" i="1" s="1"/>
  <c r="Q17" i="3"/>
  <c r="AL17" i="1" s="1"/>
  <c r="AI23" i="1"/>
  <c r="O26" i="3"/>
  <c r="AJ26" i="1" s="1"/>
  <c r="D28" i="3"/>
  <c r="Y28" i="1" s="1"/>
  <c r="P29" i="3"/>
  <c r="AK29" i="1" s="1"/>
  <c r="E32" i="3"/>
  <c r="Z32" i="1" s="1"/>
  <c r="L33" i="3"/>
  <c r="AG33" i="1" s="1"/>
  <c r="N35" i="3"/>
  <c r="AI35" i="1" s="1"/>
  <c r="Q36" i="3"/>
  <c r="AL36" i="1" s="1"/>
  <c r="O38" i="3"/>
  <c r="AJ38" i="1" s="1"/>
  <c r="I40" i="3"/>
  <c r="AD40" i="1" s="1"/>
  <c r="L41" i="3"/>
  <c r="AG41" i="1" s="1"/>
  <c r="E43" i="3"/>
  <c r="Z43" i="1" s="1"/>
  <c r="P44" i="3"/>
  <c r="AK44" i="1" s="1"/>
  <c r="P46" i="3"/>
  <c r="AK46" i="1" s="1"/>
  <c r="Q48" i="3"/>
  <c r="AL48" i="1" s="1"/>
  <c r="G50" i="3"/>
  <c r="AB50" i="1" s="1"/>
  <c r="G51" i="3"/>
  <c r="AB51" i="1" s="1"/>
  <c r="F52" i="3"/>
  <c r="AA52" i="1" s="1"/>
  <c r="E53" i="3"/>
  <c r="Z53" i="1" s="1"/>
  <c r="G54" i="3"/>
  <c r="AB54" i="1" s="1"/>
  <c r="F55" i="3"/>
  <c r="AA55" i="1" s="1"/>
  <c r="G56" i="3"/>
  <c r="AB56" i="1" s="1"/>
  <c r="M57" i="3"/>
  <c r="AH57" i="1" s="1"/>
  <c r="D59" i="3"/>
  <c r="Y59" i="1" s="1"/>
  <c r="Q59" i="3"/>
  <c r="AL59" i="1" s="1"/>
  <c r="Q60" i="3"/>
  <c r="AL60" i="1" s="1"/>
  <c r="C62" i="3"/>
  <c r="O62" i="3"/>
  <c r="AJ62" i="1" s="1"/>
  <c r="Q63" i="3"/>
  <c r="AL63" i="1" s="1"/>
  <c r="G65" i="3"/>
  <c r="AB65" i="1" s="1"/>
  <c r="D66" i="3"/>
  <c r="Y66" i="1" s="1"/>
  <c r="P66" i="3"/>
  <c r="AK66" i="1" s="1"/>
  <c r="P67" i="3"/>
  <c r="AK67" i="1" s="1"/>
  <c r="N68" i="3"/>
  <c r="AI68" i="1" s="1"/>
  <c r="O69" i="3"/>
  <c r="AJ69" i="1" s="1"/>
  <c r="M71" i="3"/>
  <c r="AH71" i="1" s="1"/>
  <c r="O72" i="3"/>
  <c r="AJ72" i="1" s="1"/>
  <c r="E74" i="3"/>
  <c r="Z74" i="1" s="1"/>
  <c r="Q74" i="3"/>
  <c r="AL74" i="1" s="1"/>
  <c r="F76" i="3"/>
  <c r="AA76" i="1" s="1"/>
  <c r="F77" i="3"/>
  <c r="AA77" i="1" s="1"/>
  <c r="L78" i="3"/>
  <c r="AG78" i="1" s="1"/>
  <c r="N79" i="3"/>
  <c r="AI79" i="1" s="1"/>
  <c r="O80" i="3"/>
  <c r="AJ80" i="1" s="1"/>
  <c r="Q81" i="3"/>
  <c r="AL81" i="1" s="1"/>
  <c r="P82" i="3"/>
  <c r="AK82" i="1" s="1"/>
  <c r="C84" i="3"/>
  <c r="C85" i="3"/>
  <c r="O85" i="3"/>
  <c r="AJ85" i="1" s="1"/>
  <c r="Q86" i="3"/>
  <c r="AL86" i="1" s="1"/>
  <c r="Q87" i="3"/>
  <c r="AL87" i="1" s="1"/>
  <c r="N88" i="3"/>
  <c r="AI88" i="1" s="1"/>
  <c r="K89" i="3"/>
  <c r="AF89" i="1" s="1"/>
  <c r="H90" i="3"/>
  <c r="AC90" i="1" s="1"/>
  <c r="E91" i="3"/>
  <c r="Z91" i="1" s="1"/>
  <c r="D92" i="3"/>
  <c r="Y92" i="1" s="1"/>
  <c r="P92" i="3"/>
  <c r="AK92" i="1" s="1"/>
  <c r="M93" i="3"/>
  <c r="AH93" i="1" s="1"/>
  <c r="J94" i="3"/>
  <c r="AE94" i="1" s="1"/>
  <c r="K95" i="3"/>
  <c r="AF95" i="1" s="1"/>
  <c r="L96" i="3"/>
  <c r="AG96" i="1" s="1"/>
  <c r="K97" i="3"/>
  <c r="AF97" i="1" s="1"/>
  <c r="O98" i="3"/>
  <c r="AJ98" i="1" s="1"/>
  <c r="E100" i="3"/>
  <c r="Z100" i="1" s="1"/>
  <c r="Q100" i="3"/>
  <c r="AL100" i="1" s="1"/>
  <c r="N101" i="3"/>
  <c r="AI101" i="1" s="1"/>
  <c r="O102" i="3"/>
  <c r="AJ102" i="1" s="1"/>
  <c r="L103" i="3"/>
  <c r="AG103" i="1" s="1"/>
  <c r="I104" i="3"/>
  <c r="AD104" i="1" s="1"/>
  <c r="F4" i="2"/>
  <c r="J4" i="1" s="1"/>
  <c r="C5" i="2"/>
  <c r="O5" i="2"/>
  <c r="S5" i="1" s="1"/>
  <c r="L6" i="2"/>
  <c r="P6" i="1" s="1"/>
  <c r="I7" i="2"/>
  <c r="M7" i="1" s="1"/>
  <c r="F8" i="2"/>
  <c r="J8" i="1" s="1"/>
  <c r="C9" i="2"/>
  <c r="O9" i="2"/>
  <c r="S9" i="1" s="1"/>
  <c r="L10" i="2"/>
  <c r="P10" i="1" s="1"/>
  <c r="I11" i="2"/>
  <c r="M11" i="1" s="1"/>
  <c r="F12" i="2"/>
  <c r="J12" i="1" s="1"/>
  <c r="C13" i="2"/>
  <c r="C15" i="2"/>
  <c r="L16" i="2"/>
  <c r="P16" i="1" s="1"/>
  <c r="N17" i="2"/>
  <c r="R17" i="1" s="1"/>
  <c r="P18" i="2"/>
  <c r="T18" i="1" s="1"/>
  <c r="C20" i="2"/>
  <c r="C21" i="2"/>
  <c r="D22" i="2"/>
  <c r="H22" i="1" s="1"/>
  <c r="F23" i="2"/>
  <c r="J23" i="1" s="1"/>
  <c r="F24" i="2"/>
  <c r="J24" i="1" s="1"/>
  <c r="G25" i="2"/>
  <c r="K25" i="1" s="1"/>
  <c r="I26" i="2"/>
  <c r="M26" i="1" s="1"/>
  <c r="I27" i="2"/>
  <c r="M27" i="1" s="1"/>
  <c r="J28" i="2"/>
  <c r="N28" i="1" s="1"/>
  <c r="L29" i="2"/>
  <c r="P29" i="1" s="1"/>
  <c r="L30" i="2"/>
  <c r="P30" i="1" s="1"/>
  <c r="M31" i="2"/>
  <c r="Q31" i="1" s="1"/>
  <c r="O32" i="2"/>
  <c r="S32" i="1" s="1"/>
  <c r="O33" i="2"/>
  <c r="S33" i="1" s="1"/>
  <c r="P34" i="2"/>
  <c r="T34" i="1" s="1"/>
  <c r="C36" i="2"/>
  <c r="C37" i="2"/>
  <c r="D38" i="2"/>
  <c r="H38" i="1" s="1"/>
  <c r="F39" i="2"/>
  <c r="J39" i="1" s="1"/>
  <c r="F40" i="2"/>
  <c r="J40" i="1" s="1"/>
  <c r="G41" i="2"/>
  <c r="K41" i="1" s="1"/>
  <c r="H42" i="2"/>
  <c r="L42" i="1" s="1"/>
  <c r="G43" i="2"/>
  <c r="K43" i="1" s="1"/>
  <c r="D44" i="2"/>
  <c r="H44" i="1" s="1"/>
  <c r="P44" i="2"/>
  <c r="T44" i="1" s="1"/>
  <c r="M45" i="2"/>
  <c r="Q45" i="1" s="1"/>
  <c r="J46" i="2"/>
  <c r="N46" i="1" s="1"/>
  <c r="G47" i="2"/>
  <c r="K47" i="1" s="1"/>
  <c r="D48" i="2"/>
  <c r="H48" i="1" s="1"/>
  <c r="P48" i="2"/>
  <c r="T48" i="1" s="1"/>
  <c r="M49" i="2"/>
  <c r="Q49" i="1" s="1"/>
  <c r="J50" i="2"/>
  <c r="N50" i="1" s="1"/>
  <c r="G51" i="2"/>
  <c r="K51" i="1" s="1"/>
  <c r="D52" i="2"/>
  <c r="H52" i="1" s="1"/>
  <c r="P52" i="2"/>
  <c r="T52" i="1" s="1"/>
  <c r="M53" i="2"/>
  <c r="Q53" i="1" s="1"/>
  <c r="J54" i="2"/>
  <c r="N54" i="1" s="1"/>
  <c r="G55" i="2"/>
  <c r="K55" i="1" s="1"/>
  <c r="D56" i="2"/>
  <c r="H56" i="1" s="1"/>
  <c r="P56" i="2"/>
  <c r="T56" i="1" s="1"/>
  <c r="M57" i="2"/>
  <c r="Q57" i="1" s="1"/>
  <c r="J58" i="2"/>
  <c r="N58" i="1" s="1"/>
  <c r="G59" i="2"/>
  <c r="K59" i="1" s="1"/>
  <c r="D60" i="2"/>
  <c r="H60" i="1" s="1"/>
  <c r="P60" i="2"/>
  <c r="T60" i="1" s="1"/>
  <c r="M61" i="2"/>
  <c r="Q61" i="1" s="1"/>
  <c r="J62" i="2"/>
  <c r="N62" i="1" s="1"/>
  <c r="G63" i="2"/>
  <c r="K63" i="1" s="1"/>
  <c r="D64" i="2"/>
  <c r="H64" i="1" s="1"/>
  <c r="P64" i="2"/>
  <c r="T64" i="1" s="1"/>
  <c r="M65" i="2"/>
  <c r="Q65" i="1" s="1"/>
  <c r="J66" i="2"/>
  <c r="N66" i="1" s="1"/>
  <c r="G67" i="2"/>
  <c r="K67" i="1" s="1"/>
  <c r="D68" i="2"/>
  <c r="H68" i="1" s="1"/>
  <c r="P68" i="2"/>
  <c r="T68" i="1" s="1"/>
  <c r="M69" i="2"/>
  <c r="Q69" i="1" s="1"/>
  <c r="J70" i="2"/>
  <c r="N70" i="1" s="1"/>
  <c r="G71" i="2"/>
  <c r="K71" i="1" s="1"/>
  <c r="D72" i="2"/>
  <c r="H72" i="1" s="1"/>
  <c r="P72" i="2"/>
  <c r="T72" i="1" s="1"/>
  <c r="M73" i="2"/>
  <c r="Q73" i="1" s="1"/>
  <c r="J74" i="2"/>
  <c r="N74" i="1" s="1"/>
  <c r="G75" i="2"/>
  <c r="K75" i="1" s="1"/>
  <c r="D76" i="2"/>
  <c r="H76" i="1" s="1"/>
  <c r="P76" i="2"/>
  <c r="T76" i="1" s="1"/>
  <c r="M77" i="2"/>
  <c r="Q77" i="1" s="1"/>
  <c r="J78" i="2"/>
  <c r="N78" i="1" s="1"/>
  <c r="G79" i="2"/>
  <c r="K79" i="1" s="1"/>
  <c r="D80" i="2"/>
  <c r="H80" i="1" s="1"/>
  <c r="P80" i="2"/>
  <c r="T80" i="1" s="1"/>
  <c r="M81" i="2"/>
  <c r="Q81" i="1" s="1"/>
  <c r="J82" i="2"/>
  <c r="N82" i="1" s="1"/>
  <c r="G83" i="2"/>
  <c r="K83" i="1" s="1"/>
  <c r="D84" i="2"/>
  <c r="H84" i="1" s="1"/>
  <c r="P84" i="2"/>
  <c r="T84" i="1" s="1"/>
  <c r="M85" i="2"/>
  <c r="Q85" i="1" s="1"/>
  <c r="J86" i="2"/>
  <c r="N86" i="1" s="1"/>
  <c r="G87" i="2"/>
  <c r="K87" i="1" s="1"/>
  <c r="D88" i="2"/>
  <c r="H88" i="1" s="1"/>
  <c r="P88" i="2"/>
  <c r="T88" i="1" s="1"/>
  <c r="M89" i="2"/>
  <c r="Q89" i="1" s="1"/>
  <c r="J90" i="2"/>
  <c r="N90" i="1" s="1"/>
  <c r="G91" i="2"/>
  <c r="K91" i="1" s="1"/>
  <c r="D92" i="2"/>
  <c r="H92" i="1" s="1"/>
  <c r="P92" i="2"/>
  <c r="T92" i="1" s="1"/>
  <c r="M93" i="2"/>
  <c r="Q93" i="1" s="1"/>
  <c r="J94" i="2"/>
  <c r="N94" i="1" s="1"/>
  <c r="G95" i="2"/>
  <c r="K95" i="1" s="1"/>
  <c r="D96" i="2"/>
  <c r="H96" i="1" s="1"/>
  <c r="P96" i="2"/>
  <c r="T96" i="1" s="1"/>
  <c r="M97" i="2"/>
  <c r="Q97" i="1" s="1"/>
  <c r="J98" i="2"/>
  <c r="N98" i="1" s="1"/>
  <c r="G99" i="2"/>
  <c r="K99" i="1" s="1"/>
  <c r="D100" i="2"/>
  <c r="H100" i="1" s="1"/>
  <c r="P100" i="2"/>
  <c r="T100" i="1" s="1"/>
  <c r="M101" i="2"/>
  <c r="Q101" i="1" s="1"/>
  <c r="J102" i="2"/>
  <c r="N102" i="1" s="1"/>
  <c r="G103" i="2"/>
  <c r="K103" i="1" s="1"/>
  <c r="D104" i="2"/>
  <c r="H104" i="1" s="1"/>
  <c r="P104" i="2"/>
  <c r="T104" i="1" s="1"/>
  <c r="F15" i="2"/>
  <c r="J15" i="1" s="1"/>
  <c r="N16" i="2"/>
  <c r="R16" i="1" s="1"/>
  <c r="O17" i="2"/>
  <c r="S17" i="1" s="1"/>
  <c r="C19" i="2"/>
  <c r="D20" i="2"/>
  <c r="H20" i="1" s="1"/>
  <c r="E21" i="2"/>
  <c r="I21" i="1" s="1"/>
  <c r="F22" i="2"/>
  <c r="J22" i="1" s="1"/>
  <c r="G23" i="2"/>
  <c r="K23" i="1" s="1"/>
  <c r="H24" i="2"/>
  <c r="L24" i="1" s="1"/>
  <c r="I25" i="2"/>
  <c r="M25" i="1" s="1"/>
  <c r="J26" i="2"/>
  <c r="N26" i="1" s="1"/>
  <c r="K27" i="2"/>
  <c r="O27" i="1" s="1"/>
  <c r="L28" i="2"/>
  <c r="P28" i="1" s="1"/>
  <c r="M29" i="2"/>
  <c r="Q29" i="1" s="1"/>
  <c r="N30" i="2"/>
  <c r="R30" i="1" s="1"/>
  <c r="O31" i="2"/>
  <c r="S31" i="1" s="1"/>
  <c r="P32" i="2"/>
  <c r="T32" i="1" s="1"/>
  <c r="Q33" i="2"/>
  <c r="U33" i="1" s="1"/>
  <c r="C35" i="2"/>
  <c r="D36" i="2"/>
  <c r="H36" i="1" s="1"/>
  <c r="E37" i="2"/>
  <c r="I37" i="1" s="1"/>
  <c r="F38" i="2"/>
  <c r="J38" i="1" s="1"/>
  <c r="G39" i="2"/>
  <c r="K39" i="1" s="1"/>
  <c r="H40" i="2"/>
  <c r="L40" i="1" s="1"/>
  <c r="I41" i="2"/>
  <c r="M41" i="1" s="1"/>
  <c r="I42" i="2"/>
  <c r="M42" i="1" s="1"/>
  <c r="H43" i="2"/>
  <c r="L43" i="1" s="1"/>
  <c r="E44" i="2"/>
  <c r="I44" i="1" s="1"/>
  <c r="Q44" i="2"/>
  <c r="U44" i="1" s="1"/>
  <c r="N45" i="2"/>
  <c r="R45" i="1" s="1"/>
  <c r="K46" i="2"/>
  <c r="O46" i="1" s="1"/>
  <c r="H47" i="2"/>
  <c r="L47" i="1" s="1"/>
  <c r="E48" i="2"/>
  <c r="I48" i="1" s="1"/>
  <c r="Q48" i="2"/>
  <c r="U48" i="1" s="1"/>
  <c r="N49" i="2"/>
  <c r="R49" i="1" s="1"/>
  <c r="K50" i="2"/>
  <c r="O50" i="1" s="1"/>
  <c r="H51" i="2"/>
  <c r="L51" i="1" s="1"/>
  <c r="E52" i="2"/>
  <c r="I52" i="1" s="1"/>
  <c r="Q52" i="2"/>
  <c r="U52" i="1" s="1"/>
  <c r="N53" i="2"/>
  <c r="R53" i="1" s="1"/>
  <c r="K54" i="2"/>
  <c r="O54" i="1" s="1"/>
  <c r="H55" i="2"/>
  <c r="L55" i="1" s="1"/>
  <c r="E56" i="2"/>
  <c r="I56" i="1" s="1"/>
  <c r="Q56" i="2"/>
  <c r="U56" i="1" s="1"/>
  <c r="N57" i="2"/>
  <c r="R57" i="1" s="1"/>
  <c r="K58" i="2"/>
  <c r="O58" i="1" s="1"/>
  <c r="H59" i="2"/>
  <c r="L59" i="1" s="1"/>
  <c r="E60" i="2"/>
  <c r="I60" i="1" s="1"/>
  <c r="Q60" i="2"/>
  <c r="U60" i="1" s="1"/>
  <c r="N61" i="2"/>
  <c r="R61" i="1" s="1"/>
  <c r="K62" i="2"/>
  <c r="O62" i="1" s="1"/>
  <c r="H63" i="2"/>
  <c r="L63" i="1" s="1"/>
  <c r="E64" i="2"/>
  <c r="I64" i="1" s="1"/>
  <c r="Q64" i="2"/>
  <c r="U64" i="1" s="1"/>
  <c r="N65" i="2"/>
  <c r="R65" i="1" s="1"/>
  <c r="K66" i="2"/>
  <c r="O66" i="1" s="1"/>
  <c r="H67" i="2"/>
  <c r="L67" i="1" s="1"/>
  <c r="E68" i="2"/>
  <c r="I68" i="1" s="1"/>
  <c r="Q68" i="2"/>
  <c r="U68" i="1" s="1"/>
  <c r="N69" i="2"/>
  <c r="R69" i="1" s="1"/>
  <c r="K70" i="2"/>
  <c r="O70" i="1" s="1"/>
  <c r="H71" i="2"/>
  <c r="L71" i="1" s="1"/>
  <c r="E72" i="2"/>
  <c r="I72" i="1" s="1"/>
  <c r="Q72" i="2"/>
  <c r="U72" i="1" s="1"/>
  <c r="N73" i="2"/>
  <c r="R73" i="1" s="1"/>
  <c r="K74" i="2"/>
  <c r="O74" i="1" s="1"/>
  <c r="H75" i="2"/>
  <c r="L75" i="1" s="1"/>
  <c r="E76" i="2"/>
  <c r="I76" i="1" s="1"/>
  <c r="Q76" i="2"/>
  <c r="U76" i="1" s="1"/>
  <c r="N77" i="2"/>
  <c r="R77" i="1" s="1"/>
  <c r="K78" i="2"/>
  <c r="O78" i="1" s="1"/>
  <c r="H79" i="2"/>
  <c r="L79" i="1" s="1"/>
  <c r="E80" i="2"/>
  <c r="I80" i="1" s="1"/>
  <c r="Q80" i="2"/>
  <c r="U80" i="1" s="1"/>
  <c r="N81" i="2"/>
  <c r="R81" i="1" s="1"/>
  <c r="K82" i="2"/>
  <c r="O82" i="1" s="1"/>
  <c r="H83" i="2"/>
  <c r="L83" i="1" s="1"/>
  <c r="E84" i="2"/>
  <c r="I84" i="1" s="1"/>
  <c r="Q84" i="2"/>
  <c r="U84" i="1" s="1"/>
  <c r="N85" i="2"/>
  <c r="R85" i="1" s="1"/>
  <c r="K86" i="2"/>
  <c r="O86" i="1" s="1"/>
  <c r="H87" i="2"/>
  <c r="L87" i="1" s="1"/>
  <c r="E88" i="2"/>
  <c r="I88" i="1" s="1"/>
  <c r="Q88" i="2"/>
  <c r="U88" i="1" s="1"/>
  <c r="N89" i="2"/>
  <c r="R89" i="1" s="1"/>
  <c r="K90" i="2"/>
  <c r="O90" i="1" s="1"/>
  <c r="H91" i="2"/>
  <c r="L91" i="1" s="1"/>
  <c r="E92" i="2"/>
  <c r="I92" i="1" s="1"/>
  <c r="Q92" i="2"/>
  <c r="U92" i="1" s="1"/>
  <c r="N93" i="2"/>
  <c r="R93" i="1" s="1"/>
  <c r="K94" i="2"/>
  <c r="O94" i="1" s="1"/>
  <c r="H95" i="2"/>
  <c r="L95" i="1" s="1"/>
  <c r="E96" i="2"/>
  <c r="I96" i="1" s="1"/>
  <c r="Q96" i="2"/>
  <c r="U96" i="1" s="1"/>
  <c r="N97" i="2"/>
  <c r="R97" i="1" s="1"/>
  <c r="K98" i="2"/>
  <c r="O98" i="1" s="1"/>
  <c r="H99" i="2"/>
  <c r="L99" i="1" s="1"/>
  <c r="I15" i="2"/>
  <c r="M15" i="1" s="1"/>
  <c r="O16" i="2"/>
  <c r="S16" i="1" s="1"/>
  <c r="C18" i="2"/>
  <c r="E19" i="2"/>
  <c r="I19" i="1" s="1"/>
  <c r="E20" i="2"/>
  <c r="I20" i="1" s="1"/>
  <c r="F21" i="2"/>
  <c r="J21" i="1" s="1"/>
  <c r="H22" i="2"/>
  <c r="L22" i="1" s="1"/>
  <c r="H23" i="2"/>
  <c r="L23" i="1" s="1"/>
  <c r="I24" i="2"/>
  <c r="M24" i="1" s="1"/>
  <c r="K25" i="2"/>
  <c r="O25" i="1" s="1"/>
  <c r="K26" i="2"/>
  <c r="O26" i="1" s="1"/>
  <c r="L27" i="2"/>
  <c r="P27" i="1" s="1"/>
  <c r="N28" i="2"/>
  <c r="R28" i="1" s="1"/>
  <c r="N29" i="2"/>
  <c r="R29" i="1" s="1"/>
  <c r="O30" i="2"/>
  <c r="S30" i="1" s="1"/>
  <c r="Q31" i="2"/>
  <c r="U31" i="1" s="1"/>
  <c r="Q32" i="2"/>
  <c r="U32" i="1" s="1"/>
  <c r="C34" i="2"/>
  <c r="E35" i="2"/>
  <c r="I35" i="1" s="1"/>
  <c r="E36" i="2"/>
  <c r="I36" i="1" s="1"/>
  <c r="F37" i="2"/>
  <c r="J37" i="1" s="1"/>
  <c r="H38" i="2"/>
  <c r="L38" i="1" s="1"/>
  <c r="H39" i="2"/>
  <c r="L39" i="1" s="1"/>
  <c r="I40" i="2"/>
  <c r="M40" i="1" s="1"/>
  <c r="K41" i="2"/>
  <c r="O41" i="1" s="1"/>
  <c r="J42" i="2"/>
  <c r="N42" i="1" s="1"/>
  <c r="I43" i="2"/>
  <c r="M43" i="1" s="1"/>
  <c r="F44" i="2"/>
  <c r="J44" i="1" s="1"/>
  <c r="C45" i="2"/>
  <c r="O45" i="2"/>
  <c r="S45" i="1" s="1"/>
  <c r="L46" i="2"/>
  <c r="P46" i="1" s="1"/>
  <c r="I47" i="2"/>
  <c r="M47" i="1" s="1"/>
  <c r="F48" i="2"/>
  <c r="J48" i="1" s="1"/>
  <c r="C49" i="2"/>
  <c r="O49" i="2"/>
  <c r="S49" i="1" s="1"/>
  <c r="L50" i="2"/>
  <c r="P50" i="1" s="1"/>
  <c r="I51" i="2"/>
  <c r="M51" i="1" s="1"/>
  <c r="F52" i="2"/>
  <c r="J52" i="1" s="1"/>
  <c r="C53" i="2"/>
  <c r="O53" i="2"/>
  <c r="S53" i="1" s="1"/>
  <c r="L54" i="2"/>
  <c r="P54" i="1" s="1"/>
  <c r="I55" i="2"/>
  <c r="M55" i="1" s="1"/>
  <c r="F56" i="2"/>
  <c r="J56" i="1" s="1"/>
  <c r="C57" i="2"/>
  <c r="O57" i="2"/>
  <c r="S57" i="1" s="1"/>
  <c r="L58" i="2"/>
  <c r="P58" i="1" s="1"/>
  <c r="I59" i="2"/>
  <c r="M59" i="1" s="1"/>
  <c r="F60" i="2"/>
  <c r="J60" i="1" s="1"/>
  <c r="C61" i="2"/>
  <c r="O61" i="2"/>
  <c r="S61" i="1" s="1"/>
  <c r="L62" i="2"/>
  <c r="P62" i="1" s="1"/>
  <c r="I63" i="2"/>
  <c r="M63" i="1" s="1"/>
  <c r="F64" i="2"/>
  <c r="J64" i="1" s="1"/>
  <c r="C65" i="2"/>
  <c r="O65" i="2"/>
  <c r="S65" i="1" s="1"/>
  <c r="L66" i="2"/>
  <c r="P66" i="1" s="1"/>
  <c r="I67" i="2"/>
  <c r="M67" i="1" s="1"/>
  <c r="F68" i="2"/>
  <c r="J68" i="1" s="1"/>
  <c r="C69" i="2"/>
  <c r="O69" i="2"/>
  <c r="S69" i="1" s="1"/>
  <c r="L70" i="2"/>
  <c r="P70" i="1" s="1"/>
  <c r="I71" i="2"/>
  <c r="M71" i="1" s="1"/>
  <c r="F72" i="2"/>
  <c r="J72" i="1" s="1"/>
  <c r="C73" i="2"/>
  <c r="O73" i="2"/>
  <c r="S73" i="1" s="1"/>
  <c r="L74" i="2"/>
  <c r="P74" i="1" s="1"/>
  <c r="I75" i="2"/>
  <c r="M75" i="1" s="1"/>
  <c r="F76" i="2"/>
  <c r="J76" i="1" s="1"/>
  <c r="C77" i="2"/>
  <c r="O77" i="2"/>
  <c r="S77" i="1" s="1"/>
  <c r="L78" i="2"/>
  <c r="P78" i="1" s="1"/>
  <c r="I79" i="2"/>
  <c r="M79" i="1" s="1"/>
  <c r="F80" i="2"/>
  <c r="J80" i="1" s="1"/>
  <c r="C81" i="2"/>
  <c r="O81" i="2"/>
  <c r="S81" i="1" s="1"/>
  <c r="L82" i="2"/>
  <c r="P82" i="1" s="1"/>
  <c r="I83" i="2"/>
  <c r="M83" i="1" s="1"/>
  <c r="F84" i="2"/>
  <c r="J84" i="1" s="1"/>
  <c r="C85" i="2"/>
  <c r="O85" i="2"/>
  <c r="S85" i="1" s="1"/>
  <c r="L86" i="2"/>
  <c r="P86" i="1" s="1"/>
  <c r="I87" i="2"/>
  <c r="M87" i="1" s="1"/>
  <c r="F88" i="2"/>
  <c r="J88" i="1" s="1"/>
  <c r="C89" i="2"/>
  <c r="O89" i="2"/>
  <c r="S89" i="1" s="1"/>
  <c r="L90" i="2"/>
  <c r="P90" i="1" s="1"/>
  <c r="I91" i="2"/>
  <c r="M91" i="1" s="1"/>
  <c r="F92" i="2"/>
  <c r="J92" i="1" s="1"/>
  <c r="C93" i="2"/>
  <c r="O93" i="2"/>
  <c r="S93" i="1" s="1"/>
  <c r="L94" i="2"/>
  <c r="P94" i="1" s="1"/>
  <c r="I95" i="2"/>
  <c r="M95" i="1" s="1"/>
  <c r="F96" i="2"/>
  <c r="J96" i="1" s="1"/>
  <c r="C97" i="2"/>
  <c r="O97" i="2"/>
  <c r="S97" i="1" s="1"/>
  <c r="L98" i="2"/>
  <c r="P98" i="1" s="1"/>
  <c r="I99" i="2"/>
  <c r="M99" i="1" s="1"/>
  <c r="O12" i="2"/>
  <c r="S12" i="1" s="1"/>
  <c r="L15" i="2"/>
  <c r="P15" i="1" s="1"/>
  <c r="P16" i="2"/>
  <c r="T16" i="1" s="1"/>
  <c r="D18" i="2"/>
  <c r="H18" i="1" s="1"/>
  <c r="F19" i="2"/>
  <c r="J19" i="1" s="1"/>
  <c r="F20" i="2"/>
  <c r="J20" i="1" s="1"/>
  <c r="G21" i="2"/>
  <c r="K21" i="1" s="1"/>
  <c r="I22" i="2"/>
  <c r="M22" i="1" s="1"/>
  <c r="I23" i="2"/>
  <c r="M23" i="1" s="1"/>
  <c r="J24" i="2"/>
  <c r="N24" i="1" s="1"/>
  <c r="L25" i="2"/>
  <c r="P25" i="1" s="1"/>
  <c r="L26" i="2"/>
  <c r="P26" i="1" s="1"/>
  <c r="M27" i="2"/>
  <c r="Q27" i="1" s="1"/>
  <c r="O28" i="2"/>
  <c r="S28" i="1" s="1"/>
  <c r="O29" i="2"/>
  <c r="S29" i="1" s="1"/>
  <c r="P30" i="2"/>
  <c r="T30" i="1" s="1"/>
  <c r="C32" i="2"/>
  <c r="C33" i="2"/>
  <c r="D34" i="2"/>
  <c r="H34" i="1" s="1"/>
  <c r="F35" i="2"/>
  <c r="J35" i="1" s="1"/>
  <c r="F36" i="2"/>
  <c r="J36" i="1" s="1"/>
  <c r="G37" i="2"/>
  <c r="K37" i="1" s="1"/>
  <c r="I38" i="2"/>
  <c r="M38" i="1" s="1"/>
  <c r="I39" i="2"/>
  <c r="M39" i="1" s="1"/>
  <c r="J40" i="2"/>
  <c r="N40" i="1" s="1"/>
  <c r="L41" i="2"/>
  <c r="P41" i="1" s="1"/>
  <c r="K42" i="2"/>
  <c r="O42" i="1" s="1"/>
  <c r="J43" i="2"/>
  <c r="N43" i="1" s="1"/>
  <c r="G44" i="2"/>
  <c r="K44" i="1" s="1"/>
  <c r="D45" i="2"/>
  <c r="H45" i="1" s="1"/>
  <c r="P45" i="2"/>
  <c r="T45" i="1" s="1"/>
  <c r="M46" i="2"/>
  <c r="Q46" i="1" s="1"/>
  <c r="J47" i="2"/>
  <c r="N47" i="1" s="1"/>
  <c r="G48" i="2"/>
  <c r="K48" i="1" s="1"/>
  <c r="D49" i="2"/>
  <c r="H49" i="1" s="1"/>
  <c r="P49" i="2"/>
  <c r="T49" i="1" s="1"/>
  <c r="M50" i="2"/>
  <c r="Q50" i="1" s="1"/>
  <c r="J51" i="2"/>
  <c r="N51" i="1" s="1"/>
  <c r="G52" i="2"/>
  <c r="K52" i="1" s="1"/>
  <c r="D53" i="2"/>
  <c r="H53" i="1" s="1"/>
  <c r="P53" i="2"/>
  <c r="T53" i="1" s="1"/>
  <c r="M54" i="2"/>
  <c r="Q54" i="1" s="1"/>
  <c r="J55" i="2"/>
  <c r="N55" i="1" s="1"/>
  <c r="G56" i="2"/>
  <c r="K56" i="1" s="1"/>
  <c r="D57" i="2"/>
  <c r="H57" i="1" s="1"/>
  <c r="P57" i="2"/>
  <c r="T57" i="1" s="1"/>
  <c r="M58" i="2"/>
  <c r="Q58" i="1" s="1"/>
  <c r="J59" i="2"/>
  <c r="N59" i="1" s="1"/>
  <c r="G60" i="2"/>
  <c r="K60" i="1" s="1"/>
  <c r="D61" i="2"/>
  <c r="H61" i="1" s="1"/>
  <c r="P61" i="2"/>
  <c r="T61" i="1" s="1"/>
  <c r="M62" i="2"/>
  <c r="Q62" i="1" s="1"/>
  <c r="J63" i="2"/>
  <c r="N63" i="1" s="1"/>
  <c r="G64" i="2"/>
  <c r="K64" i="1" s="1"/>
  <c r="D65" i="2"/>
  <c r="H65" i="1" s="1"/>
  <c r="P65" i="2"/>
  <c r="T65" i="1" s="1"/>
  <c r="M66" i="2"/>
  <c r="Q66" i="1" s="1"/>
  <c r="J67" i="2"/>
  <c r="N67" i="1" s="1"/>
  <c r="G68" i="2"/>
  <c r="K68" i="1" s="1"/>
  <c r="D69" i="2"/>
  <c r="H69" i="1" s="1"/>
  <c r="P69" i="2"/>
  <c r="T69" i="1" s="1"/>
  <c r="M70" i="2"/>
  <c r="Q70" i="1" s="1"/>
  <c r="J71" i="2"/>
  <c r="N71" i="1" s="1"/>
  <c r="G72" i="2"/>
  <c r="K72" i="1" s="1"/>
  <c r="D73" i="2"/>
  <c r="H73" i="1" s="1"/>
  <c r="P73" i="2"/>
  <c r="T73" i="1" s="1"/>
  <c r="M74" i="2"/>
  <c r="Q74" i="1" s="1"/>
  <c r="J75" i="2"/>
  <c r="N75" i="1" s="1"/>
  <c r="G76" i="2"/>
  <c r="K76" i="1" s="1"/>
  <c r="D77" i="2"/>
  <c r="H77" i="1" s="1"/>
  <c r="P77" i="2"/>
  <c r="T77" i="1" s="1"/>
  <c r="M78" i="2"/>
  <c r="Q78" i="1" s="1"/>
  <c r="J79" i="2"/>
  <c r="N79" i="1" s="1"/>
  <c r="G80" i="2"/>
  <c r="K80" i="1" s="1"/>
  <c r="D81" i="2"/>
  <c r="H81" i="1" s="1"/>
  <c r="P81" i="2"/>
  <c r="T81" i="1" s="1"/>
  <c r="M82" i="2"/>
  <c r="Q82" i="1" s="1"/>
  <c r="J83" i="2"/>
  <c r="N83" i="1" s="1"/>
  <c r="G84" i="2"/>
  <c r="K84" i="1" s="1"/>
  <c r="D85" i="2"/>
  <c r="H85" i="1" s="1"/>
  <c r="P85" i="2"/>
  <c r="T85" i="1" s="1"/>
  <c r="M86" i="2"/>
  <c r="Q86" i="1" s="1"/>
  <c r="J87" i="2"/>
  <c r="N87" i="1" s="1"/>
  <c r="G88" i="2"/>
  <c r="K88" i="1" s="1"/>
  <c r="D89" i="2"/>
  <c r="H89" i="1" s="1"/>
  <c r="P89" i="2"/>
  <c r="T89" i="1" s="1"/>
  <c r="M90" i="2"/>
  <c r="Q90" i="1" s="1"/>
  <c r="J91" i="2"/>
  <c r="N91" i="1" s="1"/>
  <c r="G92" i="2"/>
  <c r="K92" i="1" s="1"/>
  <c r="D93" i="2"/>
  <c r="H93" i="1" s="1"/>
  <c r="P93" i="2"/>
  <c r="T93" i="1" s="1"/>
  <c r="M94" i="2"/>
  <c r="Q94" i="1" s="1"/>
  <c r="J95" i="2"/>
  <c r="N95" i="1" s="1"/>
  <c r="G96" i="2"/>
  <c r="K96" i="1" s="1"/>
  <c r="D97" i="2"/>
  <c r="H97" i="1" s="1"/>
  <c r="P97" i="2"/>
  <c r="T97" i="1" s="1"/>
  <c r="I13" i="2"/>
  <c r="M13" i="1" s="1"/>
  <c r="M15" i="2"/>
  <c r="Q15" i="1" s="1"/>
  <c r="Q16" i="2"/>
  <c r="U16" i="1" s="1"/>
  <c r="F18" i="2"/>
  <c r="J18" i="1" s="1"/>
  <c r="G19" i="2"/>
  <c r="K19" i="1" s="1"/>
  <c r="H20" i="2"/>
  <c r="L20" i="1" s="1"/>
  <c r="I21" i="2"/>
  <c r="M21" i="1" s="1"/>
  <c r="J22" i="2"/>
  <c r="N22" i="1" s="1"/>
  <c r="K23" i="2"/>
  <c r="O23" i="1" s="1"/>
  <c r="L24" i="2"/>
  <c r="P24" i="1" s="1"/>
  <c r="M25" i="2"/>
  <c r="Q25" i="1" s="1"/>
  <c r="N26" i="2"/>
  <c r="R26" i="1" s="1"/>
  <c r="O27" i="2"/>
  <c r="S27" i="1" s="1"/>
  <c r="P28" i="2"/>
  <c r="T28" i="1" s="1"/>
  <c r="Q29" i="2"/>
  <c r="U29" i="1" s="1"/>
  <c r="C31" i="2"/>
  <c r="D32" i="2"/>
  <c r="H32" i="1" s="1"/>
  <c r="E33" i="2"/>
  <c r="I33" i="1" s="1"/>
  <c r="F34" i="2"/>
  <c r="J34" i="1" s="1"/>
  <c r="G35" i="2"/>
  <c r="K35" i="1" s="1"/>
  <c r="H36" i="2"/>
  <c r="L36" i="1" s="1"/>
  <c r="I37" i="2"/>
  <c r="M37" i="1" s="1"/>
  <c r="J38" i="2"/>
  <c r="N38" i="1" s="1"/>
  <c r="K39" i="2"/>
  <c r="O39" i="1" s="1"/>
  <c r="L40" i="2"/>
  <c r="P40" i="1" s="1"/>
  <c r="M41" i="2"/>
  <c r="Q41" i="1" s="1"/>
  <c r="L42" i="2"/>
  <c r="P42" i="1" s="1"/>
  <c r="K43" i="2"/>
  <c r="O43" i="1" s="1"/>
  <c r="H44" i="2"/>
  <c r="L44" i="1" s="1"/>
  <c r="E45" i="2"/>
  <c r="I45" i="1" s="1"/>
  <c r="Q45" i="2"/>
  <c r="U45" i="1" s="1"/>
  <c r="N46" i="2"/>
  <c r="R46" i="1" s="1"/>
  <c r="K47" i="2"/>
  <c r="O47" i="1" s="1"/>
  <c r="H48" i="2"/>
  <c r="L48" i="1" s="1"/>
  <c r="E49" i="2"/>
  <c r="I49" i="1" s="1"/>
  <c r="Q49" i="2"/>
  <c r="U49" i="1" s="1"/>
  <c r="N50" i="2"/>
  <c r="R50" i="1" s="1"/>
  <c r="K51" i="2"/>
  <c r="O51" i="1" s="1"/>
  <c r="H52" i="2"/>
  <c r="L52" i="1" s="1"/>
  <c r="E53" i="2"/>
  <c r="I53" i="1" s="1"/>
  <c r="Q53" i="2"/>
  <c r="U53" i="1" s="1"/>
  <c r="N54" i="2"/>
  <c r="R54" i="1" s="1"/>
  <c r="K55" i="2"/>
  <c r="O55" i="1" s="1"/>
  <c r="H56" i="2"/>
  <c r="L56" i="1" s="1"/>
  <c r="E57" i="2"/>
  <c r="I57" i="1" s="1"/>
  <c r="Q57" i="2"/>
  <c r="U57" i="1" s="1"/>
  <c r="N58" i="2"/>
  <c r="R58" i="1" s="1"/>
  <c r="K59" i="2"/>
  <c r="O59" i="1" s="1"/>
  <c r="H60" i="2"/>
  <c r="L60" i="1" s="1"/>
  <c r="E61" i="2"/>
  <c r="I61" i="1" s="1"/>
  <c r="Q61" i="2"/>
  <c r="U61" i="1" s="1"/>
  <c r="N62" i="2"/>
  <c r="R62" i="1" s="1"/>
  <c r="K63" i="2"/>
  <c r="O63" i="1" s="1"/>
  <c r="H64" i="2"/>
  <c r="L64" i="1" s="1"/>
  <c r="E65" i="2"/>
  <c r="I65" i="1" s="1"/>
  <c r="Q65" i="2"/>
  <c r="U65" i="1" s="1"/>
  <c r="N66" i="2"/>
  <c r="R66" i="1" s="1"/>
  <c r="K67" i="2"/>
  <c r="O67" i="1" s="1"/>
  <c r="H68" i="2"/>
  <c r="L68" i="1" s="1"/>
  <c r="E69" i="2"/>
  <c r="I69" i="1" s="1"/>
  <c r="Q69" i="2"/>
  <c r="U69" i="1" s="1"/>
  <c r="N70" i="2"/>
  <c r="R70" i="1" s="1"/>
  <c r="K71" i="2"/>
  <c r="O71" i="1" s="1"/>
  <c r="H72" i="2"/>
  <c r="L72" i="1" s="1"/>
  <c r="E73" i="2"/>
  <c r="I73" i="1" s="1"/>
  <c r="Q73" i="2"/>
  <c r="U73" i="1" s="1"/>
  <c r="N74" i="2"/>
  <c r="R74" i="1" s="1"/>
  <c r="K75" i="2"/>
  <c r="O75" i="1" s="1"/>
  <c r="H76" i="2"/>
  <c r="L76" i="1" s="1"/>
  <c r="E77" i="2"/>
  <c r="I77" i="1" s="1"/>
  <c r="Q77" i="2"/>
  <c r="U77" i="1" s="1"/>
  <c r="N78" i="2"/>
  <c r="R78" i="1" s="1"/>
  <c r="K79" i="2"/>
  <c r="O79" i="1" s="1"/>
  <c r="H80" i="2"/>
  <c r="L80" i="1" s="1"/>
  <c r="E81" i="2"/>
  <c r="I81" i="1" s="1"/>
  <c r="Q81" i="2"/>
  <c r="U81" i="1" s="1"/>
  <c r="N82" i="2"/>
  <c r="R82" i="1" s="1"/>
  <c r="K83" i="2"/>
  <c r="O83" i="1" s="1"/>
  <c r="H84" i="2"/>
  <c r="L84" i="1" s="1"/>
  <c r="E85" i="2"/>
  <c r="I85" i="1" s="1"/>
  <c r="Q85" i="2"/>
  <c r="U85" i="1" s="1"/>
  <c r="N86" i="2"/>
  <c r="R86" i="1" s="1"/>
  <c r="K87" i="2"/>
  <c r="O87" i="1" s="1"/>
  <c r="H88" i="2"/>
  <c r="L88" i="1" s="1"/>
  <c r="E89" i="2"/>
  <c r="I89" i="1" s="1"/>
  <c r="Q89" i="2"/>
  <c r="U89" i="1" s="1"/>
  <c r="N90" i="2"/>
  <c r="R90" i="1" s="1"/>
  <c r="K91" i="2"/>
  <c r="O91" i="1" s="1"/>
  <c r="H92" i="2"/>
  <c r="L92" i="1" s="1"/>
  <c r="E93" i="2"/>
  <c r="I93" i="1" s="1"/>
  <c r="Q93" i="2"/>
  <c r="U93" i="1" s="1"/>
  <c r="N94" i="2"/>
  <c r="R94" i="1" s="1"/>
  <c r="K95" i="2"/>
  <c r="O95" i="1" s="1"/>
  <c r="H96" i="2"/>
  <c r="L96" i="1" s="1"/>
  <c r="E97" i="2"/>
  <c r="I97" i="1" s="1"/>
  <c r="Q97" i="2"/>
  <c r="U97" i="1" s="1"/>
  <c r="N98" i="2"/>
  <c r="R98" i="1" s="1"/>
  <c r="L13" i="2"/>
  <c r="P13" i="1" s="1"/>
  <c r="O15" i="2"/>
  <c r="S15" i="1" s="1"/>
  <c r="C17" i="2"/>
  <c r="H18" i="2"/>
  <c r="L18" i="1" s="1"/>
  <c r="H19" i="2"/>
  <c r="L19" i="1" s="1"/>
  <c r="I20" i="2"/>
  <c r="M20" i="1" s="1"/>
  <c r="K21" i="2"/>
  <c r="O21" i="1" s="1"/>
  <c r="K22" i="2"/>
  <c r="O22" i="1" s="1"/>
  <c r="L23" i="2"/>
  <c r="P23" i="1" s="1"/>
  <c r="N24" i="2"/>
  <c r="R24" i="1" s="1"/>
  <c r="N25" i="2"/>
  <c r="R25" i="1" s="1"/>
  <c r="O26" i="2"/>
  <c r="S26" i="1" s="1"/>
  <c r="Q27" i="2"/>
  <c r="U27" i="1" s="1"/>
  <c r="Q28" i="2"/>
  <c r="U28" i="1" s="1"/>
  <c r="C30" i="2"/>
  <c r="E31" i="2"/>
  <c r="I31" i="1" s="1"/>
  <c r="E32" i="2"/>
  <c r="I32" i="1" s="1"/>
  <c r="F33" i="2"/>
  <c r="J33" i="1" s="1"/>
  <c r="H34" i="2"/>
  <c r="L34" i="1" s="1"/>
  <c r="H35" i="2"/>
  <c r="L35" i="1" s="1"/>
  <c r="I36" i="2"/>
  <c r="M36" i="1" s="1"/>
  <c r="K37" i="2"/>
  <c r="O37" i="1" s="1"/>
  <c r="K38" i="2"/>
  <c r="O38" i="1" s="1"/>
  <c r="L39" i="2"/>
  <c r="P39" i="1" s="1"/>
  <c r="N40" i="2"/>
  <c r="R40" i="1" s="1"/>
  <c r="N41" i="2"/>
  <c r="R41" i="1" s="1"/>
  <c r="N42" i="2"/>
  <c r="R42" i="1" s="1"/>
  <c r="L43" i="2"/>
  <c r="P43" i="1" s="1"/>
  <c r="I44" i="2"/>
  <c r="M44" i="1" s="1"/>
  <c r="F45" i="2"/>
  <c r="J45" i="1" s="1"/>
  <c r="C46" i="2"/>
  <c r="O46" i="2"/>
  <c r="S46" i="1" s="1"/>
  <c r="L47" i="2"/>
  <c r="P47" i="1" s="1"/>
  <c r="I48" i="2"/>
  <c r="M48" i="1" s="1"/>
  <c r="F49" i="2"/>
  <c r="J49" i="1" s="1"/>
  <c r="C50" i="2"/>
  <c r="O50" i="2"/>
  <c r="S50" i="1" s="1"/>
  <c r="L51" i="2"/>
  <c r="P51" i="1" s="1"/>
  <c r="I52" i="2"/>
  <c r="M52" i="1" s="1"/>
  <c r="F53" i="2"/>
  <c r="J53" i="1" s="1"/>
  <c r="C54" i="2"/>
  <c r="O54" i="2"/>
  <c r="S54" i="1" s="1"/>
  <c r="L55" i="2"/>
  <c r="P55" i="1" s="1"/>
  <c r="I56" i="2"/>
  <c r="M56" i="1" s="1"/>
  <c r="F57" i="2"/>
  <c r="J57" i="1" s="1"/>
  <c r="C58" i="2"/>
  <c r="O58" i="2"/>
  <c r="S58" i="1" s="1"/>
  <c r="L59" i="2"/>
  <c r="P59" i="1" s="1"/>
  <c r="I60" i="2"/>
  <c r="M60" i="1" s="1"/>
  <c r="F61" i="2"/>
  <c r="J61" i="1" s="1"/>
  <c r="C62" i="2"/>
  <c r="O62" i="2"/>
  <c r="S62" i="1" s="1"/>
  <c r="L63" i="2"/>
  <c r="P63" i="1" s="1"/>
  <c r="I64" i="2"/>
  <c r="M64" i="1" s="1"/>
  <c r="F65" i="2"/>
  <c r="J65" i="1" s="1"/>
  <c r="C66" i="2"/>
  <c r="O66" i="2"/>
  <c r="S66" i="1" s="1"/>
  <c r="L67" i="2"/>
  <c r="P67" i="1" s="1"/>
  <c r="I68" i="2"/>
  <c r="M68" i="1" s="1"/>
  <c r="F69" i="2"/>
  <c r="J69" i="1" s="1"/>
  <c r="C70" i="2"/>
  <c r="O70" i="2"/>
  <c r="S70" i="1" s="1"/>
  <c r="L71" i="2"/>
  <c r="P71" i="1" s="1"/>
  <c r="I72" i="2"/>
  <c r="M72" i="1" s="1"/>
  <c r="F73" i="2"/>
  <c r="J73" i="1" s="1"/>
  <c r="C74" i="2"/>
  <c r="O74" i="2"/>
  <c r="S74" i="1" s="1"/>
  <c r="L75" i="2"/>
  <c r="P75" i="1" s="1"/>
  <c r="I76" i="2"/>
  <c r="M76" i="1" s="1"/>
  <c r="F77" i="2"/>
  <c r="J77" i="1" s="1"/>
  <c r="C78" i="2"/>
  <c r="O78" i="2"/>
  <c r="S78" i="1" s="1"/>
  <c r="L79" i="2"/>
  <c r="P79" i="1" s="1"/>
  <c r="I80" i="2"/>
  <c r="M80" i="1" s="1"/>
  <c r="F81" i="2"/>
  <c r="J81" i="1" s="1"/>
  <c r="C82" i="2"/>
  <c r="O82" i="2"/>
  <c r="S82" i="1" s="1"/>
  <c r="L83" i="2"/>
  <c r="P83" i="1" s="1"/>
  <c r="I84" i="2"/>
  <c r="M84" i="1" s="1"/>
  <c r="F85" i="2"/>
  <c r="J85" i="1" s="1"/>
  <c r="C86" i="2"/>
  <c r="O86" i="2"/>
  <c r="S86" i="1" s="1"/>
  <c r="L87" i="2"/>
  <c r="P87" i="1" s="1"/>
  <c r="I88" i="2"/>
  <c r="M88" i="1" s="1"/>
  <c r="F89" i="2"/>
  <c r="J89" i="1" s="1"/>
  <c r="C90" i="2"/>
  <c r="O90" i="2"/>
  <c r="S90" i="1" s="1"/>
  <c r="L91" i="2"/>
  <c r="P91" i="1" s="1"/>
  <c r="I92" i="2"/>
  <c r="M92" i="1" s="1"/>
  <c r="F93" i="2"/>
  <c r="J93" i="1" s="1"/>
  <c r="C94" i="2"/>
  <c r="O94" i="2"/>
  <c r="S94" i="1" s="1"/>
  <c r="L95" i="2"/>
  <c r="P95" i="1" s="1"/>
  <c r="I96" i="2"/>
  <c r="M96" i="1" s="1"/>
  <c r="F97" i="2"/>
  <c r="J97" i="1" s="1"/>
  <c r="C98" i="2"/>
  <c r="O98" i="2"/>
  <c r="S98" i="1" s="1"/>
  <c r="L99" i="2"/>
  <c r="P99" i="1" s="1"/>
  <c r="I100" i="2"/>
  <c r="M100" i="1" s="1"/>
  <c r="F101" i="2"/>
  <c r="J101" i="1" s="1"/>
  <c r="O13" i="2"/>
  <c r="S13" i="1" s="1"/>
  <c r="C16" i="2"/>
  <c r="F17" i="2"/>
  <c r="J17" i="1" s="1"/>
  <c r="I18" i="2"/>
  <c r="M18" i="1" s="1"/>
  <c r="I19" i="2"/>
  <c r="M19" i="1" s="1"/>
  <c r="J20" i="2"/>
  <c r="N20" i="1" s="1"/>
  <c r="L21" i="2"/>
  <c r="P21" i="1" s="1"/>
  <c r="L22" i="2"/>
  <c r="P22" i="1" s="1"/>
  <c r="M23" i="2"/>
  <c r="Q23" i="1" s="1"/>
  <c r="O24" i="2"/>
  <c r="S24" i="1" s="1"/>
  <c r="O25" i="2"/>
  <c r="S25" i="1" s="1"/>
  <c r="P26" i="2"/>
  <c r="T26" i="1" s="1"/>
  <c r="C28" i="2"/>
  <c r="C29" i="2"/>
  <c r="D30" i="2"/>
  <c r="H30" i="1" s="1"/>
  <c r="F31" i="2"/>
  <c r="J31" i="1" s="1"/>
  <c r="F32" i="2"/>
  <c r="J32" i="1" s="1"/>
  <c r="G33" i="2"/>
  <c r="K33" i="1" s="1"/>
  <c r="I34" i="2"/>
  <c r="M34" i="1" s="1"/>
  <c r="I35" i="2"/>
  <c r="M35" i="1" s="1"/>
  <c r="J36" i="2"/>
  <c r="N36" i="1" s="1"/>
  <c r="L37" i="2"/>
  <c r="P37" i="1" s="1"/>
  <c r="L38" i="2"/>
  <c r="P38" i="1" s="1"/>
  <c r="M39" i="2"/>
  <c r="Q39" i="1" s="1"/>
  <c r="O40" i="2"/>
  <c r="S40" i="1" s="1"/>
  <c r="O41" i="2"/>
  <c r="S41" i="1" s="1"/>
  <c r="O42" i="2"/>
  <c r="S42" i="1" s="1"/>
  <c r="M43" i="2"/>
  <c r="Q43" i="1" s="1"/>
  <c r="J44" i="2"/>
  <c r="N44" i="1" s="1"/>
  <c r="G45" i="2"/>
  <c r="K45" i="1" s="1"/>
  <c r="D46" i="2"/>
  <c r="H46" i="1" s="1"/>
  <c r="P46" i="2"/>
  <c r="T46" i="1" s="1"/>
  <c r="M47" i="2"/>
  <c r="Q47" i="1" s="1"/>
  <c r="J48" i="2"/>
  <c r="N48" i="1" s="1"/>
  <c r="G49" i="2"/>
  <c r="K49" i="1" s="1"/>
  <c r="D50" i="2"/>
  <c r="H50" i="1" s="1"/>
  <c r="P50" i="2"/>
  <c r="T50" i="1" s="1"/>
  <c r="M51" i="2"/>
  <c r="Q51" i="1" s="1"/>
  <c r="J52" i="2"/>
  <c r="N52" i="1" s="1"/>
  <c r="G53" i="2"/>
  <c r="K53" i="1" s="1"/>
  <c r="D54" i="2"/>
  <c r="H54" i="1" s="1"/>
  <c r="P54" i="2"/>
  <c r="T54" i="1" s="1"/>
  <c r="M55" i="2"/>
  <c r="Q55" i="1" s="1"/>
  <c r="J56" i="2"/>
  <c r="N56" i="1" s="1"/>
  <c r="G57" i="2"/>
  <c r="K57" i="1" s="1"/>
  <c r="D58" i="2"/>
  <c r="H58" i="1" s="1"/>
  <c r="P58" i="2"/>
  <c r="T58" i="1" s="1"/>
  <c r="M59" i="2"/>
  <c r="Q59" i="1" s="1"/>
  <c r="J60" i="2"/>
  <c r="N60" i="1" s="1"/>
  <c r="G61" i="2"/>
  <c r="K61" i="1" s="1"/>
  <c r="D62" i="2"/>
  <c r="H62" i="1" s="1"/>
  <c r="P62" i="2"/>
  <c r="T62" i="1" s="1"/>
  <c r="M63" i="2"/>
  <c r="Q63" i="1" s="1"/>
  <c r="J64" i="2"/>
  <c r="N64" i="1" s="1"/>
  <c r="G65" i="2"/>
  <c r="K65" i="1" s="1"/>
  <c r="D66" i="2"/>
  <c r="H66" i="1" s="1"/>
  <c r="P66" i="2"/>
  <c r="T66" i="1" s="1"/>
  <c r="M67" i="2"/>
  <c r="Q67" i="1" s="1"/>
  <c r="J68" i="2"/>
  <c r="N68" i="1" s="1"/>
  <c r="G69" i="2"/>
  <c r="K69" i="1" s="1"/>
  <c r="D70" i="2"/>
  <c r="H70" i="1" s="1"/>
  <c r="P70" i="2"/>
  <c r="T70" i="1" s="1"/>
  <c r="M71" i="2"/>
  <c r="Q71" i="1" s="1"/>
  <c r="J72" i="2"/>
  <c r="N72" i="1" s="1"/>
  <c r="G73" i="2"/>
  <c r="K73" i="1" s="1"/>
  <c r="D74" i="2"/>
  <c r="H74" i="1" s="1"/>
  <c r="P74" i="2"/>
  <c r="T74" i="1" s="1"/>
  <c r="M75" i="2"/>
  <c r="Q75" i="1" s="1"/>
  <c r="J76" i="2"/>
  <c r="N76" i="1" s="1"/>
  <c r="G77" i="2"/>
  <c r="K77" i="1" s="1"/>
  <c r="D78" i="2"/>
  <c r="H78" i="1" s="1"/>
  <c r="P78" i="2"/>
  <c r="T78" i="1" s="1"/>
  <c r="M79" i="2"/>
  <c r="Q79" i="1" s="1"/>
  <c r="J80" i="2"/>
  <c r="N80" i="1" s="1"/>
  <c r="G81" i="2"/>
  <c r="K81" i="1" s="1"/>
  <c r="D82" i="2"/>
  <c r="H82" i="1" s="1"/>
  <c r="P82" i="2"/>
  <c r="T82" i="1" s="1"/>
  <c r="M83" i="2"/>
  <c r="Q83" i="1" s="1"/>
  <c r="J84" i="2"/>
  <c r="N84" i="1" s="1"/>
  <c r="G85" i="2"/>
  <c r="K85" i="1" s="1"/>
  <c r="D86" i="2"/>
  <c r="H86" i="1" s="1"/>
  <c r="P86" i="2"/>
  <c r="T86" i="1" s="1"/>
  <c r="M87" i="2"/>
  <c r="Q87" i="1" s="1"/>
  <c r="J88" i="2"/>
  <c r="N88" i="1" s="1"/>
  <c r="G89" i="2"/>
  <c r="K89" i="1" s="1"/>
  <c r="D90" i="2"/>
  <c r="H90" i="1" s="1"/>
  <c r="P90" i="2"/>
  <c r="T90" i="1" s="1"/>
  <c r="M91" i="2"/>
  <c r="Q91" i="1" s="1"/>
  <c r="J92" i="2"/>
  <c r="N92" i="1" s="1"/>
  <c r="G93" i="2"/>
  <c r="K93" i="1" s="1"/>
  <c r="D94" i="2"/>
  <c r="H94" i="1" s="1"/>
  <c r="P94" i="2"/>
  <c r="T94" i="1" s="1"/>
  <c r="M95" i="2"/>
  <c r="Q95" i="1" s="1"/>
  <c r="J96" i="2"/>
  <c r="N96" i="1" s="1"/>
  <c r="G97" i="2"/>
  <c r="K97" i="1" s="1"/>
  <c r="D98" i="2"/>
  <c r="H98" i="1" s="1"/>
  <c r="P98" i="2"/>
  <c r="T98" i="1" s="1"/>
  <c r="M99" i="2"/>
  <c r="Q99" i="1" s="1"/>
  <c r="J100" i="2"/>
  <c r="N100" i="1" s="1"/>
  <c r="G101" i="2"/>
  <c r="K101" i="1" s="1"/>
  <c r="D102" i="2"/>
  <c r="H102" i="1" s="1"/>
  <c r="P102" i="2"/>
  <c r="T102" i="1" s="1"/>
  <c r="M103" i="2"/>
  <c r="Q103" i="1" s="1"/>
  <c r="J104" i="2"/>
  <c r="N104" i="1" s="1"/>
  <c r="C14" i="2"/>
  <c r="D16" i="2"/>
  <c r="H16" i="1" s="1"/>
  <c r="G17" i="2"/>
  <c r="K17" i="1" s="1"/>
  <c r="J18" i="2"/>
  <c r="N18" i="1" s="1"/>
  <c r="K19" i="2"/>
  <c r="O19" i="1" s="1"/>
  <c r="L20" i="2"/>
  <c r="P20" i="1" s="1"/>
  <c r="M21" i="2"/>
  <c r="Q21" i="1" s="1"/>
  <c r="N22" i="2"/>
  <c r="R22" i="1" s="1"/>
  <c r="O23" i="2"/>
  <c r="S23" i="1" s="1"/>
  <c r="P24" i="2"/>
  <c r="T24" i="1" s="1"/>
  <c r="Q25" i="2"/>
  <c r="U25" i="1" s="1"/>
  <c r="C27" i="2"/>
  <c r="D28" i="2"/>
  <c r="H28" i="1" s="1"/>
  <c r="E29" i="2"/>
  <c r="I29" i="1" s="1"/>
  <c r="F30" i="2"/>
  <c r="J30" i="1" s="1"/>
  <c r="G31" i="2"/>
  <c r="K31" i="1" s="1"/>
  <c r="H32" i="2"/>
  <c r="L32" i="1" s="1"/>
  <c r="I33" i="2"/>
  <c r="M33" i="1" s="1"/>
  <c r="J34" i="2"/>
  <c r="N34" i="1" s="1"/>
  <c r="K35" i="2"/>
  <c r="O35" i="1" s="1"/>
  <c r="L36" i="2"/>
  <c r="P36" i="1" s="1"/>
  <c r="M37" i="2"/>
  <c r="Q37" i="1" s="1"/>
  <c r="N38" i="2"/>
  <c r="R38" i="1" s="1"/>
  <c r="O39" i="2"/>
  <c r="S39" i="1" s="1"/>
  <c r="P40" i="2"/>
  <c r="T40" i="1" s="1"/>
  <c r="Q41" i="2"/>
  <c r="U41" i="1" s="1"/>
  <c r="P42" i="2"/>
  <c r="T42" i="1" s="1"/>
  <c r="N43" i="2"/>
  <c r="R43" i="1" s="1"/>
  <c r="K44" i="2"/>
  <c r="O44" i="1" s="1"/>
  <c r="H45" i="2"/>
  <c r="L45" i="1" s="1"/>
  <c r="E46" i="2"/>
  <c r="I46" i="1" s="1"/>
  <c r="Q46" i="2"/>
  <c r="U46" i="1" s="1"/>
  <c r="N47" i="2"/>
  <c r="R47" i="1" s="1"/>
  <c r="K48" i="2"/>
  <c r="O48" i="1" s="1"/>
  <c r="H49" i="2"/>
  <c r="L49" i="1" s="1"/>
  <c r="E50" i="2"/>
  <c r="I50" i="1" s="1"/>
  <c r="Q50" i="2"/>
  <c r="U50" i="1" s="1"/>
  <c r="N51" i="2"/>
  <c r="R51" i="1" s="1"/>
  <c r="K52" i="2"/>
  <c r="O52" i="1" s="1"/>
  <c r="H53" i="2"/>
  <c r="L53" i="1" s="1"/>
  <c r="E54" i="2"/>
  <c r="I54" i="1" s="1"/>
  <c r="Q54" i="2"/>
  <c r="U54" i="1" s="1"/>
  <c r="N55" i="2"/>
  <c r="R55" i="1" s="1"/>
  <c r="K56" i="2"/>
  <c r="O56" i="1" s="1"/>
  <c r="H57" i="2"/>
  <c r="L57" i="1" s="1"/>
  <c r="E58" i="2"/>
  <c r="I58" i="1" s="1"/>
  <c r="Q58" i="2"/>
  <c r="U58" i="1" s="1"/>
  <c r="N59" i="2"/>
  <c r="R59" i="1" s="1"/>
  <c r="K60" i="2"/>
  <c r="O60" i="1" s="1"/>
  <c r="H61" i="2"/>
  <c r="L61" i="1" s="1"/>
  <c r="E62" i="2"/>
  <c r="I62" i="1" s="1"/>
  <c r="Q62" i="2"/>
  <c r="U62" i="1" s="1"/>
  <c r="N63" i="2"/>
  <c r="R63" i="1" s="1"/>
  <c r="K64" i="2"/>
  <c r="O64" i="1" s="1"/>
  <c r="H65" i="2"/>
  <c r="L65" i="1" s="1"/>
  <c r="E66" i="2"/>
  <c r="I66" i="1" s="1"/>
  <c r="Q66" i="2"/>
  <c r="U66" i="1" s="1"/>
  <c r="N67" i="2"/>
  <c r="R67" i="1" s="1"/>
  <c r="K68" i="2"/>
  <c r="O68" i="1" s="1"/>
  <c r="H69" i="2"/>
  <c r="L69" i="1" s="1"/>
  <c r="E70" i="2"/>
  <c r="I70" i="1" s="1"/>
  <c r="Q70" i="2"/>
  <c r="U70" i="1" s="1"/>
  <c r="N71" i="2"/>
  <c r="R71" i="1" s="1"/>
  <c r="K72" i="2"/>
  <c r="O72" i="1" s="1"/>
  <c r="H73" i="2"/>
  <c r="L73" i="1" s="1"/>
  <c r="E74" i="2"/>
  <c r="I74" i="1" s="1"/>
  <c r="Q74" i="2"/>
  <c r="U74" i="1" s="1"/>
  <c r="N75" i="2"/>
  <c r="R75" i="1" s="1"/>
  <c r="K76" i="2"/>
  <c r="O76" i="1" s="1"/>
  <c r="H77" i="2"/>
  <c r="L77" i="1" s="1"/>
  <c r="E78" i="2"/>
  <c r="I78" i="1" s="1"/>
  <c r="Q78" i="2"/>
  <c r="U78" i="1" s="1"/>
  <c r="N79" i="2"/>
  <c r="R79" i="1" s="1"/>
  <c r="K80" i="2"/>
  <c r="O80" i="1" s="1"/>
  <c r="H81" i="2"/>
  <c r="L81" i="1" s="1"/>
  <c r="E82" i="2"/>
  <c r="I82" i="1" s="1"/>
  <c r="Q82" i="2"/>
  <c r="U82" i="1" s="1"/>
  <c r="N83" i="2"/>
  <c r="R83" i="1" s="1"/>
  <c r="K84" i="2"/>
  <c r="O84" i="1" s="1"/>
  <c r="H85" i="2"/>
  <c r="L85" i="1" s="1"/>
  <c r="E86" i="2"/>
  <c r="I86" i="1" s="1"/>
  <c r="Q86" i="2"/>
  <c r="U86" i="1" s="1"/>
  <c r="N87" i="2"/>
  <c r="R87" i="1" s="1"/>
  <c r="K88" i="2"/>
  <c r="O88" i="1" s="1"/>
  <c r="H89" i="2"/>
  <c r="L89" i="1" s="1"/>
  <c r="E90" i="2"/>
  <c r="I90" i="1" s="1"/>
  <c r="Q90" i="2"/>
  <c r="U90" i="1" s="1"/>
  <c r="N91" i="2"/>
  <c r="R91" i="1" s="1"/>
  <c r="K92" i="2"/>
  <c r="O92" i="1" s="1"/>
  <c r="H93" i="2"/>
  <c r="L93" i="1" s="1"/>
  <c r="E94" i="2"/>
  <c r="I94" i="1" s="1"/>
  <c r="Q94" i="2"/>
  <c r="U94" i="1" s="1"/>
  <c r="N95" i="2"/>
  <c r="R95" i="1" s="1"/>
  <c r="K96" i="2"/>
  <c r="O96" i="1" s="1"/>
  <c r="H97" i="2"/>
  <c r="L97" i="1" s="1"/>
  <c r="E98" i="2"/>
  <c r="I98" i="1" s="1"/>
  <c r="Q98" i="2"/>
  <c r="U98" i="1" s="1"/>
  <c r="N99" i="2"/>
  <c r="R99" i="1" s="1"/>
  <c r="K100" i="2"/>
  <c r="O100" i="1" s="1"/>
  <c r="H101" i="2"/>
  <c r="L101" i="1" s="1"/>
  <c r="E102" i="2"/>
  <c r="I102" i="1" s="1"/>
  <c r="Q102" i="2"/>
  <c r="U102" i="1" s="1"/>
  <c r="N103" i="2"/>
  <c r="R103" i="1" s="1"/>
  <c r="K104" i="2"/>
  <c r="O104" i="1" s="1"/>
  <c r="F14" i="2"/>
  <c r="J14" i="1" s="1"/>
  <c r="E16" i="2"/>
  <c r="I16" i="1" s="1"/>
  <c r="I17" i="2"/>
  <c r="M17" i="1" s="1"/>
  <c r="K18" i="2"/>
  <c r="O18" i="1" s="1"/>
  <c r="L19" i="2"/>
  <c r="P19" i="1" s="1"/>
  <c r="N20" i="2"/>
  <c r="R20" i="1" s="1"/>
  <c r="N21" i="2"/>
  <c r="R21" i="1" s="1"/>
  <c r="O22" i="2"/>
  <c r="S22" i="1" s="1"/>
  <c r="Q23" i="2"/>
  <c r="U23" i="1" s="1"/>
  <c r="Q24" i="2"/>
  <c r="U24" i="1" s="1"/>
  <c r="C26" i="2"/>
  <c r="E27" i="2"/>
  <c r="I27" i="1" s="1"/>
  <c r="E28" i="2"/>
  <c r="I28" i="1" s="1"/>
  <c r="F29" i="2"/>
  <c r="J29" i="1" s="1"/>
  <c r="H30" i="2"/>
  <c r="L30" i="1" s="1"/>
  <c r="H31" i="2"/>
  <c r="L31" i="1" s="1"/>
  <c r="I32" i="2"/>
  <c r="M32" i="1" s="1"/>
  <c r="K33" i="2"/>
  <c r="O33" i="1" s="1"/>
  <c r="K34" i="2"/>
  <c r="O34" i="1" s="1"/>
  <c r="L35" i="2"/>
  <c r="P35" i="1" s="1"/>
  <c r="N36" i="2"/>
  <c r="R36" i="1" s="1"/>
  <c r="N37" i="2"/>
  <c r="R37" i="1" s="1"/>
  <c r="O38" i="2"/>
  <c r="S38" i="1" s="1"/>
  <c r="Q39" i="2"/>
  <c r="U39" i="1" s="1"/>
  <c r="Q40" i="2"/>
  <c r="U40" i="1" s="1"/>
  <c r="C42" i="2"/>
  <c r="C43" i="2"/>
  <c r="O43" i="2"/>
  <c r="S43" i="1" s="1"/>
  <c r="L44" i="2"/>
  <c r="P44" i="1" s="1"/>
  <c r="I45" i="2"/>
  <c r="M45" i="1" s="1"/>
  <c r="F46" i="2"/>
  <c r="J46" i="1" s="1"/>
  <c r="C47" i="2"/>
  <c r="O47" i="2"/>
  <c r="S47" i="1" s="1"/>
  <c r="L48" i="2"/>
  <c r="P48" i="1" s="1"/>
  <c r="I49" i="2"/>
  <c r="M49" i="1" s="1"/>
  <c r="F50" i="2"/>
  <c r="J50" i="1" s="1"/>
  <c r="C51" i="2"/>
  <c r="O51" i="2"/>
  <c r="S51" i="1" s="1"/>
  <c r="L52" i="2"/>
  <c r="P52" i="1" s="1"/>
  <c r="I53" i="2"/>
  <c r="M53" i="1" s="1"/>
  <c r="F54" i="2"/>
  <c r="J54" i="1" s="1"/>
  <c r="C55" i="2"/>
  <c r="O55" i="2"/>
  <c r="S55" i="1" s="1"/>
  <c r="L56" i="2"/>
  <c r="P56" i="1" s="1"/>
  <c r="I57" i="2"/>
  <c r="M57" i="1" s="1"/>
  <c r="F58" i="2"/>
  <c r="J58" i="1" s="1"/>
  <c r="C59" i="2"/>
  <c r="O59" i="2"/>
  <c r="S59" i="1" s="1"/>
  <c r="L60" i="2"/>
  <c r="P60" i="1" s="1"/>
  <c r="I61" i="2"/>
  <c r="M61" i="1" s="1"/>
  <c r="F62" i="2"/>
  <c r="J62" i="1" s="1"/>
  <c r="C63" i="2"/>
  <c r="O63" i="2"/>
  <c r="S63" i="1" s="1"/>
  <c r="L64" i="2"/>
  <c r="P64" i="1" s="1"/>
  <c r="I65" i="2"/>
  <c r="M65" i="1" s="1"/>
  <c r="F66" i="2"/>
  <c r="J66" i="1" s="1"/>
  <c r="C67" i="2"/>
  <c r="O67" i="2"/>
  <c r="S67" i="1" s="1"/>
  <c r="L68" i="2"/>
  <c r="P68" i="1" s="1"/>
  <c r="I69" i="2"/>
  <c r="M69" i="1" s="1"/>
  <c r="F70" i="2"/>
  <c r="J70" i="1" s="1"/>
  <c r="C71" i="2"/>
  <c r="O71" i="2"/>
  <c r="S71" i="1" s="1"/>
  <c r="L72" i="2"/>
  <c r="P72" i="1" s="1"/>
  <c r="I73" i="2"/>
  <c r="M73" i="1" s="1"/>
  <c r="F74" i="2"/>
  <c r="J74" i="1" s="1"/>
  <c r="C75" i="2"/>
  <c r="O75" i="2"/>
  <c r="S75" i="1" s="1"/>
  <c r="L76" i="2"/>
  <c r="P76" i="1" s="1"/>
  <c r="I77" i="2"/>
  <c r="M77" i="1" s="1"/>
  <c r="F78" i="2"/>
  <c r="J78" i="1" s="1"/>
  <c r="C79" i="2"/>
  <c r="O79" i="2"/>
  <c r="S79" i="1" s="1"/>
  <c r="L80" i="2"/>
  <c r="P80" i="1" s="1"/>
  <c r="I81" i="2"/>
  <c r="M81" i="1" s="1"/>
  <c r="F82" i="2"/>
  <c r="J82" i="1" s="1"/>
  <c r="C83" i="2"/>
  <c r="O83" i="2"/>
  <c r="S83" i="1" s="1"/>
  <c r="L84" i="2"/>
  <c r="P84" i="1" s="1"/>
  <c r="I85" i="2"/>
  <c r="M85" i="1" s="1"/>
  <c r="F86" i="2"/>
  <c r="J86" i="1" s="1"/>
  <c r="C87" i="2"/>
  <c r="O87" i="2"/>
  <c r="S87" i="1" s="1"/>
  <c r="L88" i="2"/>
  <c r="P88" i="1" s="1"/>
  <c r="I89" i="2"/>
  <c r="M89" i="1" s="1"/>
  <c r="I14" i="2"/>
  <c r="M14" i="1" s="1"/>
  <c r="F16" i="2"/>
  <c r="J16" i="1" s="1"/>
  <c r="K17" i="2"/>
  <c r="O17" i="1" s="1"/>
  <c r="L18" i="2"/>
  <c r="P18" i="1" s="1"/>
  <c r="M19" i="2"/>
  <c r="Q19" i="1" s="1"/>
  <c r="O20" i="2"/>
  <c r="S20" i="1" s="1"/>
  <c r="O21" i="2"/>
  <c r="S21" i="1" s="1"/>
  <c r="P22" i="2"/>
  <c r="T22" i="1" s="1"/>
  <c r="C24" i="2"/>
  <c r="C25" i="2"/>
  <c r="D26" i="2"/>
  <c r="H26" i="1" s="1"/>
  <c r="F27" i="2"/>
  <c r="J27" i="1" s="1"/>
  <c r="F28" i="2"/>
  <c r="J28" i="1" s="1"/>
  <c r="G29" i="2"/>
  <c r="K29" i="1" s="1"/>
  <c r="I30" i="2"/>
  <c r="M30" i="1" s="1"/>
  <c r="I31" i="2"/>
  <c r="M31" i="1" s="1"/>
  <c r="J32" i="2"/>
  <c r="N32" i="1" s="1"/>
  <c r="L33" i="2"/>
  <c r="P33" i="1" s="1"/>
  <c r="L34" i="2"/>
  <c r="P34" i="1" s="1"/>
  <c r="M35" i="2"/>
  <c r="Q35" i="1" s="1"/>
  <c r="O36" i="2"/>
  <c r="S36" i="1" s="1"/>
  <c r="O37" i="2"/>
  <c r="S37" i="1" s="1"/>
  <c r="P38" i="2"/>
  <c r="T38" i="1" s="1"/>
  <c r="C40" i="2"/>
  <c r="C41" i="2"/>
  <c r="D42" i="2"/>
  <c r="H42" i="1" s="1"/>
  <c r="D43" i="2"/>
  <c r="H43" i="1" s="1"/>
  <c r="P43" i="2"/>
  <c r="T43" i="1" s="1"/>
  <c r="M44" i="2"/>
  <c r="Q44" i="1" s="1"/>
  <c r="J45" i="2"/>
  <c r="N45" i="1" s="1"/>
  <c r="G46" i="2"/>
  <c r="K46" i="1" s="1"/>
  <c r="D47" i="2"/>
  <c r="H47" i="1" s="1"/>
  <c r="P47" i="2"/>
  <c r="T47" i="1" s="1"/>
  <c r="M48" i="2"/>
  <c r="Q48" i="1" s="1"/>
  <c r="J49" i="2"/>
  <c r="N49" i="1" s="1"/>
  <c r="G50" i="2"/>
  <c r="K50" i="1" s="1"/>
  <c r="D51" i="2"/>
  <c r="H51" i="1" s="1"/>
  <c r="P51" i="2"/>
  <c r="T51" i="1" s="1"/>
  <c r="M52" i="2"/>
  <c r="Q52" i="1" s="1"/>
  <c r="J53" i="2"/>
  <c r="N53" i="1" s="1"/>
  <c r="G54" i="2"/>
  <c r="K54" i="1" s="1"/>
  <c r="D55" i="2"/>
  <c r="H55" i="1" s="1"/>
  <c r="P55" i="2"/>
  <c r="T55" i="1" s="1"/>
  <c r="M56" i="2"/>
  <c r="Q56" i="1" s="1"/>
  <c r="J57" i="2"/>
  <c r="N57" i="1" s="1"/>
  <c r="G58" i="2"/>
  <c r="K58" i="1" s="1"/>
  <c r="D59" i="2"/>
  <c r="H59" i="1" s="1"/>
  <c r="P59" i="2"/>
  <c r="T59" i="1" s="1"/>
  <c r="M60" i="2"/>
  <c r="Q60" i="1" s="1"/>
  <c r="J61" i="2"/>
  <c r="N61" i="1" s="1"/>
  <c r="G62" i="2"/>
  <c r="K62" i="1" s="1"/>
  <c r="D63" i="2"/>
  <c r="H63" i="1" s="1"/>
  <c r="P63" i="2"/>
  <c r="T63" i="1" s="1"/>
  <c r="M64" i="2"/>
  <c r="Q64" i="1" s="1"/>
  <c r="J65" i="2"/>
  <c r="N65" i="1" s="1"/>
  <c r="G66" i="2"/>
  <c r="K66" i="1" s="1"/>
  <c r="D67" i="2"/>
  <c r="H67" i="1" s="1"/>
  <c r="P67" i="2"/>
  <c r="T67" i="1" s="1"/>
  <c r="M68" i="2"/>
  <c r="Q68" i="1" s="1"/>
  <c r="J69" i="2"/>
  <c r="N69" i="1" s="1"/>
  <c r="G70" i="2"/>
  <c r="K70" i="1" s="1"/>
  <c r="D71" i="2"/>
  <c r="H71" i="1" s="1"/>
  <c r="P71" i="2"/>
  <c r="T71" i="1" s="1"/>
  <c r="M72" i="2"/>
  <c r="Q72" i="1" s="1"/>
  <c r="J73" i="2"/>
  <c r="N73" i="1" s="1"/>
  <c r="G74" i="2"/>
  <c r="K74" i="1" s="1"/>
  <c r="D75" i="2"/>
  <c r="H75" i="1" s="1"/>
  <c r="P75" i="2"/>
  <c r="T75" i="1" s="1"/>
  <c r="M76" i="2"/>
  <c r="Q76" i="1" s="1"/>
  <c r="J77" i="2"/>
  <c r="N77" i="1" s="1"/>
  <c r="G78" i="2"/>
  <c r="K78" i="1" s="1"/>
  <c r="D79" i="2"/>
  <c r="H79" i="1" s="1"/>
  <c r="P79" i="2"/>
  <c r="T79" i="1" s="1"/>
  <c r="M80" i="2"/>
  <c r="Q80" i="1" s="1"/>
  <c r="J81" i="2"/>
  <c r="N81" i="1" s="1"/>
  <c r="G82" i="2"/>
  <c r="K82" i="1" s="1"/>
  <c r="D83" i="2"/>
  <c r="H83" i="1" s="1"/>
  <c r="P83" i="2"/>
  <c r="T83" i="1" s="1"/>
  <c r="M84" i="2"/>
  <c r="Q84" i="1" s="1"/>
  <c r="J85" i="2"/>
  <c r="N85" i="1" s="1"/>
  <c r="G86" i="2"/>
  <c r="K86" i="1" s="1"/>
  <c r="D87" i="2"/>
  <c r="H87" i="1" s="1"/>
  <c r="P87" i="2"/>
  <c r="T87" i="1" s="1"/>
  <c r="M88" i="2"/>
  <c r="Q88" i="1" s="1"/>
  <c r="J89" i="2"/>
  <c r="N89" i="1" s="1"/>
  <c r="G90" i="2"/>
  <c r="K90" i="1" s="1"/>
  <c r="D91" i="2"/>
  <c r="H91" i="1" s="1"/>
  <c r="P91" i="2"/>
  <c r="T91" i="1" s="1"/>
  <c r="M92" i="2"/>
  <c r="Q92" i="1" s="1"/>
  <c r="J93" i="2"/>
  <c r="N93" i="1" s="1"/>
  <c r="G94" i="2"/>
  <c r="K94" i="1" s="1"/>
  <c r="D95" i="2"/>
  <c r="H95" i="1" s="1"/>
  <c r="P95" i="2"/>
  <c r="T95" i="1" s="1"/>
  <c r="L14" i="2"/>
  <c r="P14" i="1" s="1"/>
  <c r="I16" i="2"/>
  <c r="M16" i="1" s="1"/>
  <c r="L17" i="2"/>
  <c r="P17" i="1" s="1"/>
  <c r="N18" i="2"/>
  <c r="R18" i="1" s="1"/>
  <c r="O19" i="2"/>
  <c r="S19" i="1" s="1"/>
  <c r="P20" i="2"/>
  <c r="T20" i="1" s="1"/>
  <c r="Q21" i="2"/>
  <c r="U21" i="1" s="1"/>
  <c r="C23" i="2"/>
  <c r="D24" i="2"/>
  <c r="H24" i="1" s="1"/>
  <c r="E25" i="2"/>
  <c r="I25" i="1" s="1"/>
  <c r="F26" i="2"/>
  <c r="J26" i="1" s="1"/>
  <c r="G27" i="2"/>
  <c r="K27" i="1" s="1"/>
  <c r="H28" i="2"/>
  <c r="L28" i="1" s="1"/>
  <c r="I29" i="2"/>
  <c r="M29" i="1" s="1"/>
  <c r="J30" i="2"/>
  <c r="N30" i="1" s="1"/>
  <c r="K31" i="2"/>
  <c r="O31" i="1" s="1"/>
  <c r="L32" i="2"/>
  <c r="P32" i="1" s="1"/>
  <c r="M33" i="2"/>
  <c r="Q33" i="1" s="1"/>
  <c r="N34" i="2"/>
  <c r="R34" i="1" s="1"/>
  <c r="O35" i="2"/>
  <c r="S35" i="1" s="1"/>
  <c r="P36" i="2"/>
  <c r="T36" i="1" s="1"/>
  <c r="Q37" i="2"/>
  <c r="U37" i="1" s="1"/>
  <c r="C39" i="2"/>
  <c r="D40" i="2"/>
  <c r="H40" i="1" s="1"/>
  <c r="E41" i="2"/>
  <c r="I41" i="1" s="1"/>
  <c r="F42" i="2"/>
  <c r="J42" i="1" s="1"/>
  <c r="E43" i="2"/>
  <c r="I43" i="1" s="1"/>
  <c r="Q43" i="2"/>
  <c r="U43" i="1" s="1"/>
  <c r="N44" i="2"/>
  <c r="R44" i="1" s="1"/>
  <c r="K45" i="2"/>
  <c r="O45" i="1" s="1"/>
  <c r="H46" i="2"/>
  <c r="L46" i="1" s="1"/>
  <c r="E47" i="2"/>
  <c r="I47" i="1" s="1"/>
  <c r="Q47" i="2"/>
  <c r="U47" i="1" s="1"/>
  <c r="N48" i="2"/>
  <c r="R48" i="1" s="1"/>
  <c r="K49" i="2"/>
  <c r="O49" i="1" s="1"/>
  <c r="H50" i="2"/>
  <c r="L50" i="1" s="1"/>
  <c r="E51" i="2"/>
  <c r="I51" i="1" s="1"/>
  <c r="Q51" i="2"/>
  <c r="U51" i="1" s="1"/>
  <c r="N52" i="2"/>
  <c r="R52" i="1" s="1"/>
  <c r="K53" i="2"/>
  <c r="O53" i="1" s="1"/>
  <c r="H54" i="2"/>
  <c r="L54" i="1" s="1"/>
  <c r="E55" i="2"/>
  <c r="I55" i="1" s="1"/>
  <c r="Q55" i="2"/>
  <c r="U55" i="1" s="1"/>
  <c r="N56" i="2"/>
  <c r="R56" i="1" s="1"/>
  <c r="K57" i="2"/>
  <c r="O57" i="1" s="1"/>
  <c r="H58" i="2"/>
  <c r="L58" i="1" s="1"/>
  <c r="E59" i="2"/>
  <c r="I59" i="1" s="1"/>
  <c r="Q59" i="2"/>
  <c r="U59" i="1" s="1"/>
  <c r="N60" i="2"/>
  <c r="R60" i="1" s="1"/>
  <c r="K61" i="2"/>
  <c r="O61" i="1" s="1"/>
  <c r="H62" i="2"/>
  <c r="L62" i="1" s="1"/>
  <c r="E63" i="2"/>
  <c r="I63" i="1" s="1"/>
  <c r="Q63" i="2"/>
  <c r="U63" i="1" s="1"/>
  <c r="N64" i="2"/>
  <c r="R64" i="1" s="1"/>
  <c r="K65" i="2"/>
  <c r="O65" i="1" s="1"/>
  <c r="H66" i="2"/>
  <c r="L66" i="1" s="1"/>
  <c r="E67" i="2"/>
  <c r="I67" i="1" s="1"/>
  <c r="Q67" i="2"/>
  <c r="U67" i="1" s="1"/>
  <c r="N68" i="2"/>
  <c r="R68" i="1" s="1"/>
  <c r="K69" i="2"/>
  <c r="O69" i="1" s="1"/>
  <c r="H70" i="2"/>
  <c r="L70" i="1" s="1"/>
  <c r="E71" i="2"/>
  <c r="I71" i="1" s="1"/>
  <c r="Q71" i="2"/>
  <c r="U71" i="1" s="1"/>
  <c r="N72" i="2"/>
  <c r="R72" i="1" s="1"/>
  <c r="K73" i="2"/>
  <c r="O73" i="1" s="1"/>
  <c r="H74" i="2"/>
  <c r="L74" i="1" s="1"/>
  <c r="E75" i="2"/>
  <c r="I75" i="1" s="1"/>
  <c r="Q75" i="2"/>
  <c r="U75" i="1" s="1"/>
  <c r="N76" i="2"/>
  <c r="R76" i="1" s="1"/>
  <c r="K77" i="2"/>
  <c r="O77" i="1" s="1"/>
  <c r="H78" i="2"/>
  <c r="L78" i="1" s="1"/>
  <c r="E79" i="2"/>
  <c r="I79" i="1" s="1"/>
  <c r="Q79" i="2"/>
  <c r="U79" i="1" s="1"/>
  <c r="N80" i="2"/>
  <c r="R80" i="1" s="1"/>
  <c r="K81" i="2"/>
  <c r="O81" i="1" s="1"/>
  <c r="H82" i="2"/>
  <c r="L82" i="1" s="1"/>
  <c r="E83" i="2"/>
  <c r="I83" i="1" s="1"/>
  <c r="Q83" i="2"/>
  <c r="U83" i="1" s="1"/>
  <c r="N84" i="2"/>
  <c r="R84" i="1" s="1"/>
  <c r="K85" i="2"/>
  <c r="O85" i="1" s="1"/>
  <c r="H86" i="2"/>
  <c r="L86" i="1" s="1"/>
  <c r="E87" i="2"/>
  <c r="I87" i="1" s="1"/>
  <c r="Q87" i="2"/>
  <c r="U87" i="1" s="1"/>
  <c r="N88" i="2"/>
  <c r="R88" i="1" s="1"/>
  <c r="K89" i="2"/>
  <c r="O89" i="1" s="1"/>
  <c r="H90" i="2"/>
  <c r="L90" i="1" s="1"/>
  <c r="E91" i="2"/>
  <c r="I91" i="1" s="1"/>
  <c r="Q91" i="2"/>
  <c r="U91" i="1" s="1"/>
  <c r="N92" i="2"/>
  <c r="R92" i="1" s="1"/>
  <c r="K93" i="2"/>
  <c r="O93" i="1" s="1"/>
  <c r="H94" i="2"/>
  <c r="L94" i="1" s="1"/>
  <c r="O14" i="2"/>
  <c r="S14" i="1" s="1"/>
  <c r="J16" i="2"/>
  <c r="N16" i="1" s="1"/>
  <c r="M17" i="2"/>
  <c r="Q17" i="1" s="1"/>
  <c r="O18" i="2"/>
  <c r="S18" i="1" s="1"/>
  <c r="Q19" i="2"/>
  <c r="U19" i="1" s="1"/>
  <c r="Q20" i="2"/>
  <c r="U20" i="1" s="1"/>
  <c r="C22" i="2"/>
  <c r="E23" i="2"/>
  <c r="I23" i="1" s="1"/>
  <c r="E24" i="2"/>
  <c r="I24" i="1" s="1"/>
  <c r="F25" i="2"/>
  <c r="J25" i="1" s="1"/>
  <c r="H26" i="2"/>
  <c r="L26" i="1" s="1"/>
  <c r="H27" i="2"/>
  <c r="L27" i="1" s="1"/>
  <c r="I28" i="2"/>
  <c r="M28" i="1" s="1"/>
  <c r="K29" i="2"/>
  <c r="O29" i="1" s="1"/>
  <c r="K30" i="2"/>
  <c r="O30" i="1" s="1"/>
  <c r="L31" i="2"/>
  <c r="P31" i="1" s="1"/>
  <c r="N32" i="2"/>
  <c r="R32" i="1" s="1"/>
  <c r="N33" i="2"/>
  <c r="R33" i="1" s="1"/>
  <c r="O34" i="2"/>
  <c r="S34" i="1" s="1"/>
  <c r="Q35" i="2"/>
  <c r="U35" i="1" s="1"/>
  <c r="Q36" i="2"/>
  <c r="U36" i="1" s="1"/>
  <c r="C38" i="2"/>
  <c r="E39" i="2"/>
  <c r="I39" i="1" s="1"/>
  <c r="E40" i="2"/>
  <c r="I40" i="1" s="1"/>
  <c r="F41" i="2"/>
  <c r="J41" i="1" s="1"/>
  <c r="G42" i="2"/>
  <c r="K42" i="1" s="1"/>
  <c r="F43" i="2"/>
  <c r="J43" i="1" s="1"/>
  <c r="C44" i="2"/>
  <c r="O44" i="2"/>
  <c r="S44" i="1" s="1"/>
  <c r="L45" i="2"/>
  <c r="P45" i="1" s="1"/>
  <c r="I46" i="2"/>
  <c r="M46" i="1" s="1"/>
  <c r="F47" i="2"/>
  <c r="J47" i="1" s="1"/>
  <c r="C48" i="2"/>
  <c r="O48" i="2"/>
  <c r="S48" i="1" s="1"/>
  <c r="L49" i="2"/>
  <c r="P49" i="1" s="1"/>
  <c r="I50" i="2"/>
  <c r="M50" i="1" s="1"/>
  <c r="F51" i="2"/>
  <c r="J51" i="1" s="1"/>
  <c r="C52" i="2"/>
  <c r="O52" i="2"/>
  <c r="S52" i="1" s="1"/>
  <c r="L53" i="2"/>
  <c r="P53" i="1" s="1"/>
  <c r="I54" i="2"/>
  <c r="M54" i="1" s="1"/>
  <c r="F55" i="2"/>
  <c r="J55" i="1" s="1"/>
  <c r="C56" i="2"/>
  <c r="O56" i="2"/>
  <c r="S56" i="1" s="1"/>
  <c r="L57" i="2"/>
  <c r="P57" i="1" s="1"/>
  <c r="I58" i="2"/>
  <c r="M58" i="1" s="1"/>
  <c r="F59" i="2"/>
  <c r="J59" i="1" s="1"/>
  <c r="C60" i="2"/>
  <c r="O60" i="2"/>
  <c r="S60" i="1" s="1"/>
  <c r="L61" i="2"/>
  <c r="P61" i="1" s="1"/>
  <c r="I62" i="2"/>
  <c r="M62" i="1" s="1"/>
  <c r="F63" i="2"/>
  <c r="J63" i="1" s="1"/>
  <c r="C64" i="2"/>
  <c r="O64" i="2"/>
  <c r="S64" i="1" s="1"/>
  <c r="L65" i="2"/>
  <c r="P65" i="1" s="1"/>
  <c r="I66" i="2"/>
  <c r="M66" i="1" s="1"/>
  <c r="F67" i="2"/>
  <c r="J67" i="1" s="1"/>
  <c r="C68" i="2"/>
  <c r="O68" i="2"/>
  <c r="S68" i="1" s="1"/>
  <c r="L69" i="2"/>
  <c r="P69" i="1" s="1"/>
  <c r="I70" i="2"/>
  <c r="M70" i="1" s="1"/>
  <c r="F71" i="2"/>
  <c r="J71" i="1" s="1"/>
  <c r="C72" i="2"/>
  <c r="O72" i="2"/>
  <c r="S72" i="1" s="1"/>
  <c r="L73" i="2"/>
  <c r="P73" i="1" s="1"/>
  <c r="I74" i="2"/>
  <c r="M74" i="1" s="1"/>
  <c r="F75" i="2"/>
  <c r="J75" i="1" s="1"/>
  <c r="C76" i="2"/>
  <c r="O76" i="2"/>
  <c r="S76" i="1" s="1"/>
  <c r="L77" i="2"/>
  <c r="P77" i="1" s="1"/>
  <c r="I78" i="2"/>
  <c r="M78" i="1" s="1"/>
  <c r="F79" i="2"/>
  <c r="J79" i="1" s="1"/>
  <c r="C80" i="2"/>
  <c r="O80" i="2"/>
  <c r="S80" i="1" s="1"/>
  <c r="L81" i="2"/>
  <c r="P81" i="1" s="1"/>
  <c r="I82" i="2"/>
  <c r="M82" i="1" s="1"/>
  <c r="F83" i="2"/>
  <c r="J83" i="1" s="1"/>
  <c r="C84" i="2"/>
  <c r="O84" i="2"/>
  <c r="S84" i="1" s="1"/>
  <c r="L85" i="2"/>
  <c r="P85" i="1" s="1"/>
  <c r="I86" i="2"/>
  <c r="M86" i="1" s="1"/>
  <c r="F87" i="2"/>
  <c r="J87" i="1" s="1"/>
  <c r="C88" i="2"/>
  <c r="O88" i="2"/>
  <c r="S88" i="1" s="1"/>
  <c r="L89" i="2"/>
  <c r="P89" i="1" s="1"/>
  <c r="I90" i="2"/>
  <c r="M90" i="1" s="1"/>
  <c r="F91" i="2"/>
  <c r="J91" i="1" s="1"/>
  <c r="C92" i="2"/>
  <c r="O92" i="2"/>
  <c r="S92" i="1" s="1"/>
  <c r="L93" i="2"/>
  <c r="P93" i="1" s="1"/>
  <c r="I94" i="2"/>
  <c r="M94" i="1" s="1"/>
  <c r="F95" i="2"/>
  <c r="J95" i="1" s="1"/>
  <c r="C96" i="2"/>
  <c r="O96" i="2"/>
  <c r="S96" i="1" s="1"/>
  <c r="L97" i="2"/>
  <c r="P97" i="1" s="1"/>
  <c r="I98" i="2"/>
  <c r="M98" i="1" s="1"/>
  <c r="F99" i="2"/>
  <c r="J99" i="1" s="1"/>
  <c r="C100" i="2"/>
  <c r="O100" i="2"/>
  <c r="S100" i="1" s="1"/>
  <c r="L101" i="2"/>
  <c r="P101" i="1" s="1"/>
  <c r="I102" i="2"/>
  <c r="M102" i="1" s="1"/>
  <c r="F103" i="2"/>
  <c r="J103" i="1" s="1"/>
  <c r="C104" i="2"/>
  <c r="O104" i="2"/>
  <c r="S104" i="1" s="1"/>
  <c r="Q95" i="2"/>
  <c r="U95" i="1" s="1"/>
  <c r="D99" i="2"/>
  <c r="H99" i="1" s="1"/>
  <c r="M100" i="2"/>
  <c r="Q100" i="1" s="1"/>
  <c r="Q101" i="2"/>
  <c r="U101" i="1" s="1"/>
  <c r="E103" i="2"/>
  <c r="I103" i="1" s="1"/>
  <c r="H104" i="2"/>
  <c r="L104" i="1" s="1"/>
  <c r="L96" i="2"/>
  <c r="P96" i="1" s="1"/>
  <c r="E99" i="2"/>
  <c r="I99" i="1" s="1"/>
  <c r="N100" i="2"/>
  <c r="R100" i="1" s="1"/>
  <c r="C102" i="2"/>
  <c r="H103" i="2"/>
  <c r="L103" i="1" s="1"/>
  <c r="I104" i="2"/>
  <c r="M104" i="1" s="1"/>
  <c r="M96" i="2"/>
  <c r="Q96" i="1" s="1"/>
  <c r="J99" i="2"/>
  <c r="N99" i="1" s="1"/>
  <c r="Q100" i="2"/>
  <c r="U100" i="1" s="1"/>
  <c r="F102" i="2"/>
  <c r="J102" i="1" s="1"/>
  <c r="I103" i="2"/>
  <c r="M103" i="1" s="1"/>
  <c r="L104" i="2"/>
  <c r="P104" i="1" s="1"/>
  <c r="F90" i="2"/>
  <c r="J90" i="1" s="1"/>
  <c r="N96" i="2"/>
  <c r="R96" i="1" s="1"/>
  <c r="K99" i="2"/>
  <c r="O99" i="1" s="1"/>
  <c r="C101" i="2"/>
  <c r="G102" i="2"/>
  <c r="K102" i="1" s="1"/>
  <c r="J103" i="2"/>
  <c r="N103" i="1" s="1"/>
  <c r="M104" i="2"/>
  <c r="Q104" i="1" s="1"/>
  <c r="C91" i="2"/>
  <c r="I97" i="2"/>
  <c r="M97" i="1" s="1"/>
  <c r="O99" i="2"/>
  <c r="S99" i="1" s="1"/>
  <c r="D101" i="2"/>
  <c r="H101" i="1" s="1"/>
  <c r="H102" i="2"/>
  <c r="L102" i="1" s="1"/>
  <c r="K103" i="2"/>
  <c r="O103" i="1" s="1"/>
  <c r="N104" i="2"/>
  <c r="R104" i="1" s="1"/>
  <c r="O91" i="2"/>
  <c r="S91" i="1" s="1"/>
  <c r="J97" i="2"/>
  <c r="N97" i="1" s="1"/>
  <c r="P99" i="2"/>
  <c r="T99" i="1" s="1"/>
  <c r="E101" i="2"/>
  <c r="I101" i="1" s="1"/>
  <c r="K102" i="2"/>
  <c r="O102" i="1" s="1"/>
  <c r="L103" i="2"/>
  <c r="P103" i="1" s="1"/>
  <c r="Q104" i="2"/>
  <c r="U104" i="1" s="1"/>
  <c r="L92" i="2"/>
  <c r="P92" i="1" s="1"/>
  <c r="K97" i="2"/>
  <c r="O97" i="1" s="1"/>
  <c r="Q99" i="2"/>
  <c r="U99" i="1" s="1"/>
  <c r="I101" i="2"/>
  <c r="M101" i="1" s="1"/>
  <c r="L102" i="2"/>
  <c r="P102" i="1" s="1"/>
  <c r="O103" i="2"/>
  <c r="S103" i="1" s="1"/>
  <c r="I93" i="2"/>
  <c r="M93" i="1" s="1"/>
  <c r="F98" i="2"/>
  <c r="J98" i="1" s="1"/>
  <c r="E100" i="2"/>
  <c r="I100" i="1" s="1"/>
  <c r="J101" i="2"/>
  <c r="N101" i="1" s="1"/>
  <c r="M102" i="2"/>
  <c r="Q102" i="1" s="1"/>
  <c r="P103" i="2"/>
  <c r="T103" i="1" s="1"/>
  <c r="F94" i="2"/>
  <c r="J94" i="1" s="1"/>
  <c r="G98" i="2"/>
  <c r="K98" i="1" s="1"/>
  <c r="F100" i="2"/>
  <c r="J100" i="1" s="1"/>
  <c r="K101" i="2"/>
  <c r="O101" i="1" s="1"/>
  <c r="N102" i="2"/>
  <c r="R102" i="1" s="1"/>
  <c r="Q103" i="2"/>
  <c r="U103" i="1" s="1"/>
  <c r="C95" i="2"/>
  <c r="H98" i="2"/>
  <c r="L98" i="1" s="1"/>
  <c r="G100" i="2"/>
  <c r="K100" i="1" s="1"/>
  <c r="N101" i="2"/>
  <c r="R101" i="1" s="1"/>
  <c r="O102" i="2"/>
  <c r="S102" i="1" s="1"/>
  <c r="E104" i="2"/>
  <c r="I104" i="1" s="1"/>
  <c r="E95" i="2"/>
  <c r="I95" i="1" s="1"/>
  <c r="M98" i="2"/>
  <c r="Q98" i="1" s="1"/>
  <c r="H100" i="2"/>
  <c r="L100" i="1" s="1"/>
  <c r="O101" i="2"/>
  <c r="S101" i="1" s="1"/>
  <c r="C103" i="2"/>
  <c r="F104" i="2"/>
  <c r="J104" i="1" s="1"/>
  <c r="O95" i="2"/>
  <c r="S95" i="1" s="1"/>
  <c r="C99" i="2"/>
  <c r="L100" i="2"/>
  <c r="P100" i="1" s="1"/>
  <c r="P101" i="2"/>
  <c r="T101" i="1" s="1"/>
  <c r="D103" i="2"/>
  <c r="H103" i="1" s="1"/>
  <c r="G104" i="2"/>
  <c r="K104" i="1" s="1"/>
  <c r="E3" i="4"/>
  <c r="AQ3" i="1" s="1"/>
  <c r="G3" i="2"/>
  <c r="K3" i="1" s="1"/>
  <c r="D3" i="2"/>
  <c r="H3" i="1" s="1"/>
  <c r="D3" i="4"/>
  <c r="AP3" i="1" s="1"/>
  <c r="F3" i="2"/>
  <c r="J3" i="1" s="1"/>
  <c r="F3" i="4"/>
  <c r="AR3" i="1" s="1"/>
  <c r="E3" i="2"/>
  <c r="I3" i="1" s="1"/>
  <c r="M3" i="3"/>
  <c r="AH3" i="1" s="1"/>
  <c r="H3" i="2"/>
  <c r="L3" i="1" s="1"/>
  <c r="P3" i="4"/>
  <c r="BB3" i="1" s="1"/>
  <c r="L3" i="2"/>
  <c r="P3" i="1" s="1"/>
  <c r="C3" i="5"/>
  <c r="K3" i="2"/>
  <c r="O3" i="1" s="1"/>
  <c r="C3" i="4"/>
  <c r="M3" i="7"/>
  <c r="CX3" i="1" s="1"/>
  <c r="K3" i="6"/>
  <c r="CE3" i="1" s="1"/>
  <c r="M3" i="5"/>
  <c r="BP3" i="1" s="1"/>
  <c r="L3" i="4"/>
  <c r="AX3" i="1" s="1"/>
  <c r="L3" i="7"/>
  <c r="CW3" i="1" s="1"/>
  <c r="C3" i="6"/>
  <c r="C3" i="2"/>
  <c r="O3" i="7"/>
  <c r="CZ3" i="1" s="1"/>
  <c r="L3" i="5"/>
  <c r="BO3" i="1" s="1"/>
  <c r="Q3" i="4"/>
  <c r="BC3" i="1" s="1"/>
  <c r="O3" i="2"/>
  <c r="S3" i="1" s="1"/>
  <c r="L3" i="3"/>
  <c r="AG3" i="1" s="1"/>
  <c r="N3" i="2"/>
  <c r="R3" i="1" s="1"/>
  <c r="P3" i="6"/>
  <c r="CJ3" i="1" s="1"/>
  <c r="Q3" i="5"/>
  <c r="BT3" i="1" s="1"/>
  <c r="K3" i="5"/>
  <c r="BN3" i="1" s="1"/>
  <c r="N3" i="4"/>
  <c r="AZ3" i="1" s="1"/>
  <c r="K3" i="4"/>
  <c r="AW3" i="1" s="1"/>
  <c r="Q3" i="7"/>
  <c r="DB3" i="1" s="1"/>
  <c r="P3" i="7"/>
  <c r="DA3" i="1" s="1"/>
  <c r="M3" i="2"/>
  <c r="Q3" i="1" s="1"/>
  <c r="Q3" i="3"/>
  <c r="AL3" i="1" s="1"/>
  <c r="C3" i="7"/>
  <c r="P3" i="2"/>
  <c r="T3" i="1" s="1"/>
  <c r="Q3" i="6"/>
  <c r="CK3" i="1" s="1"/>
  <c r="J3" i="2"/>
  <c r="N3" i="1" s="1"/>
  <c r="N3" i="3"/>
  <c r="AI3" i="1" s="1"/>
  <c r="L3" i="6"/>
  <c r="CF3" i="1" s="1"/>
  <c r="M3" i="4"/>
  <c r="AY3" i="1" s="1"/>
  <c r="O3" i="3"/>
  <c r="AJ3" i="1" s="1"/>
  <c r="C3" i="3"/>
  <c r="O3" i="6"/>
  <c r="CI3" i="1" s="1"/>
  <c r="Q3" i="2"/>
  <c r="U3" i="1" s="1"/>
  <c r="N3" i="5"/>
  <c r="BQ3" i="1" s="1"/>
  <c r="K3" i="7"/>
  <c r="CV3" i="1" s="1"/>
  <c r="I3" i="2"/>
  <c r="M3" i="1" s="1"/>
  <c r="M3" i="6"/>
  <c r="CG3" i="1" s="1"/>
  <c r="O3" i="5"/>
  <c r="BR3" i="1" s="1"/>
  <c r="P3" i="3"/>
  <c r="AK3" i="1" s="1"/>
  <c r="O3" i="4"/>
  <c r="BA3" i="1" s="1"/>
  <c r="P3" i="5"/>
  <c r="BS3" i="1" s="1"/>
  <c r="N3" i="6"/>
  <c r="CH3" i="1" s="1"/>
  <c r="K3" i="3"/>
  <c r="AF3" i="1" s="1"/>
  <c r="N3" i="7"/>
  <c r="CY3" i="1" s="1"/>
  <c r="I16" i="3"/>
  <c r="AD16" i="1" s="1"/>
  <c r="J58" i="3"/>
  <c r="AE58" i="1" s="1"/>
  <c r="J53" i="3"/>
  <c r="AE53" i="1" s="1"/>
  <c r="J98" i="3"/>
  <c r="AE98" i="1" s="1"/>
  <c r="J102" i="7"/>
  <c r="CU102" i="1" s="1"/>
  <c r="J99" i="6"/>
  <c r="CD99" i="1" s="1"/>
  <c r="J58" i="7"/>
  <c r="CU58" i="1" s="1"/>
  <c r="J58" i="5"/>
  <c r="BM58" i="1" s="1"/>
  <c r="J58" i="6"/>
  <c r="CD58" i="1" s="1"/>
  <c r="J48" i="7"/>
  <c r="CU48" i="1" s="1"/>
  <c r="J48" i="5"/>
  <c r="BM48" i="1" s="1"/>
  <c r="J48" i="3"/>
  <c r="AE48" i="1" s="1"/>
  <c r="J43" i="7"/>
  <c r="CU43" i="1" s="1"/>
  <c r="J43" i="5"/>
  <c r="BM43" i="1" s="1"/>
  <c r="J43" i="6"/>
  <c r="CD43" i="1" s="1"/>
  <c r="J43" i="3"/>
  <c r="AE43" i="1" s="1"/>
  <c r="J53" i="7"/>
  <c r="CU53" i="1" s="1"/>
  <c r="J53" i="5"/>
  <c r="BM53" i="1" s="1"/>
  <c r="J53" i="6"/>
  <c r="CD53" i="1" s="1"/>
  <c r="J47" i="7"/>
  <c r="CU47" i="1" s="1"/>
  <c r="J47" i="6"/>
  <c r="CD47" i="1" s="1"/>
  <c r="J47" i="3"/>
  <c r="AE47" i="1" s="1"/>
  <c r="J60" i="7"/>
  <c r="CU60" i="1" s="1"/>
  <c r="J60" i="5"/>
  <c r="BM60" i="1" s="1"/>
  <c r="J60" i="6"/>
  <c r="CD60" i="1" s="1"/>
  <c r="J60" i="3"/>
  <c r="AE60" i="1" s="1"/>
  <c r="J97" i="7"/>
  <c r="CU97" i="1" s="1"/>
  <c r="J97" i="5"/>
  <c r="BM97" i="1" s="1"/>
  <c r="J97" i="6"/>
  <c r="CD97" i="1" s="1"/>
  <c r="J97" i="3"/>
  <c r="AE97" i="1" s="1"/>
  <c r="J34" i="7"/>
  <c r="CU34" i="1" s="1"/>
  <c r="J34" i="5"/>
  <c r="BM34" i="1" s="1"/>
  <c r="J34" i="6"/>
  <c r="CD34" i="1" s="1"/>
  <c r="J34" i="3"/>
  <c r="AE34" i="1" s="1"/>
  <c r="J71" i="7"/>
  <c r="CU71" i="1" s="1"/>
  <c r="J71" i="6"/>
  <c r="CD71" i="1" s="1"/>
  <c r="J71" i="3"/>
  <c r="AE71" i="1" s="1"/>
  <c r="J57" i="7"/>
  <c r="CU57" i="1" s="1"/>
  <c r="J57" i="5"/>
  <c r="BM57" i="1" s="1"/>
  <c r="J57" i="6"/>
  <c r="CD57" i="1" s="1"/>
  <c r="J57" i="3"/>
  <c r="AE57" i="1" s="1"/>
  <c r="J64" i="7"/>
  <c r="CU64" i="1" s="1"/>
  <c r="J64" i="5"/>
  <c r="BM64" i="1" s="1"/>
  <c r="J64" i="6"/>
  <c r="CD64" i="1" s="1"/>
  <c r="J64" i="3"/>
  <c r="AE64" i="1" s="1"/>
  <c r="J35" i="7"/>
  <c r="CU35" i="1" s="1"/>
  <c r="J35" i="5"/>
  <c r="BM35" i="1" s="1"/>
  <c r="J35" i="6"/>
  <c r="CD35" i="1" s="1"/>
  <c r="J35" i="3"/>
  <c r="AE35" i="1" s="1"/>
  <c r="J32" i="7"/>
  <c r="CU32" i="1" s="1"/>
  <c r="J32" i="5"/>
  <c r="BM32" i="1" s="1"/>
  <c r="J32" i="6"/>
  <c r="CD32" i="1" s="1"/>
  <c r="J32" i="3"/>
  <c r="AE32" i="1" s="1"/>
  <c r="J38" i="7"/>
  <c r="CU38" i="1" s="1"/>
  <c r="J38" i="5"/>
  <c r="BM38" i="1" s="1"/>
  <c r="J38" i="6"/>
  <c r="CD38" i="1" s="1"/>
  <c r="J38" i="3"/>
  <c r="AE38" i="1" s="1"/>
  <c r="J61" i="7"/>
  <c r="CU61" i="1" s="1"/>
  <c r="J61" i="5"/>
  <c r="BM61" i="1" s="1"/>
  <c r="J61" i="6"/>
  <c r="CD61" i="1" s="1"/>
  <c r="J61" i="3"/>
  <c r="AE61" i="1" s="1"/>
  <c r="J98" i="7"/>
  <c r="CU98" i="1" s="1"/>
  <c r="J98" i="5"/>
  <c r="BM98" i="1" s="1"/>
  <c r="J98" i="6"/>
  <c r="CD98" i="1" s="1"/>
  <c r="J83" i="7"/>
  <c r="CU83" i="1" s="1"/>
  <c r="J83" i="5"/>
  <c r="BM83" i="1" s="1"/>
  <c r="J83" i="6"/>
  <c r="CD83" i="1" s="1"/>
  <c r="J83" i="3"/>
  <c r="AE83" i="1" s="1"/>
  <c r="J18" i="7"/>
  <c r="CU18" i="1" s="1"/>
  <c r="J18" i="5"/>
  <c r="BM18" i="1" s="1"/>
  <c r="J18" i="6"/>
  <c r="CD18" i="1" s="1"/>
  <c r="J18" i="3"/>
  <c r="AE18" i="1" s="1"/>
  <c r="J45" i="7"/>
  <c r="CU45" i="1" s="1"/>
  <c r="J45" i="5"/>
  <c r="BM45" i="1" s="1"/>
  <c r="J45" i="6"/>
  <c r="CD45" i="1" s="1"/>
  <c r="J45" i="3"/>
  <c r="AE45" i="1" s="1"/>
  <c r="J39" i="7"/>
  <c r="CU39" i="1" s="1"/>
  <c r="J39" i="5"/>
  <c r="BM39" i="1" s="1"/>
  <c r="J39" i="6"/>
  <c r="CD39" i="1" s="1"/>
  <c r="J39" i="3"/>
  <c r="AE39" i="1" s="1"/>
  <c r="J14" i="7"/>
  <c r="CU14" i="1" s="1"/>
  <c r="J14" i="5"/>
  <c r="BM14" i="1" s="1"/>
  <c r="J14" i="6"/>
  <c r="CD14" i="1" s="1"/>
  <c r="J14" i="3"/>
  <c r="AE14" i="1" s="1"/>
  <c r="J20" i="7"/>
  <c r="CU20" i="1" s="1"/>
  <c r="J20" i="5"/>
  <c r="BM20" i="1" s="1"/>
  <c r="J20" i="6"/>
  <c r="CD20" i="1" s="1"/>
  <c r="J20" i="3"/>
  <c r="AE20" i="1" s="1"/>
  <c r="J91" i="7"/>
  <c r="CU91" i="1" s="1"/>
  <c r="J91" i="5"/>
  <c r="BM91" i="1" s="1"/>
  <c r="J91" i="6"/>
  <c r="CD91" i="1" s="1"/>
  <c r="J91" i="3"/>
  <c r="AE91" i="1" s="1"/>
  <c r="J12" i="7"/>
  <c r="CU12" i="1" s="1"/>
  <c r="J12" i="5"/>
  <c r="BM12" i="1" s="1"/>
  <c r="J12" i="6"/>
  <c r="CD12" i="1" s="1"/>
  <c r="J12" i="3"/>
  <c r="AE12" i="1" s="1"/>
  <c r="J99" i="7"/>
  <c r="CU99" i="1" s="1"/>
  <c r="J99" i="5"/>
  <c r="BM99" i="1" s="1"/>
  <c r="J3" i="7"/>
  <c r="CU3" i="1" s="1"/>
  <c r="J3" i="5"/>
  <c r="BM3" i="1" s="1"/>
  <c r="J3" i="6"/>
  <c r="CD3" i="1" s="1"/>
  <c r="J3" i="3"/>
  <c r="AE3" i="1" s="1"/>
  <c r="J15" i="7"/>
  <c r="CU15" i="1" s="1"/>
  <c r="J15" i="5"/>
  <c r="BM15" i="1" s="1"/>
  <c r="J15" i="6"/>
  <c r="CD15" i="1" s="1"/>
  <c r="J15" i="3"/>
  <c r="AE15" i="1" s="1"/>
  <c r="J44" i="7"/>
  <c r="CU44" i="1" s="1"/>
  <c r="J44" i="5"/>
  <c r="BM44" i="1" s="1"/>
  <c r="J44" i="6"/>
  <c r="CD44" i="1" s="1"/>
  <c r="J44" i="3"/>
  <c r="AE44" i="1" s="1"/>
  <c r="J31" i="7"/>
  <c r="CU31" i="1" s="1"/>
  <c r="J31" i="5"/>
  <c r="BM31" i="1" s="1"/>
  <c r="J31" i="6"/>
  <c r="CD31" i="1" s="1"/>
  <c r="J31" i="3"/>
  <c r="AE31" i="1" s="1"/>
  <c r="J19" i="7"/>
  <c r="CU19" i="1" s="1"/>
  <c r="J19" i="5"/>
  <c r="BM19" i="1" s="1"/>
  <c r="J19" i="3"/>
  <c r="AE19" i="1" s="1"/>
  <c r="J30" i="7"/>
  <c r="CU30" i="1" s="1"/>
  <c r="J30" i="5"/>
  <c r="BM30" i="1" s="1"/>
  <c r="J30" i="6"/>
  <c r="CD30" i="1" s="1"/>
  <c r="J30" i="3"/>
  <c r="AE30" i="1" s="1"/>
  <c r="J29" i="7"/>
  <c r="CU29" i="1" s="1"/>
  <c r="J29" i="5"/>
  <c r="BM29" i="1" s="1"/>
  <c r="J29" i="6"/>
  <c r="CD29" i="1" s="1"/>
  <c r="J29" i="3"/>
  <c r="AE29" i="1" s="1"/>
  <c r="J46" i="7"/>
  <c r="CU46" i="1" s="1"/>
  <c r="J46" i="5"/>
  <c r="BM46" i="1" s="1"/>
  <c r="J46" i="3"/>
  <c r="AE46" i="1" s="1"/>
  <c r="J84" i="7"/>
  <c r="CU84" i="1" s="1"/>
  <c r="J84" i="5"/>
  <c r="BM84" i="1" s="1"/>
  <c r="J84" i="6"/>
  <c r="CD84" i="1" s="1"/>
  <c r="J84" i="3"/>
  <c r="AE84" i="1" s="1"/>
  <c r="J37" i="7"/>
  <c r="CU37" i="1" s="1"/>
  <c r="J37" i="5"/>
  <c r="BM37" i="1" s="1"/>
  <c r="J37" i="6"/>
  <c r="CD37" i="1" s="1"/>
  <c r="J37" i="3"/>
  <c r="AE37" i="1" s="1"/>
  <c r="J23" i="7"/>
  <c r="CU23" i="1" s="1"/>
  <c r="J23" i="5"/>
  <c r="BM23" i="1" s="1"/>
  <c r="J23" i="6"/>
  <c r="CD23" i="1" s="1"/>
  <c r="J23" i="3"/>
  <c r="AE23" i="1" s="1"/>
  <c r="J11" i="5"/>
  <c r="BM11" i="1" s="1"/>
  <c r="J11" i="6"/>
  <c r="CD11" i="1" s="1"/>
  <c r="J11" i="3"/>
  <c r="AE11" i="1" s="1"/>
  <c r="J25" i="7"/>
  <c r="CU25" i="1" s="1"/>
  <c r="J25" i="5"/>
  <c r="BM25" i="1" s="1"/>
  <c r="J25" i="6"/>
  <c r="CD25" i="1" s="1"/>
  <c r="J25" i="3"/>
  <c r="AE25" i="1" s="1"/>
  <c r="J75" i="7"/>
  <c r="CU75" i="1" s="1"/>
  <c r="J75" i="5"/>
  <c r="BM75" i="1" s="1"/>
  <c r="J75" i="6"/>
  <c r="CD75" i="1" s="1"/>
  <c r="J75" i="3"/>
  <c r="AE75" i="1" s="1"/>
  <c r="J6" i="7"/>
  <c r="CU6" i="1" s="1"/>
  <c r="J6" i="5"/>
  <c r="BM6" i="1" s="1"/>
  <c r="J6" i="6"/>
  <c r="CD6" i="1" s="1"/>
  <c r="J6" i="3"/>
  <c r="AE6" i="1" s="1"/>
  <c r="J87" i="7"/>
  <c r="CU87" i="1" s="1"/>
  <c r="J87" i="5"/>
  <c r="BM87" i="1" s="1"/>
  <c r="J87" i="6"/>
  <c r="CD87" i="1" s="1"/>
  <c r="J87" i="3"/>
  <c r="AE87" i="1" s="1"/>
  <c r="J5" i="7"/>
  <c r="CU5" i="1" s="1"/>
  <c r="J5" i="5"/>
  <c r="BM5" i="1" s="1"/>
  <c r="J5" i="6"/>
  <c r="CD5" i="1" s="1"/>
  <c r="J5" i="3"/>
  <c r="AE5" i="1" s="1"/>
  <c r="J4" i="7"/>
  <c r="CU4" i="1" s="1"/>
  <c r="J4" i="5"/>
  <c r="BM4" i="1" s="1"/>
  <c r="J4" i="6"/>
  <c r="CD4" i="1" s="1"/>
  <c r="J4" i="3"/>
  <c r="AE4" i="1" s="1"/>
  <c r="J42" i="7"/>
  <c r="CU42" i="1" s="1"/>
  <c r="J42" i="5"/>
  <c r="BM42" i="1" s="1"/>
  <c r="J42" i="6"/>
  <c r="CD42" i="1" s="1"/>
  <c r="J42" i="3"/>
  <c r="AE42" i="1" s="1"/>
  <c r="J41" i="7"/>
  <c r="CU41" i="1" s="1"/>
  <c r="J41" i="5"/>
  <c r="BM41" i="1" s="1"/>
  <c r="J41" i="6"/>
  <c r="CD41" i="1" s="1"/>
  <c r="J41" i="3"/>
  <c r="AE41" i="1" s="1"/>
  <c r="J76" i="5"/>
  <c r="BM76" i="1" s="1"/>
  <c r="J76" i="6"/>
  <c r="CD76" i="1" s="1"/>
  <c r="J76" i="3"/>
  <c r="AE76" i="1" s="1"/>
  <c r="J55" i="7"/>
  <c r="CU55" i="1" s="1"/>
  <c r="J55" i="5"/>
  <c r="BM55" i="1" s="1"/>
  <c r="J55" i="6"/>
  <c r="CD55" i="1" s="1"/>
  <c r="J55" i="3"/>
  <c r="AE55" i="1" s="1"/>
  <c r="J69" i="7"/>
  <c r="CU69" i="1" s="1"/>
  <c r="J69" i="5"/>
  <c r="BM69" i="1" s="1"/>
  <c r="J69" i="6"/>
  <c r="CD69" i="1" s="1"/>
  <c r="J69" i="3"/>
  <c r="AE69" i="1" s="1"/>
  <c r="J7" i="7"/>
  <c r="CU7" i="1" s="1"/>
  <c r="J7" i="5"/>
  <c r="BM7" i="1" s="1"/>
  <c r="J7" i="6"/>
  <c r="CD7" i="1" s="1"/>
  <c r="J7" i="3"/>
  <c r="AE7" i="1" s="1"/>
  <c r="J78" i="7"/>
  <c r="CU78" i="1" s="1"/>
  <c r="J78" i="5"/>
  <c r="BM78" i="1" s="1"/>
  <c r="J78" i="6"/>
  <c r="CD78" i="1" s="1"/>
  <c r="J78" i="3"/>
  <c r="AE78" i="1" s="1"/>
  <c r="J70" i="7"/>
  <c r="CU70" i="1" s="1"/>
  <c r="J70" i="5"/>
  <c r="BM70" i="1" s="1"/>
  <c r="J70" i="6"/>
  <c r="CD70" i="1" s="1"/>
  <c r="J70" i="3"/>
  <c r="AE70" i="1" s="1"/>
  <c r="J16" i="7"/>
  <c r="CU16" i="1" s="1"/>
  <c r="J16" i="5"/>
  <c r="BM16" i="1" s="1"/>
  <c r="J16" i="6"/>
  <c r="CD16" i="1" s="1"/>
  <c r="J16" i="3"/>
  <c r="AE16" i="1" s="1"/>
  <c r="J8" i="7"/>
  <c r="CU8" i="1" s="1"/>
  <c r="J8" i="5"/>
  <c r="BM8" i="1" s="1"/>
  <c r="J8" i="6"/>
  <c r="CD8" i="1" s="1"/>
  <c r="J8" i="3"/>
  <c r="AE8" i="1" s="1"/>
  <c r="J9" i="7"/>
  <c r="CU9" i="1" s="1"/>
  <c r="J9" i="5"/>
  <c r="BM9" i="1" s="1"/>
  <c r="J9" i="6"/>
  <c r="CD9" i="1" s="1"/>
  <c r="J9" i="3"/>
  <c r="AE9" i="1" s="1"/>
  <c r="J67" i="7"/>
  <c r="CU67" i="1" s="1"/>
  <c r="J67" i="5"/>
  <c r="BM67" i="1" s="1"/>
  <c r="J67" i="6"/>
  <c r="CD67" i="1" s="1"/>
  <c r="J67" i="3"/>
  <c r="AE67" i="1" s="1"/>
  <c r="J26" i="7"/>
  <c r="CU26" i="1" s="1"/>
  <c r="J26" i="5"/>
  <c r="BM26" i="1" s="1"/>
  <c r="J26" i="6"/>
  <c r="CD26" i="1" s="1"/>
  <c r="J26" i="3"/>
  <c r="AE26" i="1" s="1"/>
  <c r="J73" i="7"/>
  <c r="CU73" i="1" s="1"/>
  <c r="J73" i="5"/>
  <c r="BM73" i="1" s="1"/>
  <c r="J73" i="6"/>
  <c r="CD73" i="1" s="1"/>
  <c r="J73" i="3"/>
  <c r="AE73" i="1" s="1"/>
  <c r="I16" i="6"/>
  <c r="CC16" i="1" s="1"/>
  <c r="I16" i="5"/>
  <c r="BL16" i="1" s="1"/>
  <c r="I16" i="7"/>
  <c r="CT16" i="1" s="1"/>
  <c r="R80" i="8"/>
  <c r="DC80" i="1" s="1"/>
  <c r="R95" i="8"/>
  <c r="DC95" i="1" s="1"/>
  <c r="R96" i="8"/>
  <c r="DC96" i="1" s="1"/>
  <c r="R82" i="8"/>
  <c r="DC82" i="1" s="1"/>
  <c r="R79" i="8"/>
  <c r="DC79" i="1" s="1"/>
  <c r="R86" i="8"/>
  <c r="DC86" i="1" s="1"/>
  <c r="R72" i="8"/>
  <c r="DC72" i="1" s="1"/>
  <c r="R22" i="8"/>
  <c r="DC22" i="1" s="1"/>
  <c r="R63" i="8"/>
  <c r="DC63" i="1" s="1"/>
  <c r="I81" i="6"/>
  <c r="CC81" i="1" s="1"/>
  <c r="I4" i="6"/>
  <c r="CC4" i="1" s="1"/>
  <c r="I49" i="6"/>
  <c r="CC49" i="1" s="1"/>
  <c r="H3" i="5"/>
  <c r="BK3" i="1" s="1"/>
  <c r="I18" i="6"/>
  <c r="CC18" i="1" s="1"/>
  <c r="I84" i="7"/>
  <c r="CT84" i="1" s="1"/>
  <c r="I46" i="7"/>
  <c r="CT46" i="1" s="1"/>
  <c r="I54" i="6"/>
  <c r="CC54" i="1" s="1"/>
  <c r="I35" i="5"/>
  <c r="BL35" i="1" s="1"/>
  <c r="I29" i="7"/>
  <c r="CT29" i="1" s="1"/>
  <c r="I37" i="5"/>
  <c r="BL37" i="1" s="1"/>
  <c r="I25" i="7"/>
  <c r="CT25" i="1" s="1"/>
  <c r="I61" i="6"/>
  <c r="CC61" i="1" s="1"/>
  <c r="I45" i="5"/>
  <c r="BL45" i="1" s="1"/>
  <c r="I75" i="6"/>
  <c r="CC75" i="1" s="1"/>
  <c r="H64" i="3"/>
  <c r="AC64" i="1" s="1"/>
  <c r="I47" i="3"/>
  <c r="AD47" i="1" s="1"/>
  <c r="I6" i="3"/>
  <c r="AD6" i="1" s="1"/>
  <c r="I20" i="3"/>
  <c r="AD20" i="1" s="1"/>
  <c r="I91" i="3"/>
  <c r="AD91" i="1" s="1"/>
  <c r="I81" i="3"/>
  <c r="AD81" i="1" s="1"/>
  <c r="I78" i="3"/>
  <c r="AD78" i="1" s="1"/>
  <c r="I55" i="3"/>
  <c r="AD55" i="1" s="1"/>
  <c r="I70" i="3"/>
  <c r="AD70" i="1" s="1"/>
  <c r="I64" i="3"/>
  <c r="AD64" i="1" s="1"/>
  <c r="I60" i="3"/>
  <c r="AD60" i="1" s="1"/>
  <c r="I98" i="3"/>
  <c r="AD98" i="1" s="1"/>
  <c r="I53" i="3"/>
  <c r="AD53" i="1" s="1"/>
  <c r="I87" i="3"/>
  <c r="AD87" i="1" s="1"/>
  <c r="I44" i="3"/>
  <c r="AD44" i="1" s="1"/>
  <c r="I57" i="3"/>
  <c r="AD57" i="1" s="1"/>
  <c r="I12" i="3"/>
  <c r="AD12" i="1" s="1"/>
  <c r="I7" i="3"/>
  <c r="AD7" i="1" s="1"/>
  <c r="I8" i="3"/>
  <c r="AD8" i="1" s="1"/>
  <c r="I46" i="3"/>
  <c r="AD46" i="1" s="1"/>
  <c r="I37" i="3"/>
  <c r="AD37" i="1" s="1"/>
  <c r="H3" i="3"/>
  <c r="AC3" i="1" s="1"/>
  <c r="I35" i="7"/>
  <c r="CT35" i="1" s="1"/>
  <c r="I45" i="7"/>
  <c r="CT45" i="1" s="1"/>
  <c r="I18" i="5"/>
  <c r="BL18" i="1" s="1"/>
  <c r="I75" i="5"/>
  <c r="BL75" i="1" s="1"/>
  <c r="I58" i="6"/>
  <c r="CC58" i="1" s="1"/>
  <c r="I71" i="6"/>
  <c r="CC71" i="1" s="1"/>
  <c r="I64" i="7"/>
  <c r="CT64" i="1" s="1"/>
  <c r="I37" i="7"/>
  <c r="CT37" i="1" s="1"/>
  <c r="I54" i="5"/>
  <c r="BL54" i="1" s="1"/>
  <c r="I61" i="5"/>
  <c r="BL61" i="1" s="1"/>
  <c r="I57" i="6"/>
  <c r="CC57" i="1" s="1"/>
  <c r="I84" i="3"/>
  <c r="AD84" i="1" s="1"/>
  <c r="I18" i="7"/>
  <c r="CT18" i="1" s="1"/>
  <c r="I75" i="7"/>
  <c r="CT75" i="1" s="1"/>
  <c r="I58" i="5"/>
  <c r="BL58" i="1" s="1"/>
  <c r="I71" i="5"/>
  <c r="BL71" i="1" s="1"/>
  <c r="I32" i="6"/>
  <c r="CC32" i="1" s="1"/>
  <c r="I38" i="7"/>
  <c r="CT38" i="1" s="1"/>
  <c r="I49" i="7"/>
  <c r="CT49" i="1" s="1"/>
  <c r="I98" i="5"/>
  <c r="BL98" i="1" s="1"/>
  <c r="I12" i="5"/>
  <c r="BL12" i="1" s="1"/>
  <c r="I53" i="6"/>
  <c r="CC53" i="1" s="1"/>
  <c r="I73" i="3"/>
  <c r="AD73" i="1" s="1"/>
  <c r="I4" i="3"/>
  <c r="AD4" i="1" s="1"/>
  <c r="I39" i="3"/>
  <c r="AD39" i="1" s="1"/>
  <c r="I30" i="3"/>
  <c r="AD30" i="1" s="1"/>
  <c r="I58" i="7"/>
  <c r="CT58" i="1" s="1"/>
  <c r="I71" i="7"/>
  <c r="CT71" i="1" s="1"/>
  <c r="I32" i="5"/>
  <c r="BL32" i="1" s="1"/>
  <c r="I42" i="6"/>
  <c r="CC42" i="1" s="1"/>
  <c r="I11" i="6"/>
  <c r="CC11" i="1" s="1"/>
  <c r="I60" i="7"/>
  <c r="CT60" i="1" s="1"/>
  <c r="I57" i="7"/>
  <c r="CT57" i="1" s="1"/>
  <c r="I38" i="5"/>
  <c r="BL38" i="1" s="1"/>
  <c r="I49" i="5"/>
  <c r="BL49" i="1" s="1"/>
  <c r="I98" i="6"/>
  <c r="CC98" i="1" s="1"/>
  <c r="I12" i="6"/>
  <c r="CC12" i="1" s="1"/>
  <c r="I29" i="3"/>
  <c r="AD29" i="1" s="1"/>
  <c r="I98" i="7"/>
  <c r="CT98" i="1" s="1"/>
  <c r="I12" i="7"/>
  <c r="CT12" i="1" s="1"/>
  <c r="I53" i="5"/>
  <c r="BL53" i="1" s="1"/>
  <c r="I83" i="6"/>
  <c r="CC83" i="1" s="1"/>
  <c r="I26" i="6"/>
  <c r="CC26" i="1" s="1"/>
  <c r="I26" i="3"/>
  <c r="AD26" i="1" s="1"/>
  <c r="I23" i="3"/>
  <c r="AD23" i="1" s="1"/>
  <c r="I83" i="3"/>
  <c r="AD83" i="1" s="1"/>
  <c r="I31" i="3"/>
  <c r="AD31" i="1" s="1"/>
  <c r="I32" i="7"/>
  <c r="CT32" i="1" s="1"/>
  <c r="I42" i="5"/>
  <c r="BL42" i="1" s="1"/>
  <c r="I11" i="5"/>
  <c r="BL11" i="1" s="1"/>
  <c r="I39" i="6"/>
  <c r="CC39" i="1" s="1"/>
  <c r="I73" i="6"/>
  <c r="CC73" i="1" s="1"/>
  <c r="I53" i="7"/>
  <c r="CT53" i="1" s="1"/>
  <c r="I83" i="5"/>
  <c r="BL83" i="1" s="1"/>
  <c r="I26" i="5"/>
  <c r="BL26" i="1" s="1"/>
  <c r="I6" i="6"/>
  <c r="CC6" i="1" s="1"/>
  <c r="I78" i="6"/>
  <c r="CC78" i="1" s="1"/>
  <c r="I11" i="3"/>
  <c r="AD11" i="1" s="1"/>
  <c r="I15" i="3"/>
  <c r="AD15" i="1" s="1"/>
  <c r="I42" i="3"/>
  <c r="AD42" i="1" s="1"/>
  <c r="I34" i="3"/>
  <c r="AD34" i="1" s="1"/>
  <c r="I42" i="7"/>
  <c r="CT42" i="1" s="1"/>
  <c r="I11" i="7"/>
  <c r="CT11" i="1" s="1"/>
  <c r="I39" i="5"/>
  <c r="BL39" i="1" s="1"/>
  <c r="I73" i="5"/>
  <c r="BL73" i="1" s="1"/>
  <c r="I20" i="6"/>
  <c r="CC20" i="1" s="1"/>
  <c r="I55" i="6"/>
  <c r="CC55" i="1" s="1"/>
  <c r="I83" i="7"/>
  <c r="CT83" i="1" s="1"/>
  <c r="I26" i="7"/>
  <c r="CT26" i="1" s="1"/>
  <c r="I6" i="5"/>
  <c r="BL6" i="1" s="1"/>
  <c r="I78" i="5"/>
  <c r="BL78" i="1" s="1"/>
  <c r="I91" i="6"/>
  <c r="CC91" i="1" s="1"/>
  <c r="I70" i="6"/>
  <c r="CC70" i="1" s="1"/>
  <c r="I3" i="3"/>
  <c r="AD3" i="1" s="1"/>
  <c r="I43" i="3"/>
  <c r="AD43" i="1" s="1"/>
  <c r="I39" i="7"/>
  <c r="CT39" i="1" s="1"/>
  <c r="I73" i="7"/>
  <c r="CT73" i="1" s="1"/>
  <c r="I20" i="5"/>
  <c r="BL20" i="1" s="1"/>
  <c r="I55" i="5"/>
  <c r="BL55" i="1" s="1"/>
  <c r="I19" i="6"/>
  <c r="CC19" i="1" s="1"/>
  <c r="I17" i="6"/>
  <c r="CC17" i="1" s="1"/>
  <c r="I6" i="7"/>
  <c r="CT6" i="1" s="1"/>
  <c r="I78" i="7"/>
  <c r="CT78" i="1" s="1"/>
  <c r="I91" i="5"/>
  <c r="BL91" i="1" s="1"/>
  <c r="I70" i="5"/>
  <c r="BL70" i="1" s="1"/>
  <c r="I87" i="6"/>
  <c r="CC87" i="1" s="1"/>
  <c r="I7" i="6"/>
  <c r="CC7" i="1" s="1"/>
  <c r="I99" i="3"/>
  <c r="AD99" i="1" s="1"/>
  <c r="I32" i="3"/>
  <c r="AD32" i="1" s="1"/>
  <c r="I102" i="3"/>
  <c r="AD102" i="1" s="1"/>
  <c r="I20" i="7"/>
  <c r="CT20" i="1" s="1"/>
  <c r="I55" i="7"/>
  <c r="CT55" i="1" s="1"/>
  <c r="I19" i="5"/>
  <c r="BL19" i="1" s="1"/>
  <c r="I17" i="5"/>
  <c r="BL17" i="1" s="1"/>
  <c r="I97" i="6"/>
  <c r="CC97" i="1" s="1"/>
  <c r="I67" i="6"/>
  <c r="CC67" i="1" s="1"/>
  <c r="I91" i="7"/>
  <c r="CT91" i="1" s="1"/>
  <c r="I70" i="7"/>
  <c r="CT70" i="1" s="1"/>
  <c r="I87" i="5"/>
  <c r="BL87" i="1" s="1"/>
  <c r="I7" i="5"/>
  <c r="BL7" i="1" s="1"/>
  <c r="I44" i="6"/>
  <c r="CC44" i="1" s="1"/>
  <c r="I8" i="6"/>
  <c r="CC8" i="1" s="1"/>
  <c r="I14" i="3"/>
  <c r="AD14" i="1" s="1"/>
  <c r="I19" i="7"/>
  <c r="CT19" i="1" s="1"/>
  <c r="I17" i="7"/>
  <c r="CT17" i="1" s="1"/>
  <c r="I97" i="5"/>
  <c r="BL97" i="1" s="1"/>
  <c r="I67" i="5"/>
  <c r="BL67" i="1" s="1"/>
  <c r="I76" i="6"/>
  <c r="CC76" i="1" s="1"/>
  <c r="I77" i="6"/>
  <c r="CC77" i="1" s="1"/>
  <c r="I87" i="7"/>
  <c r="CT87" i="1" s="1"/>
  <c r="I7" i="7"/>
  <c r="CT7" i="1" s="1"/>
  <c r="I44" i="5"/>
  <c r="BL44" i="1" s="1"/>
  <c r="I8" i="5"/>
  <c r="BL8" i="1" s="1"/>
  <c r="I5" i="6"/>
  <c r="CC5" i="1" s="1"/>
  <c r="I68" i="6"/>
  <c r="CC68" i="1" s="1"/>
  <c r="I71" i="3"/>
  <c r="AD71" i="1" s="1"/>
  <c r="I48" i="3"/>
  <c r="AD48" i="1" s="1"/>
  <c r="I58" i="3"/>
  <c r="AD58" i="1" s="1"/>
  <c r="H99" i="3"/>
  <c r="AC99" i="1" s="1"/>
  <c r="I97" i="7"/>
  <c r="CT97" i="1" s="1"/>
  <c r="I67" i="7"/>
  <c r="CT67" i="1" s="1"/>
  <c r="I76" i="5"/>
  <c r="BL76" i="1" s="1"/>
  <c r="I77" i="5"/>
  <c r="BL77" i="1" s="1"/>
  <c r="I48" i="6"/>
  <c r="CC48" i="1" s="1"/>
  <c r="I60" i="6"/>
  <c r="CC60" i="1" s="1"/>
  <c r="I54" i="7"/>
  <c r="CT54" i="1" s="1"/>
  <c r="I60" i="5"/>
  <c r="BL60" i="1" s="1"/>
  <c r="I38" i="6"/>
  <c r="CC38" i="1" s="1"/>
  <c r="I68" i="3"/>
  <c r="AD68" i="1" s="1"/>
  <c r="I38" i="3"/>
  <c r="AD38" i="1" s="1"/>
  <c r="I76" i="7"/>
  <c r="CT76" i="1" s="1"/>
  <c r="I77" i="7"/>
  <c r="CT77" i="1" s="1"/>
  <c r="I48" i="5"/>
  <c r="BL48" i="1" s="1"/>
  <c r="I102" i="6"/>
  <c r="CC102" i="1" s="1"/>
  <c r="I99" i="6"/>
  <c r="CC99" i="1" s="1"/>
  <c r="I44" i="7"/>
  <c r="CT44" i="1" s="1"/>
  <c r="I8" i="7"/>
  <c r="CT8" i="1" s="1"/>
  <c r="I5" i="5"/>
  <c r="BL5" i="1" s="1"/>
  <c r="I68" i="5"/>
  <c r="BL68" i="1" s="1"/>
  <c r="I14" i="6"/>
  <c r="CC14" i="1" s="1"/>
  <c r="I49" i="3"/>
  <c r="AD49" i="1" s="1"/>
  <c r="I5" i="3"/>
  <c r="AD5" i="1" s="1"/>
  <c r="I5" i="7"/>
  <c r="CT5" i="1" s="1"/>
  <c r="I68" i="7"/>
  <c r="CT68" i="1" s="1"/>
  <c r="I14" i="5"/>
  <c r="BL14" i="1" s="1"/>
  <c r="I43" i="6"/>
  <c r="CC43" i="1" s="1"/>
  <c r="I3" i="6"/>
  <c r="CC3" i="1" s="1"/>
  <c r="I77" i="3"/>
  <c r="AD77" i="1" s="1"/>
  <c r="I75" i="3"/>
  <c r="AD75" i="1" s="1"/>
  <c r="I76" i="3"/>
  <c r="AD76" i="1" s="1"/>
  <c r="I18" i="3"/>
  <c r="AD18" i="1" s="1"/>
  <c r="H18" i="3"/>
  <c r="AC18" i="1" s="1"/>
  <c r="I48" i="7"/>
  <c r="CT48" i="1" s="1"/>
  <c r="I102" i="5"/>
  <c r="BL102" i="1" s="1"/>
  <c r="I99" i="5"/>
  <c r="BL99" i="1" s="1"/>
  <c r="I34" i="6"/>
  <c r="CC34" i="1" s="1"/>
  <c r="I15" i="6"/>
  <c r="CC15" i="1" s="1"/>
  <c r="H18" i="6"/>
  <c r="CB18" i="1" s="1"/>
  <c r="I14" i="7"/>
  <c r="CT14" i="1" s="1"/>
  <c r="I43" i="5"/>
  <c r="BL43" i="1" s="1"/>
  <c r="I3" i="5"/>
  <c r="BL3" i="1" s="1"/>
  <c r="I31" i="6"/>
  <c r="CC31" i="1" s="1"/>
  <c r="I23" i="6"/>
  <c r="CC23" i="1" s="1"/>
  <c r="H64" i="6"/>
  <c r="CB64" i="1" s="1"/>
  <c r="I61" i="7"/>
  <c r="CT61" i="1" s="1"/>
  <c r="I57" i="5"/>
  <c r="BL57" i="1" s="1"/>
  <c r="I102" i="7"/>
  <c r="CT102" i="1" s="1"/>
  <c r="I99" i="7"/>
  <c r="CT99" i="1" s="1"/>
  <c r="I34" i="5"/>
  <c r="BL34" i="1" s="1"/>
  <c r="I15" i="5"/>
  <c r="BL15" i="1" s="1"/>
  <c r="I30" i="6"/>
  <c r="CC30" i="1" s="1"/>
  <c r="H99" i="6"/>
  <c r="CB99" i="1" s="1"/>
  <c r="I43" i="7"/>
  <c r="CT43" i="1" s="1"/>
  <c r="I3" i="7"/>
  <c r="CT3" i="1" s="1"/>
  <c r="I31" i="5"/>
  <c r="BL31" i="1" s="1"/>
  <c r="I23" i="5"/>
  <c r="BL23" i="1" s="1"/>
  <c r="I84" i="6"/>
  <c r="CC84" i="1" s="1"/>
  <c r="I29" i="6"/>
  <c r="CC29" i="1" s="1"/>
  <c r="I67" i="3"/>
  <c r="AD67" i="1" s="1"/>
  <c r="I45" i="3"/>
  <c r="AD45" i="1" s="1"/>
  <c r="I97" i="3"/>
  <c r="AD97" i="1" s="1"/>
  <c r="I35" i="3"/>
  <c r="AD35" i="1" s="1"/>
  <c r="H18" i="5"/>
  <c r="BK18" i="1" s="1"/>
  <c r="I34" i="7"/>
  <c r="CT34" i="1" s="1"/>
  <c r="I15" i="7"/>
  <c r="CT15" i="1" s="1"/>
  <c r="I30" i="5"/>
  <c r="BL30" i="1" s="1"/>
  <c r="I4" i="5"/>
  <c r="BL4" i="1" s="1"/>
  <c r="I47" i="6"/>
  <c r="CC47" i="1" s="1"/>
  <c r="H64" i="5"/>
  <c r="BK64" i="1" s="1"/>
  <c r="I31" i="7"/>
  <c r="CT31" i="1" s="1"/>
  <c r="I23" i="7"/>
  <c r="CT23" i="1" s="1"/>
  <c r="I84" i="5"/>
  <c r="BL84" i="1" s="1"/>
  <c r="I29" i="5"/>
  <c r="BL29" i="1" s="1"/>
  <c r="I64" i="6"/>
  <c r="CC64" i="1" s="1"/>
  <c r="I37" i="6"/>
  <c r="CC37" i="1" s="1"/>
  <c r="I61" i="3"/>
  <c r="AD61" i="1" s="1"/>
  <c r="I54" i="3"/>
  <c r="AD54" i="1" s="1"/>
  <c r="H99" i="5"/>
  <c r="BK99" i="1" s="1"/>
  <c r="I30" i="7"/>
  <c r="CT30" i="1" s="1"/>
  <c r="I4" i="7"/>
  <c r="CT4" i="1" s="1"/>
  <c r="I47" i="5"/>
  <c r="BL47" i="1" s="1"/>
  <c r="I81" i="5"/>
  <c r="BL81" i="1" s="1"/>
  <c r="I46" i="6"/>
  <c r="CC46" i="1" s="1"/>
  <c r="I25" i="6"/>
  <c r="CC25" i="1" s="1"/>
  <c r="H18" i="7"/>
  <c r="CS18" i="1" s="1"/>
  <c r="I64" i="5"/>
  <c r="BL64" i="1" s="1"/>
  <c r="I17" i="3"/>
  <c r="AD17" i="1" s="1"/>
  <c r="I25" i="3"/>
  <c r="AD25" i="1" s="1"/>
  <c r="I19" i="3"/>
  <c r="AD19" i="1" s="1"/>
  <c r="H64" i="7"/>
  <c r="CS64" i="1" s="1"/>
  <c r="I47" i="7"/>
  <c r="CT47" i="1" s="1"/>
  <c r="I81" i="7"/>
  <c r="CT81" i="1" s="1"/>
  <c r="I46" i="5"/>
  <c r="BL46" i="1" s="1"/>
  <c r="I25" i="5"/>
  <c r="BL25" i="1" s="1"/>
  <c r="I35" i="6"/>
  <c r="CC35" i="1" s="1"/>
  <c r="I45" i="6"/>
  <c r="CC45" i="1" s="1"/>
  <c r="H99" i="7"/>
  <c r="CS99" i="1" s="1"/>
  <c r="C13" i="5"/>
  <c r="C14" i="7"/>
  <c r="G70" i="3"/>
  <c r="AB70" i="1" s="1"/>
  <c r="G64" i="3"/>
  <c r="AB64" i="1" s="1"/>
  <c r="G63" i="3"/>
  <c r="AB63" i="1" s="1"/>
  <c r="G58" i="3"/>
  <c r="AB58" i="1" s="1"/>
  <c r="G34" i="3"/>
  <c r="AB34" i="1" s="1"/>
  <c r="G42" i="3"/>
  <c r="AB42" i="1" s="1"/>
  <c r="G35" i="3"/>
  <c r="AB35" i="1" s="1"/>
  <c r="G32" i="3"/>
  <c r="AB32" i="1" s="1"/>
  <c r="G3" i="3"/>
  <c r="AB3" i="1" s="1"/>
  <c r="E80" i="6"/>
  <c r="BY80" i="1" s="1"/>
  <c r="H5" i="7"/>
  <c r="CS5" i="1" s="1"/>
  <c r="H5" i="5"/>
  <c r="BK5" i="1" s="1"/>
  <c r="H5" i="6"/>
  <c r="CB5" i="1" s="1"/>
  <c r="H5" i="3"/>
  <c r="AC5" i="1" s="1"/>
  <c r="H47" i="7"/>
  <c r="CS47" i="1" s="1"/>
  <c r="H47" i="5"/>
  <c r="BK47" i="1" s="1"/>
  <c r="H47" i="6"/>
  <c r="CB47" i="1" s="1"/>
  <c r="H47" i="3"/>
  <c r="AC47" i="1" s="1"/>
  <c r="H61" i="7"/>
  <c r="CS61" i="1" s="1"/>
  <c r="H61" i="5"/>
  <c r="BK61" i="1" s="1"/>
  <c r="H61" i="6"/>
  <c r="CB61" i="1" s="1"/>
  <c r="H61" i="3"/>
  <c r="AC61" i="1" s="1"/>
  <c r="H4" i="7"/>
  <c r="CS4" i="1" s="1"/>
  <c r="H4" i="5"/>
  <c r="BK4" i="1" s="1"/>
  <c r="H4" i="6"/>
  <c r="CB4" i="1" s="1"/>
  <c r="H4" i="3"/>
  <c r="AC4" i="1" s="1"/>
  <c r="H83" i="7"/>
  <c r="CS83" i="1" s="1"/>
  <c r="H83" i="5"/>
  <c r="BK83" i="1" s="1"/>
  <c r="H83" i="6"/>
  <c r="CB83" i="1" s="1"/>
  <c r="H83" i="3"/>
  <c r="AC83" i="1" s="1"/>
  <c r="H102" i="7"/>
  <c r="CS102" i="1" s="1"/>
  <c r="H102" i="5"/>
  <c r="BK102" i="1" s="1"/>
  <c r="H102" i="6"/>
  <c r="CB102" i="1" s="1"/>
  <c r="H102" i="3"/>
  <c r="AC102" i="1" s="1"/>
  <c r="H3" i="7"/>
  <c r="CS3" i="1" s="1"/>
  <c r="H3" i="6"/>
  <c r="CB3" i="1" s="1"/>
  <c r="H84" i="7"/>
  <c r="CS84" i="1" s="1"/>
  <c r="H84" i="5"/>
  <c r="BK84" i="1" s="1"/>
  <c r="H84" i="6"/>
  <c r="CB84" i="1" s="1"/>
  <c r="H84" i="3"/>
  <c r="AC84" i="1" s="1"/>
  <c r="H38" i="7"/>
  <c r="CS38" i="1" s="1"/>
  <c r="H38" i="5"/>
  <c r="BK38" i="1" s="1"/>
  <c r="H38" i="6"/>
  <c r="CB38" i="1" s="1"/>
  <c r="H38" i="3"/>
  <c r="AC38" i="1" s="1"/>
  <c r="H48" i="7"/>
  <c r="CS48" i="1" s="1"/>
  <c r="H48" i="5"/>
  <c r="BK48" i="1" s="1"/>
  <c r="H48" i="6"/>
  <c r="CB48" i="1" s="1"/>
  <c r="H48" i="3"/>
  <c r="AC48" i="1" s="1"/>
  <c r="H20" i="7"/>
  <c r="CS20" i="1" s="1"/>
  <c r="H20" i="5"/>
  <c r="BK20" i="1" s="1"/>
  <c r="H20" i="6"/>
  <c r="CB20" i="1" s="1"/>
  <c r="H20" i="3"/>
  <c r="AC20" i="1" s="1"/>
  <c r="H39" i="7"/>
  <c r="CS39" i="1" s="1"/>
  <c r="H39" i="5"/>
  <c r="BK39" i="1" s="1"/>
  <c r="H39" i="6"/>
  <c r="CB39" i="1" s="1"/>
  <c r="H39" i="3"/>
  <c r="AC39" i="1" s="1"/>
  <c r="H29" i="7"/>
  <c r="CS29" i="1" s="1"/>
  <c r="H29" i="5"/>
  <c r="BK29" i="1" s="1"/>
  <c r="H29" i="6"/>
  <c r="CB29" i="1" s="1"/>
  <c r="H29" i="3"/>
  <c r="AC29" i="1" s="1"/>
  <c r="H14" i="7"/>
  <c r="CS14" i="1" s="1"/>
  <c r="H14" i="5"/>
  <c r="BK14" i="1" s="1"/>
  <c r="H14" i="6"/>
  <c r="CB14" i="1" s="1"/>
  <c r="H14" i="3"/>
  <c r="AC14" i="1" s="1"/>
  <c r="H57" i="7"/>
  <c r="CS57" i="1" s="1"/>
  <c r="H57" i="5"/>
  <c r="BK57" i="1" s="1"/>
  <c r="H57" i="6"/>
  <c r="CB57" i="1" s="1"/>
  <c r="H57" i="3"/>
  <c r="AC57" i="1" s="1"/>
  <c r="H37" i="7"/>
  <c r="CS37" i="1" s="1"/>
  <c r="H37" i="5"/>
  <c r="BK37" i="1" s="1"/>
  <c r="H37" i="6"/>
  <c r="CB37" i="1" s="1"/>
  <c r="H37" i="3"/>
  <c r="AC37" i="1" s="1"/>
  <c r="H15" i="7"/>
  <c r="CS15" i="1" s="1"/>
  <c r="H15" i="5"/>
  <c r="BK15" i="1" s="1"/>
  <c r="H15" i="6"/>
  <c r="CB15" i="1" s="1"/>
  <c r="H15" i="3"/>
  <c r="AC15" i="1" s="1"/>
  <c r="H45" i="7"/>
  <c r="CS45" i="1" s="1"/>
  <c r="H45" i="5"/>
  <c r="BK45" i="1" s="1"/>
  <c r="H45" i="6"/>
  <c r="CB45" i="1" s="1"/>
  <c r="H45" i="3"/>
  <c r="AC45" i="1" s="1"/>
  <c r="H71" i="7"/>
  <c r="CS71" i="1" s="1"/>
  <c r="H71" i="5"/>
  <c r="BK71" i="1" s="1"/>
  <c r="H71" i="6"/>
  <c r="CB71" i="1" s="1"/>
  <c r="H71" i="3"/>
  <c r="AC71" i="1" s="1"/>
  <c r="H87" i="7"/>
  <c r="CS87" i="1" s="1"/>
  <c r="H87" i="5"/>
  <c r="BK87" i="1" s="1"/>
  <c r="H87" i="6"/>
  <c r="CB87" i="1" s="1"/>
  <c r="H87" i="3"/>
  <c r="AC87" i="1" s="1"/>
  <c r="H44" i="7"/>
  <c r="CS44" i="1" s="1"/>
  <c r="H44" i="5"/>
  <c r="BK44" i="1" s="1"/>
  <c r="H44" i="6"/>
  <c r="CB44" i="1" s="1"/>
  <c r="H44" i="3"/>
  <c r="AC44" i="1" s="1"/>
  <c r="H75" i="7"/>
  <c r="CS75" i="1" s="1"/>
  <c r="H75" i="5"/>
  <c r="BK75" i="1" s="1"/>
  <c r="H75" i="6"/>
  <c r="CB75" i="1" s="1"/>
  <c r="H75" i="3"/>
  <c r="AC75" i="1" s="1"/>
  <c r="H31" i="7"/>
  <c r="CS31" i="1" s="1"/>
  <c r="H31" i="5"/>
  <c r="BK31" i="1" s="1"/>
  <c r="H31" i="6"/>
  <c r="CB31" i="1" s="1"/>
  <c r="H31" i="3"/>
  <c r="AC31" i="1" s="1"/>
  <c r="H46" i="7"/>
  <c r="CS46" i="1" s="1"/>
  <c r="H46" i="5"/>
  <c r="BK46" i="1" s="1"/>
  <c r="H46" i="6"/>
  <c r="CB46" i="1" s="1"/>
  <c r="H46" i="3"/>
  <c r="AC46" i="1" s="1"/>
  <c r="H12" i="7"/>
  <c r="CS12" i="1" s="1"/>
  <c r="H12" i="5"/>
  <c r="BK12" i="1" s="1"/>
  <c r="H12" i="6"/>
  <c r="CB12" i="1" s="1"/>
  <c r="H12" i="3"/>
  <c r="AC12" i="1" s="1"/>
  <c r="H55" i="7"/>
  <c r="CS55" i="1" s="1"/>
  <c r="H55" i="5"/>
  <c r="BK55" i="1" s="1"/>
  <c r="H55" i="6"/>
  <c r="CB55" i="1" s="1"/>
  <c r="H55" i="3"/>
  <c r="AC55" i="1" s="1"/>
  <c r="H23" i="7"/>
  <c r="CS23" i="1" s="1"/>
  <c r="H23" i="5"/>
  <c r="BK23" i="1" s="1"/>
  <c r="H23" i="6"/>
  <c r="CB23" i="1" s="1"/>
  <c r="H23" i="3"/>
  <c r="AC23" i="1" s="1"/>
  <c r="H7" i="7"/>
  <c r="CS7" i="1" s="1"/>
  <c r="H7" i="5"/>
  <c r="BK7" i="1" s="1"/>
  <c r="H7" i="6"/>
  <c r="CB7" i="1" s="1"/>
  <c r="H7" i="3"/>
  <c r="AC7" i="1" s="1"/>
  <c r="H25" i="7"/>
  <c r="CS25" i="1" s="1"/>
  <c r="H25" i="5"/>
  <c r="BK25" i="1" s="1"/>
  <c r="H25" i="6"/>
  <c r="CB25" i="1" s="1"/>
  <c r="H25" i="3"/>
  <c r="AC25" i="1" s="1"/>
  <c r="H22" i="7"/>
  <c r="CS22" i="1" s="1"/>
  <c r="H22" i="5"/>
  <c r="BK22" i="1" s="1"/>
  <c r="H22" i="6"/>
  <c r="CB22" i="1" s="1"/>
  <c r="H22" i="3"/>
  <c r="AC22" i="1" s="1"/>
  <c r="H8" i="7"/>
  <c r="CS8" i="1" s="1"/>
  <c r="H8" i="5"/>
  <c r="BK8" i="1" s="1"/>
  <c r="H8" i="6"/>
  <c r="CB8" i="1" s="1"/>
  <c r="H8" i="3"/>
  <c r="AC8" i="1" s="1"/>
  <c r="H78" i="7"/>
  <c r="CS78" i="1" s="1"/>
  <c r="H78" i="5"/>
  <c r="BK78" i="1" s="1"/>
  <c r="H78" i="6"/>
  <c r="CB78" i="1" s="1"/>
  <c r="H78" i="3"/>
  <c r="AC78" i="1" s="1"/>
  <c r="H58" i="7"/>
  <c r="CS58" i="1" s="1"/>
  <c r="H58" i="5"/>
  <c r="BK58" i="1" s="1"/>
  <c r="H58" i="6"/>
  <c r="CB58" i="1" s="1"/>
  <c r="H58" i="3"/>
  <c r="AC58" i="1" s="1"/>
  <c r="H70" i="7"/>
  <c r="CS70" i="1" s="1"/>
  <c r="H70" i="5"/>
  <c r="BK70" i="1" s="1"/>
  <c r="H70" i="6"/>
  <c r="CB70" i="1" s="1"/>
  <c r="H70" i="3"/>
  <c r="AC70" i="1" s="1"/>
  <c r="H42" i="7"/>
  <c r="CS42" i="1" s="1"/>
  <c r="H42" i="5"/>
  <c r="BK42" i="1" s="1"/>
  <c r="H42" i="6"/>
  <c r="CB42" i="1" s="1"/>
  <c r="H42" i="3"/>
  <c r="AC42" i="1" s="1"/>
  <c r="H67" i="7"/>
  <c r="CS67" i="1" s="1"/>
  <c r="H67" i="5"/>
  <c r="BK67" i="1" s="1"/>
  <c r="H67" i="6"/>
  <c r="CB67" i="1" s="1"/>
  <c r="H67" i="3"/>
  <c r="AC67" i="1" s="1"/>
  <c r="H76" i="7"/>
  <c r="CS76" i="1" s="1"/>
  <c r="H76" i="5"/>
  <c r="BK76" i="1" s="1"/>
  <c r="H76" i="6"/>
  <c r="CB76" i="1" s="1"/>
  <c r="H76" i="3"/>
  <c r="AC76" i="1" s="1"/>
  <c r="H16" i="7"/>
  <c r="CS16" i="1" s="1"/>
  <c r="H16" i="5"/>
  <c r="BK16" i="1" s="1"/>
  <c r="H16" i="6"/>
  <c r="CB16" i="1" s="1"/>
  <c r="H16" i="3"/>
  <c r="AC16" i="1" s="1"/>
  <c r="H26" i="7"/>
  <c r="CS26" i="1" s="1"/>
  <c r="H26" i="5"/>
  <c r="BK26" i="1" s="1"/>
  <c r="H26" i="6"/>
  <c r="CB26" i="1" s="1"/>
  <c r="H26" i="3"/>
  <c r="AC26" i="1" s="1"/>
  <c r="H73" i="7"/>
  <c r="CS73" i="1" s="1"/>
  <c r="H73" i="5"/>
  <c r="BK73" i="1" s="1"/>
  <c r="H73" i="6"/>
  <c r="CB73" i="1" s="1"/>
  <c r="H73" i="3"/>
  <c r="AC73" i="1" s="1"/>
  <c r="H19" i="7"/>
  <c r="CS19" i="1" s="1"/>
  <c r="H19" i="5"/>
  <c r="BK19" i="1" s="1"/>
  <c r="H19" i="6"/>
  <c r="CB19" i="1" s="1"/>
  <c r="H19" i="3"/>
  <c r="AC19" i="1" s="1"/>
  <c r="G72" i="3"/>
  <c r="AB72" i="1" s="1"/>
  <c r="G37" i="3"/>
  <c r="AB37" i="1" s="1"/>
  <c r="G79" i="3"/>
  <c r="AB79" i="1" s="1"/>
  <c r="G71" i="3"/>
  <c r="AB71" i="1" s="1"/>
  <c r="G57" i="3"/>
  <c r="AB57" i="1" s="1"/>
  <c r="G49" i="3"/>
  <c r="AB49" i="1" s="1"/>
  <c r="G48" i="3"/>
  <c r="AB48" i="1" s="1"/>
  <c r="G47" i="3"/>
  <c r="AB47" i="1" s="1"/>
  <c r="G46" i="3"/>
  <c r="AB46" i="1" s="1"/>
  <c r="G45" i="3"/>
  <c r="AB45" i="1" s="1"/>
  <c r="G44" i="3"/>
  <c r="AB44" i="1" s="1"/>
  <c r="G31" i="3"/>
  <c r="AB31" i="1" s="1"/>
  <c r="G29" i="3"/>
  <c r="AB29" i="1" s="1"/>
  <c r="G25" i="3"/>
  <c r="AB25" i="1" s="1"/>
  <c r="G23" i="3"/>
  <c r="AB23" i="1" s="1"/>
  <c r="G39" i="3"/>
  <c r="AB39" i="1" s="1"/>
  <c r="G30" i="3"/>
  <c r="AB30" i="1" s="1"/>
  <c r="G18" i="3"/>
  <c r="AB18" i="1" s="1"/>
  <c r="G26" i="3"/>
  <c r="AB26" i="1" s="1"/>
  <c r="G16" i="3"/>
  <c r="AB16" i="1" s="1"/>
  <c r="G15" i="3"/>
  <c r="AB15" i="1" s="1"/>
  <c r="G14" i="3"/>
  <c r="AB14" i="1" s="1"/>
  <c r="G78" i="3"/>
  <c r="AB78" i="1" s="1"/>
  <c r="G11" i="3"/>
  <c r="AB11" i="1" s="1"/>
  <c r="G75" i="3"/>
  <c r="AB75" i="1" s="1"/>
  <c r="G7" i="3"/>
  <c r="AB7" i="1" s="1"/>
  <c r="G73" i="3"/>
  <c r="AB73" i="1" s="1"/>
  <c r="G80" i="3"/>
  <c r="AB80" i="1" s="1"/>
  <c r="G102" i="3"/>
  <c r="AB102" i="1" s="1"/>
  <c r="G99" i="3"/>
  <c r="AB99" i="1" s="1"/>
  <c r="G98" i="3"/>
  <c r="AB98" i="1" s="1"/>
  <c r="G96" i="3"/>
  <c r="AB96" i="1" s="1"/>
  <c r="G95" i="3"/>
  <c r="AB95" i="1" s="1"/>
  <c r="G86" i="3"/>
  <c r="AB86" i="1" s="1"/>
  <c r="G82" i="3"/>
  <c r="AB82" i="1" s="1"/>
  <c r="F64" i="5"/>
  <c r="BI64" i="1" s="1"/>
  <c r="F64" i="6"/>
  <c r="BZ64" i="1" s="1"/>
  <c r="F64" i="7"/>
  <c r="CQ64" i="1" s="1"/>
  <c r="F42" i="7"/>
  <c r="CQ42" i="1" s="1"/>
  <c r="F42" i="5"/>
  <c r="BI42" i="1" s="1"/>
  <c r="F42" i="6"/>
  <c r="BZ42" i="1" s="1"/>
  <c r="G95" i="7"/>
  <c r="CR95" i="1" s="1"/>
  <c r="G95" i="5"/>
  <c r="BJ95" i="1" s="1"/>
  <c r="G95" i="6"/>
  <c r="CA95" i="1" s="1"/>
  <c r="G23" i="7"/>
  <c r="CR23" i="1" s="1"/>
  <c r="G23" i="5"/>
  <c r="BJ23" i="1" s="1"/>
  <c r="G23" i="6"/>
  <c r="CA23" i="1" s="1"/>
  <c r="G15" i="7"/>
  <c r="CR15" i="1" s="1"/>
  <c r="G15" i="5"/>
  <c r="BJ15" i="1" s="1"/>
  <c r="G15" i="6"/>
  <c r="CA15" i="1" s="1"/>
  <c r="G99" i="7"/>
  <c r="CR99" i="1" s="1"/>
  <c r="G99" i="5"/>
  <c r="BJ99" i="1" s="1"/>
  <c r="G99" i="6"/>
  <c r="CA99" i="1" s="1"/>
  <c r="G73" i="7"/>
  <c r="CR73" i="1" s="1"/>
  <c r="G73" i="5"/>
  <c r="BJ73" i="1" s="1"/>
  <c r="G73" i="6"/>
  <c r="CA73" i="1" s="1"/>
  <c r="F47" i="7"/>
  <c r="CQ47" i="1" s="1"/>
  <c r="F47" i="5"/>
  <c r="BI47" i="1" s="1"/>
  <c r="F47" i="6"/>
  <c r="BZ47" i="1" s="1"/>
  <c r="F44" i="7"/>
  <c r="CQ44" i="1" s="1"/>
  <c r="F44" i="5"/>
  <c r="BI44" i="1" s="1"/>
  <c r="F44" i="6"/>
  <c r="BZ44" i="1" s="1"/>
  <c r="F7" i="6"/>
  <c r="BZ7" i="1" s="1"/>
  <c r="F7" i="7"/>
  <c r="CQ7" i="1" s="1"/>
  <c r="F7" i="5"/>
  <c r="BI7" i="1" s="1"/>
  <c r="F34" i="7"/>
  <c r="CQ34" i="1" s="1"/>
  <c r="F34" i="5"/>
  <c r="BI34" i="1" s="1"/>
  <c r="F34" i="6"/>
  <c r="BZ34" i="1" s="1"/>
  <c r="F63" i="7"/>
  <c r="CQ63" i="1" s="1"/>
  <c r="F63" i="5"/>
  <c r="BI63" i="1" s="1"/>
  <c r="F63" i="6"/>
  <c r="BZ63" i="1" s="1"/>
  <c r="F30" i="7"/>
  <c r="CQ30" i="1" s="1"/>
  <c r="F30" i="5"/>
  <c r="BI30" i="1" s="1"/>
  <c r="F30" i="6"/>
  <c r="BZ30" i="1" s="1"/>
  <c r="F86" i="7"/>
  <c r="CQ86" i="1" s="1"/>
  <c r="F86" i="5"/>
  <c r="BI86" i="1" s="1"/>
  <c r="F86" i="6"/>
  <c r="BZ86" i="1" s="1"/>
  <c r="G48" i="7"/>
  <c r="CR48" i="1" s="1"/>
  <c r="G48" i="5"/>
  <c r="BJ48" i="1" s="1"/>
  <c r="G48" i="6"/>
  <c r="CA48" i="1" s="1"/>
  <c r="G39" i="6"/>
  <c r="CA39" i="1" s="1"/>
  <c r="G39" i="7"/>
  <c r="CR39" i="1" s="1"/>
  <c r="G39" i="5"/>
  <c r="BJ39" i="1" s="1"/>
  <c r="G42" i="7"/>
  <c r="CR42" i="1" s="1"/>
  <c r="G42" i="5"/>
  <c r="BJ42" i="1" s="1"/>
  <c r="G42" i="6"/>
  <c r="CA42" i="1" s="1"/>
  <c r="G3" i="7"/>
  <c r="CR3" i="1" s="1"/>
  <c r="G3" i="5"/>
  <c r="BJ3" i="1" s="1"/>
  <c r="G3" i="6"/>
  <c r="CA3" i="1" s="1"/>
  <c r="G75" i="6"/>
  <c r="CA75" i="1" s="1"/>
  <c r="G75" i="7"/>
  <c r="CR75" i="1" s="1"/>
  <c r="G75" i="5"/>
  <c r="BJ75" i="1" s="1"/>
  <c r="C16" i="6"/>
  <c r="C29" i="7"/>
  <c r="C48" i="5"/>
  <c r="C78" i="6"/>
  <c r="C11" i="7"/>
  <c r="D29" i="5"/>
  <c r="BG29" i="1" s="1"/>
  <c r="D46" i="6"/>
  <c r="BX46" i="1" s="1"/>
  <c r="D71" i="7"/>
  <c r="CO71" i="1" s="1"/>
  <c r="D11" i="5"/>
  <c r="BG11" i="1" s="1"/>
  <c r="E18" i="6"/>
  <c r="BY18" i="1" s="1"/>
  <c r="E42" i="7"/>
  <c r="CP42" i="1" s="1"/>
  <c r="E69" i="5"/>
  <c r="BH69" i="1" s="1"/>
  <c r="C13" i="6"/>
  <c r="C18" i="5"/>
  <c r="C31" i="6"/>
  <c r="C49" i="7"/>
  <c r="C79" i="5"/>
  <c r="D13" i="6"/>
  <c r="BX13" i="1" s="1"/>
  <c r="D30" i="7"/>
  <c r="CO30" i="1" s="1"/>
  <c r="D47" i="5"/>
  <c r="BG47" i="1" s="1"/>
  <c r="D73" i="6"/>
  <c r="BX73" i="1" s="1"/>
  <c r="E22" i="5"/>
  <c r="BH22" i="1" s="1"/>
  <c r="E45" i="6"/>
  <c r="BY45" i="1" s="1"/>
  <c r="E70" i="7"/>
  <c r="CP70" i="1" s="1"/>
  <c r="C18" i="7"/>
  <c r="C34" i="5"/>
  <c r="C58" i="6"/>
  <c r="C80" i="7"/>
  <c r="D14" i="5"/>
  <c r="BG14" i="1" s="1"/>
  <c r="D32" i="6"/>
  <c r="BX32" i="1" s="1"/>
  <c r="D48" i="7"/>
  <c r="CO48" i="1" s="1"/>
  <c r="D75" i="5"/>
  <c r="BG75" i="1" s="1"/>
  <c r="E23" i="7"/>
  <c r="CP23" i="1" s="1"/>
  <c r="E46" i="5"/>
  <c r="BH46" i="1" s="1"/>
  <c r="E72" i="6"/>
  <c r="BY72" i="1" s="1"/>
  <c r="F80" i="7"/>
  <c r="CQ80" i="1" s="1"/>
  <c r="F80" i="5"/>
  <c r="BI80" i="1" s="1"/>
  <c r="F80" i="6"/>
  <c r="BZ80" i="1" s="1"/>
  <c r="G32" i="7"/>
  <c r="CR32" i="1" s="1"/>
  <c r="G32" i="5"/>
  <c r="BJ32" i="1" s="1"/>
  <c r="G32" i="6"/>
  <c r="CA32" i="1" s="1"/>
  <c r="G35" i="7"/>
  <c r="CR35" i="1" s="1"/>
  <c r="G35" i="5"/>
  <c r="BJ35" i="1" s="1"/>
  <c r="G35" i="6"/>
  <c r="CA35" i="1" s="1"/>
  <c r="G30" i="7"/>
  <c r="CR30" i="1" s="1"/>
  <c r="G30" i="5"/>
  <c r="BJ30" i="1" s="1"/>
  <c r="G30" i="6"/>
  <c r="CA30" i="1" s="1"/>
  <c r="G31" i="7"/>
  <c r="CR31" i="1" s="1"/>
  <c r="G31" i="5"/>
  <c r="BJ31" i="1" s="1"/>
  <c r="G31" i="6"/>
  <c r="CA31" i="1" s="1"/>
  <c r="G63" i="7"/>
  <c r="CR63" i="1" s="1"/>
  <c r="G63" i="5"/>
  <c r="BJ63" i="1" s="1"/>
  <c r="G63" i="6"/>
  <c r="CA63" i="1" s="1"/>
  <c r="G79" i="7"/>
  <c r="CR79" i="1" s="1"/>
  <c r="G79" i="5"/>
  <c r="BJ79" i="1" s="1"/>
  <c r="G79" i="6"/>
  <c r="CA79" i="1" s="1"/>
  <c r="F73" i="7"/>
  <c r="CQ73" i="1" s="1"/>
  <c r="F73" i="5"/>
  <c r="BI73" i="1" s="1"/>
  <c r="F73" i="6"/>
  <c r="BZ73" i="1" s="1"/>
  <c r="F3" i="7"/>
  <c r="CQ3" i="1" s="1"/>
  <c r="F3" i="5"/>
  <c r="BI3" i="1" s="1"/>
  <c r="F3" i="6"/>
  <c r="BZ3" i="1" s="1"/>
  <c r="F71" i="6"/>
  <c r="BZ71" i="1" s="1"/>
  <c r="F71" i="7"/>
  <c r="CQ71" i="1" s="1"/>
  <c r="F71" i="5"/>
  <c r="BI71" i="1" s="1"/>
  <c r="F14" i="7"/>
  <c r="CQ14" i="1" s="1"/>
  <c r="F14" i="5"/>
  <c r="BI14" i="1" s="1"/>
  <c r="F14" i="6"/>
  <c r="BZ14" i="1" s="1"/>
  <c r="F39" i="7"/>
  <c r="CQ39" i="1" s="1"/>
  <c r="F39" i="5"/>
  <c r="BI39" i="1" s="1"/>
  <c r="F39" i="6"/>
  <c r="BZ39" i="1" s="1"/>
  <c r="F102" i="7"/>
  <c r="CQ102" i="1" s="1"/>
  <c r="F102" i="5"/>
  <c r="BI102" i="1" s="1"/>
  <c r="F102" i="6"/>
  <c r="BZ102" i="1" s="1"/>
  <c r="F32" i="7"/>
  <c r="CQ32" i="1" s="1"/>
  <c r="F32" i="5"/>
  <c r="BI32" i="1" s="1"/>
  <c r="F32" i="6"/>
  <c r="BZ32" i="1" s="1"/>
  <c r="G44" i="7"/>
  <c r="CR44" i="1" s="1"/>
  <c r="G44" i="5"/>
  <c r="BJ44" i="1" s="1"/>
  <c r="G44" i="6"/>
  <c r="CA44" i="1" s="1"/>
  <c r="G71" i="5"/>
  <c r="BJ71" i="1" s="1"/>
  <c r="G71" i="6"/>
  <c r="CA71" i="1" s="1"/>
  <c r="G71" i="7"/>
  <c r="CR71" i="1" s="1"/>
  <c r="G82" i="7"/>
  <c r="CR82" i="1" s="1"/>
  <c r="G82" i="5"/>
  <c r="BJ82" i="1" s="1"/>
  <c r="G82" i="6"/>
  <c r="CA82" i="1" s="1"/>
  <c r="G29" i="7"/>
  <c r="CR29" i="1" s="1"/>
  <c r="G29" i="5"/>
  <c r="BJ29" i="1" s="1"/>
  <c r="G29" i="6"/>
  <c r="CA29" i="1" s="1"/>
  <c r="G64" i="7"/>
  <c r="CR64" i="1" s="1"/>
  <c r="G64" i="5"/>
  <c r="BJ64" i="1" s="1"/>
  <c r="G64" i="6"/>
  <c r="CA64" i="1" s="1"/>
  <c r="C13" i="7"/>
  <c r="C22" i="6"/>
  <c r="C35" i="7"/>
  <c r="C63" i="5"/>
  <c r="C82" i="6"/>
  <c r="D15" i="7"/>
  <c r="CO15" i="1" s="1"/>
  <c r="D34" i="5"/>
  <c r="BG34" i="1" s="1"/>
  <c r="D57" i="6"/>
  <c r="BX57" i="1" s="1"/>
  <c r="D78" i="7"/>
  <c r="CO78" i="1" s="1"/>
  <c r="E3" i="5"/>
  <c r="BH3" i="1" s="1"/>
  <c r="E26" i="6"/>
  <c r="BY26" i="1" s="1"/>
  <c r="E47" i="7"/>
  <c r="CP47" i="1" s="1"/>
  <c r="E73" i="5"/>
  <c r="BH73" i="1" s="1"/>
  <c r="C22" i="7"/>
  <c r="C39" i="6"/>
  <c r="C64" i="7"/>
  <c r="C86" i="5"/>
  <c r="D18" i="6"/>
  <c r="BX18" i="1" s="1"/>
  <c r="D35" i="7"/>
  <c r="CO35" i="1" s="1"/>
  <c r="D58" i="5"/>
  <c r="BG58" i="1" s="1"/>
  <c r="D81" i="6"/>
  <c r="BX81" i="1" s="1"/>
  <c r="E7" i="7"/>
  <c r="CP7" i="1" s="1"/>
  <c r="E30" i="5"/>
  <c r="BH30" i="1" s="1"/>
  <c r="E49" i="6"/>
  <c r="BY49" i="1" s="1"/>
  <c r="E78" i="7"/>
  <c r="CP78" i="1" s="1"/>
  <c r="F26" i="7"/>
  <c r="CQ26" i="1" s="1"/>
  <c r="F26" i="5"/>
  <c r="BI26" i="1" s="1"/>
  <c r="F26" i="6"/>
  <c r="BZ26" i="1" s="1"/>
  <c r="F16" i="5"/>
  <c r="BI16" i="1" s="1"/>
  <c r="F16" i="6"/>
  <c r="BZ16" i="1" s="1"/>
  <c r="F16" i="7"/>
  <c r="CQ16" i="1" s="1"/>
  <c r="F45" i="5"/>
  <c r="BI45" i="1" s="1"/>
  <c r="F45" i="6"/>
  <c r="BZ45" i="1" s="1"/>
  <c r="F45" i="7"/>
  <c r="CQ45" i="1" s="1"/>
  <c r="F57" i="7"/>
  <c r="CQ57" i="1" s="1"/>
  <c r="F57" i="5"/>
  <c r="BI57" i="1" s="1"/>
  <c r="F57" i="6"/>
  <c r="BZ57" i="1" s="1"/>
  <c r="F31" i="5"/>
  <c r="BI31" i="1" s="1"/>
  <c r="F31" i="6"/>
  <c r="BZ31" i="1" s="1"/>
  <c r="F31" i="7"/>
  <c r="CQ31" i="1" s="1"/>
  <c r="F35" i="6"/>
  <c r="BZ35" i="1" s="1"/>
  <c r="F35" i="7"/>
  <c r="CQ35" i="1" s="1"/>
  <c r="F35" i="5"/>
  <c r="BI35" i="1" s="1"/>
  <c r="G78" i="7"/>
  <c r="CR78" i="1" s="1"/>
  <c r="G78" i="5"/>
  <c r="BJ78" i="1" s="1"/>
  <c r="G78" i="6"/>
  <c r="CA78" i="1" s="1"/>
  <c r="G96" i="7"/>
  <c r="CR96" i="1" s="1"/>
  <c r="G96" i="5"/>
  <c r="BJ96" i="1" s="1"/>
  <c r="G96" i="6"/>
  <c r="CA96" i="1" s="1"/>
  <c r="G14" i="7"/>
  <c r="CR14" i="1" s="1"/>
  <c r="G14" i="5"/>
  <c r="BJ14" i="1" s="1"/>
  <c r="G14" i="6"/>
  <c r="CA14" i="1" s="1"/>
  <c r="G72" i="7"/>
  <c r="CR72" i="1" s="1"/>
  <c r="G72" i="5"/>
  <c r="BJ72" i="1" s="1"/>
  <c r="G72" i="6"/>
  <c r="CA72" i="1" s="1"/>
  <c r="G16" i="7"/>
  <c r="CR16" i="1" s="1"/>
  <c r="G16" i="5"/>
  <c r="BJ16" i="1" s="1"/>
  <c r="G16" i="6"/>
  <c r="CA16" i="1" s="1"/>
  <c r="G86" i="5"/>
  <c r="BJ86" i="1" s="1"/>
  <c r="G86" i="6"/>
  <c r="CA86" i="1" s="1"/>
  <c r="G86" i="7"/>
  <c r="CR86" i="1" s="1"/>
  <c r="C15" i="6"/>
  <c r="C25" i="6"/>
  <c r="C42" i="5"/>
  <c r="C71" i="6"/>
  <c r="C95" i="7"/>
  <c r="D22" i="5"/>
  <c r="BG22" i="1" s="1"/>
  <c r="D39" i="6"/>
  <c r="BX39" i="1" s="1"/>
  <c r="D63" i="7"/>
  <c r="CO63" i="1" s="1"/>
  <c r="D86" i="5"/>
  <c r="BG86" i="1" s="1"/>
  <c r="E13" i="6"/>
  <c r="BY13" i="1" s="1"/>
  <c r="E31" i="7"/>
  <c r="CP31" i="1" s="1"/>
  <c r="E57" i="5"/>
  <c r="BH57" i="1" s="1"/>
  <c r="G80" i="7"/>
  <c r="CR80" i="1" s="1"/>
  <c r="G80" i="5"/>
  <c r="BJ80" i="1" s="1"/>
  <c r="G80" i="6"/>
  <c r="CA80" i="1" s="1"/>
  <c r="G57" i="6"/>
  <c r="CA57" i="1" s="1"/>
  <c r="G57" i="7"/>
  <c r="CR57" i="1" s="1"/>
  <c r="G57" i="5"/>
  <c r="BJ57" i="1" s="1"/>
  <c r="G34" i="5"/>
  <c r="BJ34" i="1" s="1"/>
  <c r="G34" i="6"/>
  <c r="CA34" i="1" s="1"/>
  <c r="G34" i="7"/>
  <c r="CR34" i="1" s="1"/>
  <c r="G7" i="6"/>
  <c r="CA7" i="1" s="1"/>
  <c r="G7" i="7"/>
  <c r="CR7" i="1" s="1"/>
  <c r="G7" i="5"/>
  <c r="BJ7" i="1" s="1"/>
  <c r="G37" i="7"/>
  <c r="CR37" i="1" s="1"/>
  <c r="G37" i="5"/>
  <c r="BJ37" i="1" s="1"/>
  <c r="G37" i="6"/>
  <c r="CA37" i="1" s="1"/>
  <c r="G47" i="5"/>
  <c r="BJ47" i="1" s="1"/>
  <c r="G47" i="6"/>
  <c r="CA47" i="1" s="1"/>
  <c r="G47" i="7"/>
  <c r="CR47" i="1" s="1"/>
  <c r="E98" i="5"/>
  <c r="BH98" i="1" s="1"/>
  <c r="E86" i="7"/>
  <c r="CP86" i="1" s="1"/>
  <c r="E81" i="6"/>
  <c r="BY81" i="1" s="1"/>
  <c r="E78" i="5"/>
  <c r="BH78" i="1" s="1"/>
  <c r="E71" i="7"/>
  <c r="CP71" i="1" s="1"/>
  <c r="E69" i="6"/>
  <c r="BY69" i="1" s="1"/>
  <c r="E58" i="5"/>
  <c r="BH58" i="1" s="1"/>
  <c r="E48" i="7"/>
  <c r="CP48" i="1" s="1"/>
  <c r="E46" i="6"/>
  <c r="BY46" i="1" s="1"/>
  <c r="E42" i="5"/>
  <c r="BH42" i="1" s="1"/>
  <c r="E34" i="7"/>
  <c r="CP34" i="1" s="1"/>
  <c r="E30" i="6"/>
  <c r="BY30" i="1" s="1"/>
  <c r="E23" i="5"/>
  <c r="BH23" i="1" s="1"/>
  <c r="E16" i="7"/>
  <c r="CP16" i="1" s="1"/>
  <c r="E14" i="6"/>
  <c r="BY14" i="1" s="1"/>
  <c r="E7" i="5"/>
  <c r="BH7" i="1" s="1"/>
  <c r="D11" i="6"/>
  <c r="BX11" i="1" s="1"/>
  <c r="D98" i="5"/>
  <c r="BG98" i="1" s="1"/>
  <c r="D79" i="7"/>
  <c r="CO79" i="1" s="1"/>
  <c r="D75" i="6"/>
  <c r="BX75" i="1" s="1"/>
  <c r="D71" i="5"/>
  <c r="BG71" i="1" s="1"/>
  <c r="D64" i="7"/>
  <c r="CO64" i="1" s="1"/>
  <c r="D58" i="6"/>
  <c r="BX58" i="1" s="1"/>
  <c r="D48" i="5"/>
  <c r="BG48" i="1" s="1"/>
  <c r="D45" i="7"/>
  <c r="CO45" i="1" s="1"/>
  <c r="D42" i="6"/>
  <c r="BX42" i="1" s="1"/>
  <c r="D35" i="5"/>
  <c r="BG35" i="1" s="1"/>
  <c r="D31" i="7"/>
  <c r="CO31" i="1" s="1"/>
  <c r="D29" i="6"/>
  <c r="BX29" i="1" s="1"/>
  <c r="D23" i="5"/>
  <c r="BG23" i="1" s="1"/>
  <c r="D16" i="7"/>
  <c r="CO16" i="1" s="1"/>
  <c r="D14" i="6"/>
  <c r="BX14" i="1" s="1"/>
  <c r="C11" i="5"/>
  <c r="C96" i="7"/>
  <c r="C86" i="6"/>
  <c r="C80" i="5"/>
  <c r="C75" i="7"/>
  <c r="C72" i="6"/>
  <c r="C64" i="5"/>
  <c r="C57" i="7"/>
  <c r="C48" i="6"/>
  <c r="C44" i="5"/>
  <c r="C37" i="7"/>
  <c r="C34" i="6"/>
  <c r="C29" i="5"/>
  <c r="C23" i="7"/>
  <c r="C18" i="6"/>
  <c r="C14" i="5"/>
  <c r="E98" i="6"/>
  <c r="BY98" i="1" s="1"/>
  <c r="E86" i="5"/>
  <c r="BH86" i="1" s="1"/>
  <c r="E80" i="7"/>
  <c r="CP80" i="1" s="1"/>
  <c r="E78" i="6"/>
  <c r="BY78" i="1" s="1"/>
  <c r="E71" i="5"/>
  <c r="BH71" i="1" s="1"/>
  <c r="E64" i="7"/>
  <c r="CP64" i="1" s="1"/>
  <c r="E58" i="6"/>
  <c r="BY58" i="1" s="1"/>
  <c r="E48" i="5"/>
  <c r="BH48" i="1" s="1"/>
  <c r="E45" i="7"/>
  <c r="CP45" i="1" s="1"/>
  <c r="E42" i="6"/>
  <c r="BY42" i="1" s="1"/>
  <c r="E34" i="5"/>
  <c r="BH34" i="1" s="1"/>
  <c r="E26" i="7"/>
  <c r="CP26" i="1" s="1"/>
  <c r="E23" i="6"/>
  <c r="BY23" i="1" s="1"/>
  <c r="E16" i="5"/>
  <c r="BH16" i="1" s="1"/>
  <c r="E13" i="7"/>
  <c r="CP13" i="1" s="1"/>
  <c r="E7" i="6"/>
  <c r="BY7" i="1" s="1"/>
  <c r="D3" i="7"/>
  <c r="CO3" i="1" s="1"/>
  <c r="D98" i="6"/>
  <c r="BX98" i="1" s="1"/>
  <c r="D79" i="5"/>
  <c r="BG79" i="1" s="1"/>
  <c r="D73" i="7"/>
  <c r="CO73" i="1" s="1"/>
  <c r="D71" i="6"/>
  <c r="BX71" i="1" s="1"/>
  <c r="D64" i="5"/>
  <c r="BG64" i="1" s="1"/>
  <c r="D57" i="7"/>
  <c r="CO57" i="1" s="1"/>
  <c r="D48" i="6"/>
  <c r="BX48" i="1" s="1"/>
  <c r="D45" i="5"/>
  <c r="BG45" i="1" s="1"/>
  <c r="D39" i="7"/>
  <c r="CO39" i="1" s="1"/>
  <c r="D35" i="6"/>
  <c r="BX35" i="1" s="1"/>
  <c r="D31" i="5"/>
  <c r="BG31" i="1" s="1"/>
  <c r="D26" i="7"/>
  <c r="CO26" i="1" s="1"/>
  <c r="D23" i="6"/>
  <c r="BX23" i="1" s="1"/>
  <c r="D16" i="5"/>
  <c r="BG16" i="1" s="1"/>
  <c r="D13" i="7"/>
  <c r="CO13" i="1" s="1"/>
  <c r="C11" i="6"/>
  <c r="C96" i="5"/>
  <c r="C82" i="7"/>
  <c r="C80" i="6"/>
  <c r="C75" i="5"/>
  <c r="C71" i="7"/>
  <c r="C64" i="6"/>
  <c r="C57" i="5"/>
  <c r="C47" i="7"/>
  <c r="C44" i="6"/>
  <c r="C37" i="5"/>
  <c r="C31" i="7"/>
  <c r="C29" i="6"/>
  <c r="C23" i="5"/>
  <c r="C16" i="7"/>
  <c r="C14" i="6"/>
  <c r="E96" i="7"/>
  <c r="CP96" i="1" s="1"/>
  <c r="E86" i="6"/>
  <c r="BY86" i="1" s="1"/>
  <c r="E80" i="5"/>
  <c r="BH80" i="1" s="1"/>
  <c r="E73" i="7"/>
  <c r="CP73" i="1" s="1"/>
  <c r="E71" i="6"/>
  <c r="BY71" i="1" s="1"/>
  <c r="E64" i="5"/>
  <c r="BH64" i="1" s="1"/>
  <c r="E57" i="7"/>
  <c r="CP57" i="1" s="1"/>
  <c r="E48" i="6"/>
  <c r="BY48" i="1" s="1"/>
  <c r="E45" i="5"/>
  <c r="BH45" i="1" s="1"/>
  <c r="E39" i="7"/>
  <c r="CP39" i="1" s="1"/>
  <c r="E34" i="6"/>
  <c r="BY34" i="1" s="1"/>
  <c r="E26" i="5"/>
  <c r="BH26" i="1" s="1"/>
  <c r="E22" i="7"/>
  <c r="CP22" i="1" s="1"/>
  <c r="E16" i="6"/>
  <c r="BY16" i="1" s="1"/>
  <c r="E13" i="5"/>
  <c r="BH13" i="1" s="1"/>
  <c r="E3" i="7"/>
  <c r="CP3" i="1" s="1"/>
  <c r="D3" i="5"/>
  <c r="BG3" i="1" s="1"/>
  <c r="D86" i="7"/>
  <c r="CO86" i="1" s="1"/>
  <c r="D79" i="6"/>
  <c r="BX79" i="1" s="1"/>
  <c r="D73" i="5"/>
  <c r="BG73" i="1" s="1"/>
  <c r="D70" i="7"/>
  <c r="CO70" i="1" s="1"/>
  <c r="D64" i="6"/>
  <c r="BX64" i="1" s="1"/>
  <c r="D57" i="5"/>
  <c r="BG57" i="1" s="1"/>
  <c r="D47" i="7"/>
  <c r="CO47" i="1" s="1"/>
  <c r="D45" i="6"/>
  <c r="BX45" i="1" s="1"/>
  <c r="D39" i="5"/>
  <c r="BG39" i="1" s="1"/>
  <c r="D34" i="7"/>
  <c r="CO34" i="1" s="1"/>
  <c r="D31" i="6"/>
  <c r="BX31" i="1" s="1"/>
  <c r="D26" i="5"/>
  <c r="BG26" i="1" s="1"/>
  <c r="D22" i="7"/>
  <c r="CO22" i="1" s="1"/>
  <c r="D16" i="6"/>
  <c r="BX16" i="1" s="1"/>
  <c r="D13" i="5"/>
  <c r="BG13" i="1" s="1"/>
  <c r="C99" i="7"/>
  <c r="C96" i="6"/>
  <c r="C82" i="5"/>
  <c r="C79" i="7"/>
  <c r="C75" i="6"/>
  <c r="C71" i="5"/>
  <c r="C63" i="7"/>
  <c r="C57" i="6"/>
  <c r="C47" i="5"/>
  <c r="C42" i="7"/>
  <c r="C37" i="6"/>
  <c r="C31" i="5"/>
  <c r="C26" i="7"/>
  <c r="C23" i="6"/>
  <c r="C16" i="5"/>
  <c r="E96" i="5"/>
  <c r="BH96" i="1" s="1"/>
  <c r="E83" i="7"/>
  <c r="CP83" i="1" s="1"/>
  <c r="E99" i="7"/>
  <c r="CP99" i="1" s="1"/>
  <c r="E96" i="6"/>
  <c r="BY96" i="1" s="1"/>
  <c r="E83" i="5"/>
  <c r="BH83" i="1" s="1"/>
  <c r="E79" i="7"/>
  <c r="CP79" i="1" s="1"/>
  <c r="E73" i="6"/>
  <c r="BY73" i="1" s="1"/>
  <c r="E70" i="5"/>
  <c r="BH70" i="1" s="1"/>
  <c r="E63" i="7"/>
  <c r="CP63" i="1" s="1"/>
  <c r="E57" i="6"/>
  <c r="BY57" i="1" s="1"/>
  <c r="E47" i="5"/>
  <c r="BH47" i="1" s="1"/>
  <c r="E44" i="7"/>
  <c r="CP44" i="1" s="1"/>
  <c r="E39" i="6"/>
  <c r="BY39" i="1" s="1"/>
  <c r="E31" i="5"/>
  <c r="BH31" i="1" s="1"/>
  <c r="E25" i="7"/>
  <c r="CP25" i="1" s="1"/>
  <c r="E22" i="6"/>
  <c r="BY22" i="1" s="1"/>
  <c r="E15" i="5"/>
  <c r="BH15" i="1" s="1"/>
  <c r="E11" i="7"/>
  <c r="CP11" i="1" s="1"/>
  <c r="E3" i="6"/>
  <c r="BY3" i="1" s="1"/>
  <c r="D99" i="7"/>
  <c r="CO99" i="1" s="1"/>
  <c r="D86" i="6"/>
  <c r="BX86" i="1" s="1"/>
  <c r="D78" i="5"/>
  <c r="BG78" i="1" s="1"/>
  <c r="D72" i="7"/>
  <c r="CO72" i="1" s="1"/>
  <c r="D70" i="6"/>
  <c r="BX70" i="1" s="1"/>
  <c r="D63" i="5"/>
  <c r="BG63" i="1" s="1"/>
  <c r="D49" i="7"/>
  <c r="CO49" i="1" s="1"/>
  <c r="D47" i="6"/>
  <c r="BX47" i="1" s="1"/>
  <c r="D44" i="5"/>
  <c r="BG44" i="1" s="1"/>
  <c r="D37" i="7"/>
  <c r="CO37" i="1" s="1"/>
  <c r="D34" i="6"/>
  <c r="BX34" i="1" s="1"/>
  <c r="D30" i="5"/>
  <c r="BG30" i="1" s="1"/>
  <c r="D25" i="7"/>
  <c r="CO25" i="1" s="1"/>
  <c r="D22" i="6"/>
  <c r="BX22" i="1" s="1"/>
  <c r="D15" i="5"/>
  <c r="BG15" i="1" s="1"/>
  <c r="D4" i="7"/>
  <c r="CO4" i="1" s="1"/>
  <c r="C99" i="6"/>
  <c r="C95" i="5"/>
  <c r="C81" i="7"/>
  <c r="C79" i="6"/>
  <c r="C73" i="5"/>
  <c r="C70" i="7"/>
  <c r="C63" i="6"/>
  <c r="C49" i="5"/>
  <c r="C46" i="7"/>
  <c r="C42" i="6"/>
  <c r="C35" i="5"/>
  <c r="C30" i="7"/>
  <c r="C26" i="6"/>
  <c r="C22" i="5"/>
  <c r="E99" i="5"/>
  <c r="BH99" i="1" s="1"/>
  <c r="E95" i="7"/>
  <c r="CP95" i="1" s="1"/>
  <c r="E83" i="6"/>
  <c r="BY83" i="1" s="1"/>
  <c r="E79" i="5"/>
  <c r="BH79" i="1" s="1"/>
  <c r="E72" i="7"/>
  <c r="CP72" i="1" s="1"/>
  <c r="E70" i="6"/>
  <c r="BY70" i="1" s="1"/>
  <c r="E63" i="5"/>
  <c r="BH63" i="1" s="1"/>
  <c r="E49" i="7"/>
  <c r="CP49" i="1" s="1"/>
  <c r="E47" i="6"/>
  <c r="BY47" i="1" s="1"/>
  <c r="E44" i="5"/>
  <c r="BH44" i="1" s="1"/>
  <c r="E35" i="7"/>
  <c r="CP35" i="1" s="1"/>
  <c r="E31" i="6"/>
  <c r="BY31" i="1" s="1"/>
  <c r="E25" i="5"/>
  <c r="BH25" i="1" s="1"/>
  <c r="E18" i="7"/>
  <c r="CP18" i="1" s="1"/>
  <c r="E15" i="6"/>
  <c r="BY15" i="1" s="1"/>
  <c r="E11" i="5"/>
  <c r="BH11" i="1" s="1"/>
  <c r="D99" i="5"/>
  <c r="BG99" i="1" s="1"/>
  <c r="D81" i="7"/>
  <c r="CO81" i="1" s="1"/>
  <c r="D78" i="6"/>
  <c r="BX78" i="1" s="1"/>
  <c r="D72" i="5"/>
  <c r="BG72" i="1" s="1"/>
  <c r="D69" i="7"/>
  <c r="CO69" i="1" s="1"/>
  <c r="D63" i="6"/>
  <c r="BX63" i="1" s="1"/>
  <c r="D49" i="5"/>
  <c r="BG49" i="1" s="1"/>
  <c r="D46" i="7"/>
  <c r="CO46" i="1" s="1"/>
  <c r="D44" i="6"/>
  <c r="BX44" i="1" s="1"/>
  <c r="D37" i="5"/>
  <c r="BG37" i="1" s="1"/>
  <c r="D32" i="7"/>
  <c r="CO32" i="1" s="1"/>
  <c r="D30" i="6"/>
  <c r="BX30" i="1" s="1"/>
  <c r="D25" i="5"/>
  <c r="BG25" i="1" s="1"/>
  <c r="D18" i="7"/>
  <c r="CO18" i="1" s="1"/>
  <c r="D15" i="6"/>
  <c r="BX15" i="1" s="1"/>
  <c r="D4" i="5"/>
  <c r="BG4" i="1" s="1"/>
  <c r="C98" i="7"/>
  <c r="C95" i="6"/>
  <c r="C81" i="5"/>
  <c r="C78" i="7"/>
  <c r="C73" i="6"/>
  <c r="C70" i="5"/>
  <c r="C58" i="7"/>
  <c r="C49" i="6"/>
  <c r="C46" i="5"/>
  <c r="C39" i="7"/>
  <c r="C35" i="6"/>
  <c r="C30" i="5"/>
  <c r="C25" i="7"/>
  <c r="E99" i="6"/>
  <c r="BY99" i="1" s="1"/>
  <c r="E95" i="5"/>
  <c r="BH95" i="1" s="1"/>
  <c r="E81" i="7"/>
  <c r="CP81" i="1" s="1"/>
  <c r="E79" i="6"/>
  <c r="BY79" i="1" s="1"/>
  <c r="E72" i="5"/>
  <c r="BH72" i="1" s="1"/>
  <c r="E69" i="7"/>
  <c r="CP69" i="1" s="1"/>
  <c r="E63" i="6"/>
  <c r="BY63" i="1" s="1"/>
  <c r="E49" i="5"/>
  <c r="BH49" i="1" s="1"/>
  <c r="E46" i="7"/>
  <c r="CP46" i="1" s="1"/>
  <c r="E44" i="6"/>
  <c r="BY44" i="1" s="1"/>
  <c r="E35" i="5"/>
  <c r="BH35" i="1" s="1"/>
  <c r="E30" i="7"/>
  <c r="CP30" i="1" s="1"/>
  <c r="E25" i="6"/>
  <c r="BY25" i="1" s="1"/>
  <c r="E18" i="5"/>
  <c r="BH18" i="1" s="1"/>
  <c r="E14" i="7"/>
  <c r="CP14" i="1" s="1"/>
  <c r="E11" i="6"/>
  <c r="BY11" i="1" s="1"/>
  <c r="D11" i="7"/>
  <c r="CO11" i="1" s="1"/>
  <c r="D99" i="6"/>
  <c r="BX99" i="1" s="1"/>
  <c r="D81" i="5"/>
  <c r="BG81" i="1" s="1"/>
  <c r="D75" i="7"/>
  <c r="CO75" i="1" s="1"/>
  <c r="D72" i="6"/>
  <c r="BX72" i="1" s="1"/>
  <c r="D69" i="5"/>
  <c r="BG69" i="1" s="1"/>
  <c r="D58" i="7"/>
  <c r="CO58" i="1" s="1"/>
  <c r="D49" i="6"/>
  <c r="BX49" i="1" s="1"/>
  <c r="D46" i="5"/>
  <c r="BG46" i="1" s="1"/>
  <c r="D42" i="7"/>
  <c r="CO42" i="1" s="1"/>
  <c r="D37" i="6"/>
  <c r="BX37" i="1" s="1"/>
  <c r="D32" i="5"/>
  <c r="BG32" i="1" s="1"/>
  <c r="D29" i="7"/>
  <c r="CO29" i="1" s="1"/>
  <c r="D25" i="6"/>
  <c r="BX25" i="1" s="1"/>
  <c r="D18" i="5"/>
  <c r="BG18" i="1" s="1"/>
  <c r="D14" i="7"/>
  <c r="CO14" i="1" s="1"/>
  <c r="D4" i="6"/>
  <c r="BX4" i="1" s="1"/>
  <c r="C98" i="5"/>
  <c r="C86" i="7"/>
  <c r="C81" i="6"/>
  <c r="C78" i="5"/>
  <c r="C72" i="7"/>
  <c r="C70" i="6"/>
  <c r="C58" i="5"/>
  <c r="C48" i="7"/>
  <c r="C46" i="6"/>
  <c r="C39" i="5"/>
  <c r="C34" i="7"/>
  <c r="C30" i="6"/>
  <c r="E98" i="7"/>
  <c r="CP98" i="1" s="1"/>
  <c r="F79" i="5"/>
  <c r="BI79" i="1" s="1"/>
  <c r="F79" i="6"/>
  <c r="BZ79" i="1" s="1"/>
  <c r="F79" i="7"/>
  <c r="CQ79" i="1" s="1"/>
  <c r="F83" i="6"/>
  <c r="BZ83" i="1" s="1"/>
  <c r="F83" i="7"/>
  <c r="CQ83" i="1" s="1"/>
  <c r="F83" i="5"/>
  <c r="BI83" i="1" s="1"/>
  <c r="F48" i="6"/>
  <c r="BZ48" i="1" s="1"/>
  <c r="F48" i="7"/>
  <c r="CQ48" i="1" s="1"/>
  <c r="F48" i="5"/>
  <c r="BI48" i="1" s="1"/>
  <c r="F78" i="7"/>
  <c r="CQ78" i="1" s="1"/>
  <c r="F78" i="5"/>
  <c r="BI78" i="1" s="1"/>
  <c r="F78" i="6"/>
  <c r="BZ78" i="1" s="1"/>
  <c r="F37" i="7"/>
  <c r="CQ37" i="1" s="1"/>
  <c r="F37" i="5"/>
  <c r="BI37" i="1" s="1"/>
  <c r="F37" i="6"/>
  <c r="BZ37" i="1" s="1"/>
  <c r="F18" i="7"/>
  <c r="CQ18" i="1" s="1"/>
  <c r="F18" i="5"/>
  <c r="BI18" i="1" s="1"/>
  <c r="F18" i="6"/>
  <c r="BZ18" i="1" s="1"/>
  <c r="G70" i="7"/>
  <c r="CR70" i="1" s="1"/>
  <c r="G70" i="5"/>
  <c r="BJ70" i="1" s="1"/>
  <c r="G70" i="6"/>
  <c r="CA70" i="1" s="1"/>
  <c r="G49" i="7"/>
  <c r="CR49" i="1" s="1"/>
  <c r="G49" i="5"/>
  <c r="BJ49" i="1" s="1"/>
  <c r="G49" i="6"/>
  <c r="CA49" i="1" s="1"/>
  <c r="G25" i="7"/>
  <c r="CR25" i="1" s="1"/>
  <c r="G25" i="5"/>
  <c r="BJ25" i="1" s="1"/>
  <c r="G25" i="6"/>
  <c r="CA25" i="1" s="1"/>
  <c r="G45" i="7"/>
  <c r="CR45" i="1" s="1"/>
  <c r="G45" i="5"/>
  <c r="BJ45" i="1" s="1"/>
  <c r="G45" i="6"/>
  <c r="CA45" i="1" s="1"/>
  <c r="G18" i="5"/>
  <c r="BJ18" i="1" s="1"/>
  <c r="G18" i="6"/>
  <c r="CA18" i="1" s="1"/>
  <c r="G18" i="7"/>
  <c r="CR18" i="1" s="1"/>
  <c r="G102" i="7"/>
  <c r="CR102" i="1" s="1"/>
  <c r="G102" i="5"/>
  <c r="BJ102" i="1" s="1"/>
  <c r="G102" i="6"/>
  <c r="CA102" i="1" s="1"/>
  <c r="C15" i="5"/>
  <c r="C25" i="5"/>
  <c r="C44" i="7"/>
  <c r="C72" i="5"/>
  <c r="C98" i="6"/>
  <c r="D23" i="7"/>
  <c r="CO23" i="1" s="1"/>
  <c r="D42" i="5"/>
  <c r="BG42" i="1" s="1"/>
  <c r="D69" i="6"/>
  <c r="BX69" i="1" s="1"/>
  <c r="D98" i="7"/>
  <c r="CO98" i="1" s="1"/>
  <c r="E14" i="5"/>
  <c r="BH14" i="1" s="1"/>
  <c r="E35" i="6"/>
  <c r="BY35" i="1" s="1"/>
  <c r="E58" i="7"/>
  <c r="CP58" i="1" s="1"/>
  <c r="E81" i="5"/>
  <c r="BH81" i="1" s="1"/>
  <c r="F22" i="7"/>
  <c r="CQ22" i="1" s="1"/>
  <c r="F22" i="5"/>
  <c r="BI22" i="1" s="1"/>
  <c r="F22" i="6"/>
  <c r="BZ22" i="1" s="1"/>
  <c r="F72" i="7"/>
  <c r="CQ72" i="1" s="1"/>
  <c r="F72" i="5"/>
  <c r="BI72" i="1" s="1"/>
  <c r="F72" i="6"/>
  <c r="BZ72" i="1" s="1"/>
  <c r="F98" i="7"/>
  <c r="CQ98" i="1" s="1"/>
  <c r="F98" i="5"/>
  <c r="BI98" i="1" s="1"/>
  <c r="F98" i="6"/>
  <c r="BZ98" i="1" s="1"/>
  <c r="F29" i="7"/>
  <c r="CQ29" i="1" s="1"/>
  <c r="F29" i="5"/>
  <c r="BI29" i="1" s="1"/>
  <c r="F29" i="6"/>
  <c r="BZ29" i="1" s="1"/>
  <c r="F25" i="7"/>
  <c r="CQ25" i="1" s="1"/>
  <c r="F25" i="5"/>
  <c r="BI25" i="1" s="1"/>
  <c r="F25" i="6"/>
  <c r="BZ25" i="1" s="1"/>
  <c r="F81" i="7"/>
  <c r="CQ81" i="1" s="1"/>
  <c r="F81" i="5"/>
  <c r="BI81" i="1" s="1"/>
  <c r="F81" i="6"/>
  <c r="BZ81" i="1" s="1"/>
  <c r="F69" i="7"/>
  <c r="CQ69" i="1" s="1"/>
  <c r="F69" i="5"/>
  <c r="BI69" i="1" s="1"/>
  <c r="F69" i="6"/>
  <c r="BZ69" i="1" s="1"/>
  <c r="F58" i="7"/>
  <c r="CQ58" i="1" s="1"/>
  <c r="F58" i="5"/>
  <c r="BI58" i="1" s="1"/>
  <c r="F58" i="6"/>
  <c r="BZ58" i="1" s="1"/>
  <c r="F46" i="7"/>
  <c r="CQ46" i="1" s="1"/>
  <c r="F46" i="5"/>
  <c r="BI46" i="1" s="1"/>
  <c r="F46" i="6"/>
  <c r="BZ46" i="1" s="1"/>
  <c r="F13" i="7"/>
  <c r="CQ13" i="1" s="1"/>
  <c r="F13" i="5"/>
  <c r="BI13" i="1" s="1"/>
  <c r="F13" i="6"/>
  <c r="BZ13" i="1" s="1"/>
  <c r="F75" i="7"/>
  <c r="CQ75" i="1" s="1"/>
  <c r="F75" i="5"/>
  <c r="BI75" i="1" s="1"/>
  <c r="F75" i="6"/>
  <c r="BZ75" i="1" s="1"/>
  <c r="F70" i="7"/>
  <c r="CQ70" i="1" s="1"/>
  <c r="F70" i="5"/>
  <c r="BI70" i="1" s="1"/>
  <c r="F70" i="6"/>
  <c r="BZ70" i="1" s="1"/>
  <c r="F95" i="7"/>
  <c r="CQ95" i="1" s="1"/>
  <c r="F95" i="5"/>
  <c r="BI95" i="1" s="1"/>
  <c r="F95" i="6"/>
  <c r="BZ95" i="1" s="1"/>
  <c r="F23" i="6"/>
  <c r="BZ23" i="1" s="1"/>
  <c r="F23" i="7"/>
  <c r="CQ23" i="1" s="1"/>
  <c r="F23" i="5"/>
  <c r="BI23" i="1" s="1"/>
  <c r="F11" i="7"/>
  <c r="CQ11" i="1" s="1"/>
  <c r="F11" i="5"/>
  <c r="BI11" i="1" s="1"/>
  <c r="F11" i="6"/>
  <c r="BZ11" i="1" s="1"/>
  <c r="F15" i="7"/>
  <c r="CQ15" i="1" s="1"/>
  <c r="F15" i="5"/>
  <c r="BI15" i="1" s="1"/>
  <c r="F15" i="6"/>
  <c r="BZ15" i="1" s="1"/>
  <c r="F96" i="7"/>
  <c r="CQ96" i="1" s="1"/>
  <c r="F96" i="5"/>
  <c r="BI96" i="1" s="1"/>
  <c r="F96" i="6"/>
  <c r="BZ96" i="1" s="1"/>
  <c r="F99" i="5"/>
  <c r="BI99" i="1" s="1"/>
  <c r="F99" i="6"/>
  <c r="BZ99" i="1" s="1"/>
  <c r="F99" i="7"/>
  <c r="CQ99" i="1" s="1"/>
  <c r="F49" i="7"/>
  <c r="CQ49" i="1" s="1"/>
  <c r="F49" i="5"/>
  <c r="BI49" i="1" s="1"/>
  <c r="F49" i="6"/>
  <c r="BZ49" i="1" s="1"/>
  <c r="G58" i="7"/>
  <c r="CR58" i="1" s="1"/>
  <c r="G58" i="5"/>
  <c r="BJ58" i="1" s="1"/>
  <c r="G58" i="6"/>
  <c r="CA58" i="1" s="1"/>
  <c r="G98" i="6"/>
  <c r="CA98" i="1" s="1"/>
  <c r="G98" i="7"/>
  <c r="CR98" i="1" s="1"/>
  <c r="G98" i="5"/>
  <c r="BJ98" i="1" s="1"/>
  <c r="G46" i="7"/>
  <c r="CR46" i="1" s="1"/>
  <c r="G46" i="5"/>
  <c r="BJ46" i="1" s="1"/>
  <c r="G46" i="6"/>
  <c r="CA46" i="1" s="1"/>
  <c r="G11" i="7"/>
  <c r="CR11" i="1" s="1"/>
  <c r="G11" i="5"/>
  <c r="BJ11" i="1" s="1"/>
  <c r="G11" i="6"/>
  <c r="CA11" i="1" s="1"/>
  <c r="G26" i="6"/>
  <c r="CA26" i="1" s="1"/>
  <c r="G26" i="7"/>
  <c r="CR26" i="1" s="1"/>
  <c r="G26" i="5"/>
  <c r="BJ26" i="1" s="1"/>
  <c r="C15" i="7"/>
  <c r="C26" i="5"/>
  <c r="C47" i="6"/>
  <c r="C73" i="7"/>
  <c r="C99" i="5"/>
  <c r="D26" i="6"/>
  <c r="BX26" i="1" s="1"/>
  <c r="D44" i="7"/>
  <c r="CO44" i="1" s="1"/>
  <c r="D70" i="5"/>
  <c r="BG70" i="1" s="1"/>
  <c r="D3" i="6"/>
  <c r="BX3" i="1" s="1"/>
  <c r="E15" i="7"/>
  <c r="CP15" i="1" s="1"/>
  <c r="E39" i="5"/>
  <c r="BH39" i="1" s="1"/>
  <c r="E64" i="6"/>
  <c r="BY64" i="1" s="1"/>
  <c r="E95" i="6"/>
  <c r="BY95" i="1" s="1"/>
  <c r="E31" i="3"/>
  <c r="Z31" i="1" s="1"/>
  <c r="E79" i="3"/>
  <c r="Z79" i="1" s="1"/>
  <c r="E23" i="3"/>
  <c r="Z23" i="1" s="1"/>
  <c r="E72" i="3"/>
  <c r="Z72" i="1" s="1"/>
  <c r="D78" i="3"/>
  <c r="Y78" i="1" s="1"/>
  <c r="E35" i="3"/>
  <c r="Z35" i="1" s="1"/>
  <c r="E49" i="3"/>
  <c r="Z49" i="1" s="1"/>
  <c r="C11" i="3"/>
  <c r="E70" i="3"/>
  <c r="Z70" i="1" s="1"/>
  <c r="E73" i="3"/>
  <c r="Z73" i="1" s="1"/>
  <c r="E44" i="3"/>
  <c r="Z44" i="1" s="1"/>
  <c r="C44" i="3"/>
  <c r="E95" i="3"/>
  <c r="Z95" i="1" s="1"/>
  <c r="E39" i="3"/>
  <c r="Z39" i="1" s="1"/>
  <c r="C39" i="3"/>
  <c r="C14" i="3"/>
  <c r="E63" i="3"/>
  <c r="Z63" i="1" s="1"/>
  <c r="F16" i="3"/>
  <c r="AA16" i="1" s="1"/>
  <c r="F45" i="3"/>
  <c r="AA45" i="1" s="1"/>
  <c r="F57" i="3"/>
  <c r="AA57" i="1" s="1"/>
  <c r="F31" i="3"/>
  <c r="AA31" i="1" s="1"/>
  <c r="E16" i="3"/>
  <c r="Z16" i="1" s="1"/>
  <c r="E18" i="3"/>
  <c r="Z18" i="1" s="1"/>
  <c r="F79" i="3"/>
  <c r="AA79" i="1" s="1"/>
  <c r="F83" i="3"/>
  <c r="AA83" i="1" s="1"/>
  <c r="F48" i="3"/>
  <c r="AA48" i="1" s="1"/>
  <c r="F37" i="3"/>
  <c r="AA37" i="1" s="1"/>
  <c r="D42" i="3"/>
  <c r="Y42" i="1" s="1"/>
  <c r="D64" i="3"/>
  <c r="Y64" i="1" s="1"/>
  <c r="F47" i="3"/>
  <c r="AA47" i="1" s="1"/>
  <c r="F44" i="3"/>
  <c r="AA44" i="1" s="1"/>
  <c r="F7" i="3"/>
  <c r="AA7" i="1" s="1"/>
  <c r="F34" i="3"/>
  <c r="AA34" i="1" s="1"/>
  <c r="F63" i="3"/>
  <c r="AA63" i="1" s="1"/>
  <c r="F30" i="3"/>
  <c r="AA30" i="1" s="1"/>
  <c r="D35" i="3"/>
  <c r="Y35" i="1" s="1"/>
  <c r="D34" i="3"/>
  <c r="Y34" i="1" s="1"/>
  <c r="E15" i="3"/>
  <c r="Z15" i="1" s="1"/>
  <c r="E25" i="3"/>
  <c r="Z25" i="1" s="1"/>
  <c r="E86" i="3"/>
  <c r="Z86" i="1" s="1"/>
  <c r="F25" i="3"/>
  <c r="AA25" i="1" s="1"/>
  <c r="F81" i="3"/>
  <c r="AA81" i="1" s="1"/>
  <c r="F46" i="3"/>
  <c r="AA46" i="1" s="1"/>
  <c r="D29" i="3"/>
  <c r="Y29" i="1" s="1"/>
  <c r="D47" i="3"/>
  <c r="Y47" i="1" s="1"/>
  <c r="C35" i="3"/>
  <c r="F35" i="3"/>
  <c r="AA35" i="1" s="1"/>
  <c r="F18" i="3"/>
  <c r="AA18" i="1" s="1"/>
  <c r="D58" i="3"/>
  <c r="Y58" i="1" s="1"/>
  <c r="D11" i="3"/>
  <c r="Y11" i="1" s="1"/>
  <c r="E78" i="3"/>
  <c r="Z78" i="1" s="1"/>
  <c r="F23" i="3"/>
  <c r="AA23" i="1" s="1"/>
  <c r="F11" i="3"/>
  <c r="AA11" i="1" s="1"/>
  <c r="F15" i="3"/>
  <c r="AA15" i="1" s="1"/>
  <c r="F99" i="3"/>
  <c r="AA99" i="1" s="1"/>
  <c r="F49" i="3"/>
  <c r="AA49" i="1" s="1"/>
  <c r="F86" i="3"/>
  <c r="AA86" i="1" s="1"/>
  <c r="C63" i="3"/>
  <c r="E57" i="3"/>
  <c r="Z57" i="1" s="1"/>
  <c r="E42" i="3"/>
  <c r="Z42" i="1" s="1"/>
  <c r="E81" i="3"/>
  <c r="Z81" i="1" s="1"/>
  <c r="F64" i="3"/>
  <c r="AA64" i="1" s="1"/>
  <c r="F22" i="3"/>
  <c r="AA22" i="1" s="1"/>
  <c r="F42" i="3"/>
  <c r="AA42" i="1" s="1"/>
  <c r="F98" i="3"/>
  <c r="AA98" i="1" s="1"/>
  <c r="F29" i="3"/>
  <c r="AA29" i="1" s="1"/>
  <c r="F80" i="3"/>
  <c r="AA80" i="1" s="1"/>
  <c r="D98" i="3"/>
  <c r="Y98" i="1" s="1"/>
  <c r="E64" i="3"/>
  <c r="Z64" i="1" s="1"/>
  <c r="E11" i="3"/>
  <c r="Z11" i="1" s="1"/>
  <c r="E99" i="3"/>
  <c r="Z99" i="1" s="1"/>
  <c r="F73" i="3"/>
  <c r="AA73" i="1" s="1"/>
  <c r="F71" i="3"/>
  <c r="AA71" i="1" s="1"/>
  <c r="F14" i="3"/>
  <c r="AA14" i="1" s="1"/>
  <c r="F39" i="3"/>
  <c r="AA39" i="1" s="1"/>
  <c r="F102" i="3"/>
  <c r="AA102" i="1" s="1"/>
  <c r="D31" i="3"/>
  <c r="Y31" i="1" s="1"/>
  <c r="D72" i="3"/>
  <c r="Y72" i="1" s="1"/>
  <c r="D73" i="3"/>
  <c r="Y73" i="1" s="1"/>
  <c r="C18" i="3"/>
  <c r="E69" i="3"/>
  <c r="Z69" i="1" s="1"/>
  <c r="E14" i="3"/>
  <c r="Z14" i="1" s="1"/>
  <c r="F26" i="3"/>
  <c r="AA26" i="1" s="1"/>
  <c r="F75" i="3"/>
  <c r="AA75" i="1" s="1"/>
  <c r="F70" i="3"/>
  <c r="AA70" i="1" s="1"/>
  <c r="F95" i="3"/>
  <c r="AA95" i="1" s="1"/>
  <c r="C58" i="3"/>
  <c r="C70" i="3"/>
  <c r="R13" i="8"/>
  <c r="DC13" i="1" s="1"/>
  <c r="F32" i="3"/>
  <c r="AA32" i="1" s="1"/>
  <c r="F96" i="3"/>
  <c r="AA96" i="1" s="1"/>
  <c r="C82" i="3"/>
  <c r="F78" i="3"/>
  <c r="AA78" i="1" s="1"/>
  <c r="F72" i="3"/>
  <c r="AA72" i="1" s="1"/>
  <c r="F69" i="3"/>
  <c r="AA69" i="1" s="1"/>
  <c r="E58" i="3"/>
  <c r="Z58" i="1" s="1"/>
  <c r="E48" i="3"/>
  <c r="Z48" i="1" s="1"/>
  <c r="E45" i="3"/>
  <c r="Z45" i="1" s="1"/>
  <c r="D39" i="3"/>
  <c r="Y39" i="1" s="1"/>
  <c r="C34" i="3"/>
  <c r="C29" i="3"/>
  <c r="D23" i="3"/>
  <c r="Y23" i="1" s="1"/>
  <c r="F13" i="3"/>
  <c r="AA13" i="1" s="1"/>
  <c r="D4" i="3"/>
  <c r="Y4" i="1" s="1"/>
  <c r="E96" i="3"/>
  <c r="Z96" i="1" s="1"/>
  <c r="D48" i="3"/>
  <c r="Y48" i="1" s="1"/>
  <c r="D45" i="3"/>
  <c r="Y45" i="1" s="1"/>
  <c r="D32" i="3"/>
  <c r="Y32" i="1" s="1"/>
  <c r="C23" i="3"/>
  <c r="D16" i="3"/>
  <c r="Y16" i="1" s="1"/>
  <c r="E13" i="3"/>
  <c r="Z13" i="1" s="1"/>
  <c r="F3" i="3"/>
  <c r="AA3" i="1" s="1"/>
  <c r="D3" i="3"/>
  <c r="Y3" i="1" s="1"/>
  <c r="C96" i="3"/>
  <c r="D69" i="3"/>
  <c r="Y69" i="1" s="1"/>
  <c r="C48" i="3"/>
  <c r="E26" i="3"/>
  <c r="Z26" i="1" s="1"/>
  <c r="C16" i="3"/>
  <c r="E3" i="3"/>
  <c r="Z3" i="1" s="1"/>
  <c r="D81" i="3"/>
  <c r="Y81" i="1" s="1"/>
  <c r="C78" i="3"/>
  <c r="C72" i="3"/>
  <c r="D37" i="3"/>
  <c r="Y37" i="1" s="1"/>
  <c r="E22" i="3"/>
  <c r="Z22" i="1" s="1"/>
  <c r="D13" i="3"/>
  <c r="Y13" i="1" s="1"/>
  <c r="C81" i="3"/>
  <c r="E47" i="3"/>
  <c r="Z47" i="1" s="1"/>
  <c r="D44" i="3"/>
  <c r="Y44" i="1" s="1"/>
  <c r="C37" i="3"/>
  <c r="D26" i="3"/>
  <c r="Y26" i="1" s="1"/>
  <c r="D22" i="3"/>
  <c r="Y22" i="1" s="1"/>
  <c r="C13" i="3"/>
  <c r="C95" i="3"/>
  <c r="D75" i="3"/>
  <c r="Y75" i="1" s="1"/>
  <c r="E71" i="3"/>
  <c r="Z71" i="1" s="1"/>
  <c r="D57" i="3"/>
  <c r="Y57" i="1" s="1"/>
  <c r="C31" i="3"/>
  <c r="C26" i="3"/>
  <c r="C22" i="3"/>
  <c r="D15" i="3"/>
  <c r="Y15" i="1" s="1"/>
  <c r="D99" i="3"/>
  <c r="Y99" i="1" s="1"/>
  <c r="E80" i="3"/>
  <c r="Z80" i="1" s="1"/>
  <c r="C75" i="3"/>
  <c r="D71" i="3"/>
  <c r="Y71" i="1" s="1"/>
  <c r="C64" i="3"/>
  <c r="C57" i="3"/>
  <c r="C47" i="3"/>
  <c r="C15" i="3"/>
  <c r="C99" i="3"/>
  <c r="C80" i="3"/>
  <c r="C71" i="3"/>
  <c r="E30" i="3"/>
  <c r="Z30" i="1" s="1"/>
  <c r="D86" i="3"/>
  <c r="Y86" i="1" s="1"/>
  <c r="E46" i="3"/>
  <c r="Z46" i="1" s="1"/>
  <c r="D30" i="3"/>
  <c r="Y30" i="1" s="1"/>
  <c r="D25" i="3"/>
  <c r="Y25" i="1" s="1"/>
  <c r="D18" i="3"/>
  <c r="Y18" i="1" s="1"/>
  <c r="E98" i="3"/>
  <c r="Z98" i="1" s="1"/>
  <c r="C86" i="3"/>
  <c r="D63" i="3"/>
  <c r="Y63" i="1" s="1"/>
  <c r="D49" i="3"/>
  <c r="Y49" i="1" s="1"/>
  <c r="D46" i="3"/>
  <c r="Y46" i="1" s="1"/>
  <c r="C42" i="3"/>
  <c r="C30" i="3"/>
  <c r="C25" i="3"/>
  <c r="D79" i="3"/>
  <c r="Y79" i="1" s="1"/>
  <c r="D70" i="3"/>
  <c r="Y70" i="1" s="1"/>
  <c r="C49" i="3"/>
  <c r="C46" i="3"/>
  <c r="E34" i="3"/>
  <c r="Z34" i="1" s="1"/>
  <c r="D14" i="3"/>
  <c r="Y14" i="1" s="1"/>
  <c r="C98" i="3"/>
  <c r="E83" i="3"/>
  <c r="Z83" i="1" s="1"/>
  <c r="C79" i="3"/>
  <c r="C73" i="3"/>
  <c r="F58" i="3"/>
  <c r="AA58" i="1" s="1"/>
  <c r="E7" i="3"/>
  <c r="Z7" i="1" s="1"/>
  <c r="B6" i="7" l="1"/>
  <c r="B4" i="7"/>
  <c r="B5" i="7"/>
  <c r="B35" i="6"/>
  <c r="R35" i="6"/>
  <c r="S35" i="6"/>
  <c r="BW35" i="1"/>
  <c r="B39" i="5"/>
  <c r="R39" i="5"/>
  <c r="S39" i="5"/>
  <c r="BF39" i="1"/>
  <c r="B46" i="5"/>
  <c r="BE46" i="1" s="1"/>
  <c r="S46" i="5"/>
  <c r="R46" i="5"/>
  <c r="BF46" i="1"/>
  <c r="R46" i="7"/>
  <c r="B46" i="7"/>
  <c r="S46" i="7"/>
  <c r="CN46" i="1"/>
  <c r="S31" i="5"/>
  <c r="R31" i="5"/>
  <c r="B31" i="5"/>
  <c r="BF31" i="1"/>
  <c r="S29" i="6"/>
  <c r="B29" i="6"/>
  <c r="R29" i="6"/>
  <c r="BW29" i="1"/>
  <c r="B11" i="6"/>
  <c r="R11" i="6"/>
  <c r="S11" i="6"/>
  <c r="BW11" i="1"/>
  <c r="S23" i="7"/>
  <c r="R23" i="7"/>
  <c r="B23" i="7"/>
  <c r="CN23" i="1"/>
  <c r="S96" i="7"/>
  <c r="R96" i="7"/>
  <c r="B96" i="7"/>
  <c r="CN96" i="1"/>
  <c r="S95" i="7"/>
  <c r="B95" i="7"/>
  <c r="R95" i="7"/>
  <c r="CN95" i="1"/>
  <c r="R80" i="7"/>
  <c r="S80" i="7"/>
  <c r="B80" i="7"/>
  <c r="CN80" i="1"/>
  <c r="S79" i="5"/>
  <c r="R79" i="5"/>
  <c r="B79" i="5"/>
  <c r="BF79" i="1"/>
  <c r="B11" i="7"/>
  <c r="S11" i="7"/>
  <c r="R11" i="7"/>
  <c r="CN11" i="1"/>
  <c r="B79" i="3"/>
  <c r="R79" i="3"/>
  <c r="X79" i="1"/>
  <c r="B82" i="7"/>
  <c r="S82" i="7"/>
  <c r="R82" i="7"/>
  <c r="CN82" i="1"/>
  <c r="R25" i="3"/>
  <c r="B25" i="3"/>
  <c r="X25" i="1"/>
  <c r="B18" i="3"/>
  <c r="R18" i="3"/>
  <c r="X18" i="1"/>
  <c r="B96" i="5"/>
  <c r="R96" i="5"/>
  <c r="S96" i="5"/>
  <c r="BF96" i="1"/>
  <c r="R78" i="3"/>
  <c r="B78" i="3"/>
  <c r="X78" i="1"/>
  <c r="R82" i="3"/>
  <c r="B82" i="3"/>
  <c r="X82" i="1"/>
  <c r="R46" i="6"/>
  <c r="S46" i="6"/>
  <c r="B46" i="6"/>
  <c r="BW46" i="1"/>
  <c r="R49" i="6"/>
  <c r="S49" i="6"/>
  <c r="B49" i="6"/>
  <c r="BW49" i="1"/>
  <c r="B49" i="5"/>
  <c r="R49" i="5"/>
  <c r="S49" i="5"/>
  <c r="BF49" i="1"/>
  <c r="B37" i="6"/>
  <c r="R37" i="6"/>
  <c r="S37" i="6"/>
  <c r="BW37" i="1"/>
  <c r="R31" i="7"/>
  <c r="S31" i="7"/>
  <c r="B31" i="7"/>
  <c r="CN31" i="1"/>
  <c r="B29" i="5"/>
  <c r="BE29" i="1" s="1"/>
  <c r="R29" i="5"/>
  <c r="S29" i="5"/>
  <c r="BF29" i="1"/>
  <c r="R11" i="5"/>
  <c r="S11" i="5"/>
  <c r="B11" i="5"/>
  <c r="BF11" i="1"/>
  <c r="B71" i="6"/>
  <c r="S71" i="6"/>
  <c r="R71" i="6"/>
  <c r="BW71" i="1"/>
  <c r="B86" i="5"/>
  <c r="S86" i="5"/>
  <c r="R86" i="5"/>
  <c r="BF86" i="1"/>
  <c r="R82" i="6"/>
  <c r="B82" i="6"/>
  <c r="S82" i="6"/>
  <c r="BW82" i="1"/>
  <c r="S58" i="6"/>
  <c r="R58" i="6"/>
  <c r="B58" i="6"/>
  <c r="BW58" i="1"/>
  <c r="S49" i="7"/>
  <c r="R49" i="7"/>
  <c r="B49" i="7"/>
  <c r="CN49" i="1"/>
  <c r="B78" i="6"/>
  <c r="R78" i="6"/>
  <c r="S78" i="6"/>
  <c r="BW78" i="1"/>
  <c r="R96" i="3"/>
  <c r="B96" i="3"/>
  <c r="X96" i="1"/>
  <c r="R16" i="7"/>
  <c r="S16" i="7"/>
  <c r="B16" i="7"/>
  <c r="CN16" i="1"/>
  <c r="S34" i="7"/>
  <c r="B34" i="7"/>
  <c r="R34" i="7"/>
  <c r="CN34" i="1"/>
  <c r="B22" i="3"/>
  <c r="R22" i="3"/>
  <c r="X22" i="1"/>
  <c r="X26" i="1"/>
  <c r="B26" i="3"/>
  <c r="R26" i="3"/>
  <c r="B48" i="7"/>
  <c r="S48" i="7"/>
  <c r="R48" i="7"/>
  <c r="CN48" i="1"/>
  <c r="B58" i="7"/>
  <c r="S58" i="7"/>
  <c r="R58" i="7"/>
  <c r="CN58" i="1"/>
  <c r="B63" i="6"/>
  <c r="S63" i="6"/>
  <c r="R63" i="6"/>
  <c r="BW63" i="1"/>
  <c r="R42" i="7"/>
  <c r="S42" i="7"/>
  <c r="B42" i="7"/>
  <c r="CN42" i="1"/>
  <c r="B37" i="5"/>
  <c r="R37" i="5"/>
  <c r="S37" i="5"/>
  <c r="BF37" i="1"/>
  <c r="B34" i="6"/>
  <c r="S34" i="6"/>
  <c r="R34" i="6"/>
  <c r="BW34" i="1"/>
  <c r="R42" i="5"/>
  <c r="B42" i="5"/>
  <c r="S42" i="5"/>
  <c r="BF42" i="1"/>
  <c r="R64" i="7"/>
  <c r="S64" i="7"/>
  <c r="B64" i="7"/>
  <c r="CN64" i="1"/>
  <c r="R63" i="5"/>
  <c r="B63" i="5"/>
  <c r="S63" i="5"/>
  <c r="BF63" i="1"/>
  <c r="R34" i="5"/>
  <c r="S34" i="5"/>
  <c r="B34" i="5"/>
  <c r="BF34" i="1"/>
  <c r="S31" i="6"/>
  <c r="B31" i="6"/>
  <c r="R31" i="6"/>
  <c r="BW31" i="1"/>
  <c r="R48" i="5"/>
  <c r="S48" i="5"/>
  <c r="B48" i="5"/>
  <c r="BF48" i="1"/>
  <c r="B48" i="3"/>
  <c r="R48" i="3"/>
  <c r="X48" i="1"/>
  <c r="R14" i="5"/>
  <c r="B14" i="5"/>
  <c r="S14" i="5"/>
  <c r="BF14" i="1"/>
  <c r="B11" i="3"/>
  <c r="R11" i="3"/>
  <c r="X11" i="1"/>
  <c r="B18" i="6"/>
  <c r="S18" i="6"/>
  <c r="R18" i="6"/>
  <c r="BW18" i="1"/>
  <c r="B72" i="3"/>
  <c r="R72" i="3"/>
  <c r="X72" i="1"/>
  <c r="R47" i="3"/>
  <c r="B47" i="3"/>
  <c r="X47" i="1"/>
  <c r="R37" i="3"/>
  <c r="B37" i="3"/>
  <c r="X37" i="1"/>
  <c r="B31" i="3"/>
  <c r="R31" i="3"/>
  <c r="X31" i="1"/>
  <c r="R70" i="3"/>
  <c r="B70" i="3"/>
  <c r="X70" i="1"/>
  <c r="X14" i="1"/>
  <c r="R14" i="3"/>
  <c r="B14" i="3"/>
  <c r="BF99" i="1"/>
  <c r="R99" i="5"/>
  <c r="B99" i="5"/>
  <c r="S99" i="5"/>
  <c r="S70" i="5"/>
  <c r="R70" i="5"/>
  <c r="B70" i="5"/>
  <c r="BF70" i="1"/>
  <c r="R70" i="7"/>
  <c r="S70" i="7"/>
  <c r="B70" i="7"/>
  <c r="CN70" i="1"/>
  <c r="R47" i="5"/>
  <c r="B47" i="5"/>
  <c r="S47" i="5"/>
  <c r="BF47" i="1"/>
  <c r="R44" i="6"/>
  <c r="S44" i="6"/>
  <c r="B44" i="6"/>
  <c r="BW44" i="1"/>
  <c r="R37" i="7"/>
  <c r="S37" i="7"/>
  <c r="B37" i="7"/>
  <c r="CN37" i="1"/>
  <c r="R25" i="6"/>
  <c r="S25" i="6"/>
  <c r="B25" i="6"/>
  <c r="BW25" i="1"/>
  <c r="R39" i="6"/>
  <c r="B39" i="6"/>
  <c r="S39" i="6"/>
  <c r="BW39" i="1"/>
  <c r="R35" i="7"/>
  <c r="B35" i="7"/>
  <c r="S35" i="7"/>
  <c r="CN35" i="1"/>
  <c r="B18" i="7"/>
  <c r="R18" i="7"/>
  <c r="S18" i="7"/>
  <c r="CN18" i="1"/>
  <c r="B18" i="5"/>
  <c r="R18" i="5"/>
  <c r="S18" i="5"/>
  <c r="BF18" i="1"/>
  <c r="S29" i="7"/>
  <c r="R29" i="7"/>
  <c r="B29" i="7"/>
  <c r="CN29" i="1"/>
  <c r="R86" i="6"/>
  <c r="S86" i="6"/>
  <c r="B86" i="6"/>
  <c r="BW86" i="1"/>
  <c r="R98" i="3"/>
  <c r="B98" i="3"/>
  <c r="X98" i="1"/>
  <c r="R42" i="3"/>
  <c r="X42" i="1"/>
  <c r="B42" i="3"/>
  <c r="X15" i="1"/>
  <c r="R15" i="3"/>
  <c r="B15" i="3"/>
  <c r="B57" i="3"/>
  <c r="R57" i="3"/>
  <c r="X57" i="1"/>
  <c r="R58" i="5"/>
  <c r="S58" i="5"/>
  <c r="B58" i="5"/>
  <c r="BF58" i="1"/>
  <c r="R64" i="3"/>
  <c r="B64" i="3"/>
  <c r="X64" i="1"/>
  <c r="R29" i="3"/>
  <c r="B29" i="3"/>
  <c r="X29" i="1"/>
  <c r="R58" i="3"/>
  <c r="B58" i="3"/>
  <c r="X58" i="1"/>
  <c r="B39" i="3"/>
  <c r="R39" i="3"/>
  <c r="X39" i="1"/>
  <c r="R73" i="7"/>
  <c r="B73" i="7"/>
  <c r="S73" i="7"/>
  <c r="CN73" i="1"/>
  <c r="BW98" i="1"/>
  <c r="S98" i="6"/>
  <c r="B98" i="6"/>
  <c r="R98" i="6"/>
  <c r="B70" i="6"/>
  <c r="R70" i="6"/>
  <c r="S70" i="6"/>
  <c r="BW70" i="1"/>
  <c r="B73" i="6"/>
  <c r="R73" i="6"/>
  <c r="S73" i="6"/>
  <c r="BW73" i="1"/>
  <c r="S73" i="5"/>
  <c r="R73" i="5"/>
  <c r="B73" i="5"/>
  <c r="BF73" i="1"/>
  <c r="S57" i="6"/>
  <c r="R57" i="6"/>
  <c r="B57" i="6"/>
  <c r="BW57" i="1"/>
  <c r="B47" i="7"/>
  <c r="S47" i="7"/>
  <c r="R47" i="7"/>
  <c r="CN47" i="1"/>
  <c r="B44" i="5"/>
  <c r="R44" i="5"/>
  <c r="S44" i="5"/>
  <c r="BF44" i="1"/>
  <c r="B15" i="6"/>
  <c r="S15" i="6"/>
  <c r="R15" i="6"/>
  <c r="BW15" i="1"/>
  <c r="S22" i="7"/>
  <c r="B22" i="7"/>
  <c r="R22" i="7"/>
  <c r="CN22" i="1"/>
  <c r="S22" i="6"/>
  <c r="B22" i="6"/>
  <c r="R22" i="6"/>
  <c r="BW22" i="1"/>
  <c r="S13" i="6"/>
  <c r="B13" i="6"/>
  <c r="R13" i="6"/>
  <c r="BW13" i="1"/>
  <c r="S16" i="6"/>
  <c r="B16" i="6"/>
  <c r="R16" i="6"/>
  <c r="BW16" i="1"/>
  <c r="S35" i="5"/>
  <c r="B35" i="5"/>
  <c r="R35" i="5"/>
  <c r="BF35" i="1"/>
  <c r="S23" i="6"/>
  <c r="R23" i="6"/>
  <c r="B23" i="6"/>
  <c r="BW23" i="1"/>
  <c r="B96" i="6"/>
  <c r="S96" i="6"/>
  <c r="R96" i="6"/>
  <c r="BW96" i="1"/>
  <c r="B39" i="7"/>
  <c r="S39" i="7"/>
  <c r="R39" i="7"/>
  <c r="CN39" i="1"/>
  <c r="S26" i="7"/>
  <c r="R26" i="7"/>
  <c r="B26" i="7"/>
  <c r="CN26" i="1"/>
  <c r="R23" i="5"/>
  <c r="S23" i="5"/>
  <c r="B23" i="5"/>
  <c r="BF23" i="1"/>
  <c r="R30" i="3"/>
  <c r="X30" i="1"/>
  <c r="B30" i="3"/>
  <c r="R46" i="3"/>
  <c r="B46" i="3"/>
  <c r="X46" i="1"/>
  <c r="X81" i="1"/>
  <c r="R81" i="3"/>
  <c r="B81" i="3"/>
  <c r="R23" i="3"/>
  <c r="B23" i="3"/>
  <c r="X23" i="1"/>
  <c r="R34" i="3"/>
  <c r="B34" i="3"/>
  <c r="X34" i="1"/>
  <c r="B47" i="6"/>
  <c r="S47" i="6"/>
  <c r="R47" i="6"/>
  <c r="BW47" i="1"/>
  <c r="S72" i="5"/>
  <c r="R72" i="5"/>
  <c r="B72" i="5"/>
  <c r="BF72" i="1"/>
  <c r="B72" i="7"/>
  <c r="R72" i="7"/>
  <c r="S72" i="7"/>
  <c r="CN72" i="1"/>
  <c r="B78" i="7"/>
  <c r="R78" i="7"/>
  <c r="S78" i="7"/>
  <c r="CN78" i="1"/>
  <c r="R79" i="6"/>
  <c r="S79" i="6"/>
  <c r="B79" i="6"/>
  <c r="BW79" i="1"/>
  <c r="B63" i="7"/>
  <c r="R63" i="7"/>
  <c r="S63" i="7"/>
  <c r="CN63" i="1"/>
  <c r="B57" i="5"/>
  <c r="S57" i="5"/>
  <c r="R57" i="5"/>
  <c r="BF57" i="1"/>
  <c r="R48" i="6"/>
  <c r="S48" i="6"/>
  <c r="B48" i="6"/>
  <c r="BW48" i="1"/>
  <c r="S13" i="7"/>
  <c r="R13" i="7"/>
  <c r="B13" i="7"/>
  <c r="CN13" i="1"/>
  <c r="B49" i="3"/>
  <c r="R49" i="3"/>
  <c r="X49" i="1"/>
  <c r="B86" i="3"/>
  <c r="R86" i="3"/>
  <c r="X86" i="1"/>
  <c r="R75" i="3"/>
  <c r="B75" i="3"/>
  <c r="X75" i="1"/>
  <c r="B16" i="3"/>
  <c r="X16" i="1"/>
  <c r="R16" i="3"/>
  <c r="R26" i="5"/>
  <c r="B26" i="5"/>
  <c r="S26" i="5"/>
  <c r="BF26" i="1"/>
  <c r="S44" i="7"/>
  <c r="R44" i="7"/>
  <c r="B44" i="7"/>
  <c r="CN44" i="1"/>
  <c r="R78" i="5"/>
  <c r="S78" i="5"/>
  <c r="B78" i="5"/>
  <c r="BF78" i="1"/>
  <c r="B81" i="5"/>
  <c r="R81" i="5"/>
  <c r="S81" i="5"/>
  <c r="BF81" i="1"/>
  <c r="R81" i="7"/>
  <c r="B81" i="7"/>
  <c r="S81" i="7"/>
  <c r="CN81" i="1"/>
  <c r="B71" i="5"/>
  <c r="R71" i="5"/>
  <c r="S71" i="5"/>
  <c r="BF71" i="1"/>
  <c r="S64" i="6"/>
  <c r="B64" i="6"/>
  <c r="R64" i="6"/>
  <c r="BW64" i="1"/>
  <c r="S57" i="7"/>
  <c r="R57" i="7"/>
  <c r="B57" i="7"/>
  <c r="CN57" i="1"/>
  <c r="R71" i="3"/>
  <c r="B71" i="3"/>
  <c r="X71" i="1"/>
  <c r="R95" i="3"/>
  <c r="B95" i="3"/>
  <c r="X95" i="1"/>
  <c r="B44" i="3"/>
  <c r="R44" i="3"/>
  <c r="X44" i="1"/>
  <c r="R15" i="7"/>
  <c r="S15" i="7"/>
  <c r="B15" i="7"/>
  <c r="CN15" i="1"/>
  <c r="B25" i="5"/>
  <c r="R25" i="5"/>
  <c r="S25" i="5"/>
  <c r="BF25" i="1"/>
  <c r="B81" i="6"/>
  <c r="S81" i="6"/>
  <c r="R81" i="6"/>
  <c r="BW81" i="1"/>
  <c r="R95" i="6"/>
  <c r="S95" i="6"/>
  <c r="B95" i="6"/>
  <c r="BW95" i="1"/>
  <c r="R22" i="5"/>
  <c r="S22" i="5"/>
  <c r="B22" i="5"/>
  <c r="BF22" i="1"/>
  <c r="S95" i="5"/>
  <c r="B95" i="5"/>
  <c r="R95" i="5"/>
  <c r="BF95" i="1"/>
  <c r="B75" i="6"/>
  <c r="R75" i="6"/>
  <c r="S75" i="6"/>
  <c r="BW75" i="1"/>
  <c r="B71" i="7"/>
  <c r="R71" i="7"/>
  <c r="S71" i="7"/>
  <c r="CN71" i="1"/>
  <c r="S64" i="5"/>
  <c r="B64" i="5"/>
  <c r="R64" i="5"/>
  <c r="BF64" i="1"/>
  <c r="R15" i="5"/>
  <c r="S15" i="5"/>
  <c r="B15" i="5"/>
  <c r="BF15" i="1"/>
  <c r="B86" i="7"/>
  <c r="S86" i="7"/>
  <c r="R86" i="7"/>
  <c r="CN86" i="1"/>
  <c r="S25" i="7"/>
  <c r="B25" i="7"/>
  <c r="R25" i="7"/>
  <c r="CN25" i="1"/>
  <c r="CN98" i="1"/>
  <c r="S98" i="7"/>
  <c r="B98" i="7"/>
  <c r="R98" i="7"/>
  <c r="B26" i="6"/>
  <c r="S26" i="6"/>
  <c r="R26" i="6"/>
  <c r="BW26" i="1"/>
  <c r="BW99" i="1"/>
  <c r="R99" i="6"/>
  <c r="S99" i="6"/>
  <c r="B99" i="6"/>
  <c r="S79" i="7"/>
  <c r="R79" i="7"/>
  <c r="B79" i="7"/>
  <c r="CN79" i="1"/>
  <c r="R75" i="5"/>
  <c r="B75" i="5"/>
  <c r="S75" i="5"/>
  <c r="BF75" i="1"/>
  <c r="B72" i="6"/>
  <c r="S72" i="6"/>
  <c r="R72" i="6"/>
  <c r="BW72" i="1"/>
  <c r="X73" i="1"/>
  <c r="R73" i="3"/>
  <c r="B73" i="3"/>
  <c r="X99" i="1"/>
  <c r="B63" i="3"/>
  <c r="R63" i="3"/>
  <c r="X63" i="1"/>
  <c r="R35" i="3"/>
  <c r="B35" i="3"/>
  <c r="X35" i="1"/>
  <c r="BF98" i="1"/>
  <c r="B98" i="5"/>
  <c r="S98" i="5"/>
  <c r="R98" i="5"/>
  <c r="S30" i="5"/>
  <c r="R30" i="5"/>
  <c r="B30" i="5"/>
  <c r="BF30" i="1"/>
  <c r="R30" i="7"/>
  <c r="S30" i="7"/>
  <c r="B30" i="7"/>
  <c r="CN30" i="1"/>
  <c r="R16" i="5"/>
  <c r="S16" i="5"/>
  <c r="B16" i="5"/>
  <c r="BF16" i="1"/>
  <c r="R82" i="5"/>
  <c r="S82" i="5"/>
  <c r="B82" i="5"/>
  <c r="BF82" i="1"/>
  <c r="S14" i="6"/>
  <c r="R14" i="6"/>
  <c r="B14" i="6"/>
  <c r="BW14" i="1"/>
  <c r="S80" i="6"/>
  <c r="B80" i="6"/>
  <c r="R80" i="6"/>
  <c r="BW80" i="1"/>
  <c r="R75" i="7"/>
  <c r="B75" i="7"/>
  <c r="S75" i="7"/>
  <c r="CN75" i="1"/>
  <c r="R14" i="7"/>
  <c r="B14" i="7"/>
  <c r="S14" i="7"/>
  <c r="CN14" i="1"/>
  <c r="X80" i="1"/>
  <c r="R80" i="3"/>
  <c r="B80" i="3"/>
  <c r="B30" i="6"/>
  <c r="R30" i="6"/>
  <c r="S30" i="6"/>
  <c r="BW30" i="1"/>
  <c r="R80" i="5"/>
  <c r="B80" i="5"/>
  <c r="S80" i="5"/>
  <c r="BF80" i="1"/>
  <c r="S13" i="5"/>
  <c r="B13" i="5"/>
  <c r="R13" i="5"/>
  <c r="BF13" i="1"/>
  <c r="B13" i="3"/>
  <c r="R13" i="3"/>
  <c r="X13" i="1"/>
  <c r="R42" i="6"/>
  <c r="B42" i="6"/>
  <c r="S42" i="6"/>
  <c r="BW42" i="1"/>
  <c r="R99" i="7"/>
  <c r="S99" i="7"/>
  <c r="B99" i="7"/>
  <c r="CN99" i="1"/>
  <c r="X3" i="1"/>
  <c r="B3" i="3"/>
  <c r="R3" i="3"/>
  <c r="B95" i="2"/>
  <c r="R95" i="2"/>
  <c r="S95" i="2"/>
  <c r="G95" i="1"/>
  <c r="D95" i="1" s="1"/>
  <c r="G101" i="1"/>
  <c r="D101" i="1" s="1"/>
  <c r="S101" i="2"/>
  <c r="R101" i="2"/>
  <c r="B101" i="2"/>
  <c r="G102" i="1"/>
  <c r="D102" i="1" s="1"/>
  <c r="S102" i="2"/>
  <c r="B102" i="2"/>
  <c r="R102" i="2"/>
  <c r="S84" i="2"/>
  <c r="B84" i="2"/>
  <c r="R84" i="2"/>
  <c r="G84" i="1"/>
  <c r="D84" i="1" s="1"/>
  <c r="R25" i="2"/>
  <c r="S25" i="2"/>
  <c r="B25" i="2"/>
  <c r="G25" i="1"/>
  <c r="D25" i="1" s="1"/>
  <c r="R59" i="2"/>
  <c r="B59" i="2"/>
  <c r="S59" i="2"/>
  <c r="G59" i="1"/>
  <c r="D59" i="1" s="1"/>
  <c r="R26" i="2"/>
  <c r="B26" i="2"/>
  <c r="S26" i="2"/>
  <c r="G26" i="1"/>
  <c r="D26" i="1" s="1"/>
  <c r="R94" i="2"/>
  <c r="B94" i="2"/>
  <c r="S94" i="2"/>
  <c r="G94" i="1"/>
  <c r="D94" i="1" s="1"/>
  <c r="S46" i="2"/>
  <c r="B46" i="2"/>
  <c r="R46" i="2"/>
  <c r="G46" i="1"/>
  <c r="D46" i="1" s="1"/>
  <c r="R77" i="2"/>
  <c r="B77" i="2"/>
  <c r="S77" i="2"/>
  <c r="G77" i="1"/>
  <c r="D77" i="1" s="1"/>
  <c r="S21" i="2"/>
  <c r="R21" i="2"/>
  <c r="B21" i="2"/>
  <c r="G21" i="1"/>
  <c r="D21" i="1" s="1"/>
  <c r="B62" i="3"/>
  <c r="R62" i="3"/>
  <c r="X62" i="1"/>
  <c r="X87" i="1"/>
  <c r="B87" i="3"/>
  <c r="R87" i="3"/>
  <c r="X61" i="1"/>
  <c r="R61" i="3"/>
  <c r="B61" i="3"/>
  <c r="X19" i="1"/>
  <c r="B19" i="3"/>
  <c r="R19" i="3"/>
  <c r="X6" i="1"/>
  <c r="R6" i="3"/>
  <c r="B6" i="3"/>
  <c r="AO80" i="1"/>
  <c r="AO68" i="1"/>
  <c r="AO54" i="1"/>
  <c r="S28" i="4"/>
  <c r="B28" i="4"/>
  <c r="R28" i="4"/>
  <c r="AO28" i="1"/>
  <c r="AO73" i="1"/>
  <c r="S40" i="4"/>
  <c r="B40" i="4"/>
  <c r="R40" i="4"/>
  <c r="AO40" i="1"/>
  <c r="S83" i="5"/>
  <c r="R83" i="5"/>
  <c r="B83" i="5"/>
  <c r="BF83" i="1"/>
  <c r="S59" i="4"/>
  <c r="R59" i="4"/>
  <c r="B59" i="4"/>
  <c r="AO59" i="1"/>
  <c r="S40" i="5"/>
  <c r="B40" i="5"/>
  <c r="R40" i="5"/>
  <c r="BF40" i="1"/>
  <c r="BF104" i="1"/>
  <c r="B104" i="5"/>
  <c r="R104" i="5"/>
  <c r="S104" i="5"/>
  <c r="R45" i="5"/>
  <c r="S45" i="5"/>
  <c r="B45" i="5"/>
  <c r="BF45" i="1"/>
  <c r="S6" i="5"/>
  <c r="R6" i="5"/>
  <c r="B6" i="5"/>
  <c r="BF6" i="1"/>
  <c r="R19" i="5"/>
  <c r="S19" i="5"/>
  <c r="B19" i="5"/>
  <c r="BF19" i="1"/>
  <c r="R94" i="6"/>
  <c r="B94" i="6"/>
  <c r="S94" i="6"/>
  <c r="BW94" i="1"/>
  <c r="S20" i="6"/>
  <c r="R20" i="6"/>
  <c r="B20" i="6"/>
  <c r="BW20" i="1"/>
  <c r="R59" i="6"/>
  <c r="S59" i="6"/>
  <c r="B59" i="6"/>
  <c r="BW59" i="1"/>
  <c r="S87" i="7"/>
  <c r="B87" i="7"/>
  <c r="R87" i="7"/>
  <c r="CN87" i="1"/>
  <c r="S8" i="7"/>
  <c r="B8" i="7"/>
  <c r="R8" i="7"/>
  <c r="CN8" i="1"/>
  <c r="R51" i="7"/>
  <c r="S51" i="7"/>
  <c r="B51" i="7"/>
  <c r="CN51" i="1"/>
  <c r="B64" i="2"/>
  <c r="S64" i="2"/>
  <c r="R64" i="2"/>
  <c r="G64" i="1"/>
  <c r="D64" i="1" s="1"/>
  <c r="R24" i="2"/>
  <c r="B24" i="2"/>
  <c r="S24" i="2"/>
  <c r="G24" i="1"/>
  <c r="D24" i="1" s="1"/>
  <c r="R87" i="2"/>
  <c r="B87" i="2"/>
  <c r="S87" i="2"/>
  <c r="G87" i="1"/>
  <c r="D87" i="1" s="1"/>
  <c r="S29" i="2"/>
  <c r="R29" i="2"/>
  <c r="B29" i="2"/>
  <c r="G29" i="1"/>
  <c r="D29" i="1" s="1"/>
  <c r="B16" i="2"/>
  <c r="S16" i="2"/>
  <c r="R16" i="2"/>
  <c r="G16" i="1"/>
  <c r="D16" i="1" s="1"/>
  <c r="S74" i="2"/>
  <c r="B74" i="2"/>
  <c r="R74" i="2"/>
  <c r="G74" i="1"/>
  <c r="D74" i="1" s="1"/>
  <c r="S57" i="2"/>
  <c r="B57" i="2"/>
  <c r="R57" i="2"/>
  <c r="G57" i="1"/>
  <c r="D57" i="1" s="1"/>
  <c r="B20" i="2"/>
  <c r="R20" i="2"/>
  <c r="S20" i="2"/>
  <c r="G20" i="1"/>
  <c r="D20" i="1" s="1"/>
  <c r="R28" i="3"/>
  <c r="B28" i="3"/>
  <c r="X28" i="1"/>
  <c r="X100" i="1"/>
  <c r="B100" i="3"/>
  <c r="R100" i="3"/>
  <c r="B94" i="3"/>
  <c r="R94" i="3"/>
  <c r="X94" i="1"/>
  <c r="X60" i="1"/>
  <c r="R60" i="3"/>
  <c r="B60" i="3"/>
  <c r="AO72" i="1"/>
  <c r="S92" i="4"/>
  <c r="R92" i="4"/>
  <c r="B92" i="4"/>
  <c r="AO92" i="1"/>
  <c r="X5" i="1"/>
  <c r="B5" i="3"/>
  <c r="R5" i="3"/>
  <c r="R66" i="4"/>
  <c r="S66" i="4"/>
  <c r="B66" i="4"/>
  <c r="AO66" i="1"/>
  <c r="X17" i="1"/>
  <c r="B17" i="3"/>
  <c r="R17" i="3"/>
  <c r="AO34" i="1"/>
  <c r="AO53" i="1"/>
  <c r="AO18" i="1"/>
  <c r="S10" i="5"/>
  <c r="R10" i="5"/>
  <c r="B10" i="5"/>
  <c r="BF10" i="1"/>
  <c r="AO6" i="1"/>
  <c r="AO20" i="1"/>
  <c r="AO39" i="1"/>
  <c r="BF101" i="1"/>
  <c r="B101" i="5"/>
  <c r="S101" i="5"/>
  <c r="R101" i="5"/>
  <c r="AO31" i="1"/>
  <c r="S56" i="5"/>
  <c r="B56" i="5"/>
  <c r="R56" i="5"/>
  <c r="BF56" i="1"/>
  <c r="R24" i="5"/>
  <c r="S24" i="5"/>
  <c r="B24" i="5"/>
  <c r="BF24" i="1"/>
  <c r="BW100" i="1"/>
  <c r="R100" i="6"/>
  <c r="S100" i="6"/>
  <c r="B100" i="6"/>
  <c r="B21" i="5"/>
  <c r="S21" i="5"/>
  <c r="R21" i="5"/>
  <c r="BF21" i="1"/>
  <c r="S97" i="6"/>
  <c r="R97" i="6"/>
  <c r="B97" i="6"/>
  <c r="BW97" i="1"/>
  <c r="B56" i="6"/>
  <c r="R56" i="6"/>
  <c r="S56" i="6"/>
  <c r="BW56" i="1"/>
  <c r="R19" i="6"/>
  <c r="S19" i="6"/>
  <c r="B19" i="6"/>
  <c r="BW19" i="1"/>
  <c r="B66" i="7"/>
  <c r="S66" i="7"/>
  <c r="R66" i="7"/>
  <c r="CN66" i="1"/>
  <c r="S33" i="7"/>
  <c r="R33" i="7"/>
  <c r="B33" i="7"/>
  <c r="CN33" i="1"/>
  <c r="R68" i="7"/>
  <c r="B68" i="7"/>
  <c r="S68" i="7"/>
  <c r="CN68" i="1"/>
  <c r="R6" i="6"/>
  <c r="S6" i="6"/>
  <c r="B6" i="6"/>
  <c r="BW6" i="1"/>
  <c r="R50" i="7"/>
  <c r="S50" i="7"/>
  <c r="B50" i="7"/>
  <c r="CN50" i="1"/>
  <c r="B20" i="7"/>
  <c r="S20" i="7"/>
  <c r="R20" i="7"/>
  <c r="CN20" i="1"/>
  <c r="B94" i="7"/>
  <c r="S94" i="7"/>
  <c r="R94" i="7"/>
  <c r="CN94" i="1"/>
  <c r="S61" i="7"/>
  <c r="B61" i="7"/>
  <c r="R61" i="7"/>
  <c r="CN61" i="1"/>
  <c r="B36" i="7"/>
  <c r="R36" i="7"/>
  <c r="S36" i="7"/>
  <c r="CN36" i="1"/>
  <c r="S24" i="7"/>
  <c r="B24" i="7"/>
  <c r="R24" i="7"/>
  <c r="CN24" i="1"/>
  <c r="G103" i="1"/>
  <c r="D103" i="1" s="1"/>
  <c r="R103" i="2"/>
  <c r="B103" i="2"/>
  <c r="S103" i="2"/>
  <c r="S92" i="2"/>
  <c r="B92" i="2"/>
  <c r="R92" i="2"/>
  <c r="G92" i="1"/>
  <c r="D92" i="1" s="1"/>
  <c r="B44" i="2"/>
  <c r="R44" i="2"/>
  <c r="S44" i="2"/>
  <c r="G44" i="1"/>
  <c r="D44" i="1" s="1"/>
  <c r="R39" i="2"/>
  <c r="B39" i="2"/>
  <c r="S39" i="2"/>
  <c r="G39" i="1"/>
  <c r="D39" i="1" s="1"/>
  <c r="B67" i="2"/>
  <c r="R67" i="2"/>
  <c r="S67" i="2"/>
  <c r="G67" i="1"/>
  <c r="D67" i="1" s="1"/>
  <c r="B28" i="2"/>
  <c r="R28" i="2"/>
  <c r="S28" i="2"/>
  <c r="G28" i="1"/>
  <c r="D28" i="1" s="1"/>
  <c r="R54" i="2"/>
  <c r="S54" i="2"/>
  <c r="B54" i="2"/>
  <c r="G54" i="1"/>
  <c r="D54" i="1" s="1"/>
  <c r="S33" i="2"/>
  <c r="R33" i="2"/>
  <c r="B33" i="2"/>
  <c r="G33" i="1"/>
  <c r="D33" i="1" s="1"/>
  <c r="S85" i="2"/>
  <c r="B85" i="2"/>
  <c r="R85" i="2"/>
  <c r="G85" i="1"/>
  <c r="D85" i="1" s="1"/>
  <c r="X69" i="1"/>
  <c r="B69" i="3"/>
  <c r="R69" i="3"/>
  <c r="X45" i="1"/>
  <c r="B45" i="3"/>
  <c r="R45" i="3"/>
  <c r="AO102" i="1"/>
  <c r="AO67" i="1"/>
  <c r="X7" i="1"/>
  <c r="B7" i="3"/>
  <c r="R7" i="3"/>
  <c r="R56" i="3"/>
  <c r="B56" i="3"/>
  <c r="X56" i="1"/>
  <c r="AO8" i="1"/>
  <c r="B10" i="4"/>
  <c r="S10" i="4"/>
  <c r="R10" i="4"/>
  <c r="AO10" i="1"/>
  <c r="AO81" i="1"/>
  <c r="B33" i="4"/>
  <c r="S33" i="4"/>
  <c r="R33" i="4"/>
  <c r="AO33" i="1"/>
  <c r="AO48" i="1"/>
  <c r="AO17" i="1"/>
  <c r="S55" i="5"/>
  <c r="B55" i="5"/>
  <c r="R55" i="5"/>
  <c r="BF55" i="1"/>
  <c r="R89" i="5"/>
  <c r="S89" i="5"/>
  <c r="B89" i="5"/>
  <c r="BF89" i="1"/>
  <c r="AO11" i="1"/>
  <c r="R54" i="5"/>
  <c r="B54" i="5"/>
  <c r="S54" i="5"/>
  <c r="BF54" i="1"/>
  <c r="S85" i="5"/>
  <c r="R85" i="5"/>
  <c r="B85" i="5"/>
  <c r="BF85" i="1"/>
  <c r="R53" i="5"/>
  <c r="S53" i="5"/>
  <c r="B53" i="5"/>
  <c r="BF53" i="1"/>
  <c r="R36" i="5"/>
  <c r="S36" i="5"/>
  <c r="B36" i="5"/>
  <c r="BF36" i="1"/>
  <c r="S87" i="6"/>
  <c r="R87" i="6"/>
  <c r="B87" i="6"/>
  <c r="BW87" i="1"/>
  <c r="BW102" i="1"/>
  <c r="R102" i="6"/>
  <c r="B102" i="6"/>
  <c r="S102" i="6"/>
  <c r="B66" i="6"/>
  <c r="R66" i="6"/>
  <c r="S66" i="6"/>
  <c r="BW66" i="1"/>
  <c r="S28" i="6"/>
  <c r="R28" i="6"/>
  <c r="B28" i="6"/>
  <c r="BW28" i="1"/>
  <c r="S77" i="6"/>
  <c r="R77" i="6"/>
  <c r="B77" i="6"/>
  <c r="BW77" i="1"/>
  <c r="S67" i="6"/>
  <c r="B67" i="6"/>
  <c r="R67" i="6"/>
  <c r="BW67" i="1"/>
  <c r="B50" i="6"/>
  <c r="R50" i="6"/>
  <c r="S50" i="6"/>
  <c r="BW50" i="1"/>
  <c r="B12" i="6"/>
  <c r="R12" i="6"/>
  <c r="S12" i="6"/>
  <c r="BW12" i="1"/>
  <c r="B65" i="6"/>
  <c r="S65" i="6"/>
  <c r="R65" i="6"/>
  <c r="BW65" i="1"/>
  <c r="S85" i="7"/>
  <c r="R85" i="7"/>
  <c r="B85" i="7"/>
  <c r="CN85" i="1"/>
  <c r="B38" i="7"/>
  <c r="S38" i="7"/>
  <c r="R38" i="7"/>
  <c r="CN38" i="1"/>
  <c r="B65" i="7"/>
  <c r="S65" i="7"/>
  <c r="R65" i="7"/>
  <c r="CN65" i="1"/>
  <c r="B59" i="7"/>
  <c r="R59" i="7"/>
  <c r="S59" i="7"/>
  <c r="CN59" i="1"/>
  <c r="AO3" i="1"/>
  <c r="B72" i="2"/>
  <c r="R72" i="2"/>
  <c r="S72" i="2"/>
  <c r="G72" i="1"/>
  <c r="D72" i="1" s="1"/>
  <c r="R47" i="2"/>
  <c r="S47" i="2"/>
  <c r="B47" i="2"/>
  <c r="G47" i="1"/>
  <c r="D47" i="1" s="1"/>
  <c r="B82" i="2"/>
  <c r="R82" i="2"/>
  <c r="S82" i="2"/>
  <c r="G82" i="1"/>
  <c r="D82" i="1" s="1"/>
  <c r="R32" i="2"/>
  <c r="B32" i="2"/>
  <c r="S32" i="2"/>
  <c r="G32" i="1"/>
  <c r="D32" i="1" s="1"/>
  <c r="R65" i="2"/>
  <c r="B65" i="2"/>
  <c r="S65" i="2"/>
  <c r="G65" i="1"/>
  <c r="D65" i="1" s="1"/>
  <c r="S34" i="2"/>
  <c r="R34" i="2"/>
  <c r="B34" i="2"/>
  <c r="G34" i="1"/>
  <c r="D34" i="1" s="1"/>
  <c r="B35" i="2"/>
  <c r="S35" i="2"/>
  <c r="R35" i="2"/>
  <c r="G35" i="1"/>
  <c r="D35" i="1" s="1"/>
  <c r="X85" i="1"/>
  <c r="B85" i="3"/>
  <c r="R85" i="3"/>
  <c r="R74" i="3"/>
  <c r="B74" i="3"/>
  <c r="X74" i="1"/>
  <c r="B104" i="3"/>
  <c r="R104" i="3"/>
  <c r="X104" i="1"/>
  <c r="X38" i="1"/>
  <c r="B38" i="3"/>
  <c r="R38" i="3"/>
  <c r="AO70" i="1"/>
  <c r="X55" i="1"/>
  <c r="B55" i="3"/>
  <c r="R55" i="3"/>
  <c r="S103" i="4"/>
  <c r="AO103" i="1"/>
  <c r="B103" i="4"/>
  <c r="R103" i="4"/>
  <c r="AO42" i="1"/>
  <c r="AO9" i="1"/>
  <c r="B90" i="5"/>
  <c r="S90" i="5"/>
  <c r="R90" i="5"/>
  <c r="BF90" i="1"/>
  <c r="AO61" i="1"/>
  <c r="AO5" i="1"/>
  <c r="AO47" i="1"/>
  <c r="S92" i="5"/>
  <c r="B92" i="5"/>
  <c r="R92" i="5"/>
  <c r="BF92" i="1"/>
  <c r="S33" i="5"/>
  <c r="R33" i="5"/>
  <c r="B33" i="5"/>
  <c r="BF33" i="1"/>
  <c r="B7" i="5"/>
  <c r="R7" i="5"/>
  <c r="S7" i="5"/>
  <c r="BF7" i="1"/>
  <c r="B68" i="6"/>
  <c r="R68" i="6"/>
  <c r="S68" i="6"/>
  <c r="BW68" i="1"/>
  <c r="S4" i="5"/>
  <c r="B4" i="5"/>
  <c r="R4" i="5"/>
  <c r="BF4" i="1"/>
  <c r="S45" i="6"/>
  <c r="R45" i="6"/>
  <c r="B45" i="6"/>
  <c r="BW45" i="1"/>
  <c r="S93" i="7"/>
  <c r="R93" i="7"/>
  <c r="B93" i="7"/>
  <c r="CN93" i="1"/>
  <c r="CN102" i="1"/>
  <c r="R102" i="7"/>
  <c r="B102" i="7"/>
  <c r="S102" i="7"/>
  <c r="R28" i="7"/>
  <c r="S28" i="7"/>
  <c r="B28" i="7"/>
  <c r="CN28" i="1"/>
  <c r="S5" i="7"/>
  <c r="R5" i="7"/>
  <c r="CN5" i="1"/>
  <c r="R74" i="7"/>
  <c r="B74" i="7"/>
  <c r="S74" i="7"/>
  <c r="CN74" i="1"/>
  <c r="G100" i="1"/>
  <c r="D100" i="1" s="1"/>
  <c r="B100" i="2"/>
  <c r="R100" i="2"/>
  <c r="S100" i="2"/>
  <c r="S52" i="2"/>
  <c r="R52" i="2"/>
  <c r="B52" i="2"/>
  <c r="G52" i="1"/>
  <c r="D52" i="1" s="1"/>
  <c r="S75" i="2"/>
  <c r="R75" i="2"/>
  <c r="B75" i="2"/>
  <c r="G75" i="1"/>
  <c r="D75" i="1" s="1"/>
  <c r="B62" i="2"/>
  <c r="S62" i="2"/>
  <c r="R62" i="2"/>
  <c r="G62" i="1"/>
  <c r="D62" i="1" s="1"/>
  <c r="B30" i="2"/>
  <c r="F30" i="1" s="1"/>
  <c r="S30" i="2"/>
  <c r="R30" i="2"/>
  <c r="G30" i="1"/>
  <c r="D30" i="1" s="1"/>
  <c r="B17" i="2"/>
  <c r="S17" i="2"/>
  <c r="R17" i="2"/>
  <c r="G17" i="1"/>
  <c r="D17" i="1" s="1"/>
  <c r="B31" i="2"/>
  <c r="F31" i="1" s="1"/>
  <c r="R31" i="2"/>
  <c r="S31" i="2"/>
  <c r="G31" i="1"/>
  <c r="D31" i="1" s="1"/>
  <c r="S93" i="2"/>
  <c r="R93" i="2"/>
  <c r="B93" i="2"/>
  <c r="G93" i="1"/>
  <c r="D93" i="1" s="1"/>
  <c r="B45" i="2"/>
  <c r="S45" i="2"/>
  <c r="R45" i="2"/>
  <c r="G45" i="1"/>
  <c r="D45" i="1" s="1"/>
  <c r="S5" i="2"/>
  <c r="R5" i="2"/>
  <c r="B5" i="2"/>
  <c r="G5" i="1"/>
  <c r="D5" i="1" s="1"/>
  <c r="X84" i="1"/>
  <c r="R84" i="3"/>
  <c r="B84" i="3"/>
  <c r="R59" i="3"/>
  <c r="B59" i="3"/>
  <c r="X59" i="1"/>
  <c r="R4" i="2"/>
  <c r="S4" i="2"/>
  <c r="B4" i="2"/>
  <c r="G4" i="1"/>
  <c r="D4" i="1" s="1"/>
  <c r="B40" i="3"/>
  <c r="R40" i="3"/>
  <c r="X40" i="1"/>
  <c r="X103" i="1"/>
  <c r="B103" i="3"/>
  <c r="R103" i="3"/>
  <c r="S62" i="4"/>
  <c r="B62" i="4"/>
  <c r="R62" i="4"/>
  <c r="AO62" i="1"/>
  <c r="B94" i="4"/>
  <c r="R94" i="4"/>
  <c r="S94" i="4"/>
  <c r="AO94" i="1"/>
  <c r="AO71" i="1"/>
  <c r="AO100" i="1"/>
  <c r="R100" i="4"/>
  <c r="B100" i="4"/>
  <c r="S100" i="4"/>
  <c r="AO12" i="1"/>
  <c r="B89" i="4"/>
  <c r="R89" i="4"/>
  <c r="S89" i="4"/>
  <c r="AO89" i="1"/>
  <c r="AO41" i="1"/>
  <c r="S56" i="4"/>
  <c r="B56" i="4"/>
  <c r="R56" i="4"/>
  <c r="AO56" i="1"/>
  <c r="AO19" i="1"/>
  <c r="S61" i="5"/>
  <c r="B61" i="5"/>
  <c r="R61" i="5"/>
  <c r="BF61" i="1"/>
  <c r="BW103" i="1"/>
  <c r="B103" i="6"/>
  <c r="S103" i="6"/>
  <c r="R103" i="6"/>
  <c r="R88" i="6"/>
  <c r="B88" i="6"/>
  <c r="S88" i="6"/>
  <c r="BW88" i="1"/>
  <c r="B32" i="6"/>
  <c r="S32" i="6"/>
  <c r="R32" i="6"/>
  <c r="BW32" i="1"/>
  <c r="S9" i="5"/>
  <c r="B9" i="5"/>
  <c r="BE9" i="1" s="1"/>
  <c r="R9" i="5"/>
  <c r="BF9" i="1"/>
  <c r="S85" i="6"/>
  <c r="B85" i="6"/>
  <c r="R85" i="6"/>
  <c r="BW85" i="1"/>
  <c r="B27" i="6"/>
  <c r="S27" i="6"/>
  <c r="R27" i="6"/>
  <c r="BW27" i="1"/>
  <c r="B60" i="7"/>
  <c r="S60" i="7"/>
  <c r="R60" i="7"/>
  <c r="CN60" i="1"/>
  <c r="B53" i="7"/>
  <c r="R53" i="7"/>
  <c r="S53" i="7"/>
  <c r="CN53" i="1"/>
  <c r="S6" i="7"/>
  <c r="R6" i="7"/>
  <c r="CN6" i="1"/>
  <c r="S62" i="7"/>
  <c r="B62" i="7"/>
  <c r="R62" i="7"/>
  <c r="CN62" i="1"/>
  <c r="S56" i="7"/>
  <c r="B56" i="7"/>
  <c r="R56" i="7"/>
  <c r="CN56" i="1"/>
  <c r="S67" i="7"/>
  <c r="R67" i="7"/>
  <c r="B67" i="7"/>
  <c r="CN67" i="1"/>
  <c r="S19" i="7"/>
  <c r="B19" i="7"/>
  <c r="R19" i="7"/>
  <c r="CN19" i="1"/>
  <c r="R80" i="2"/>
  <c r="S80" i="2"/>
  <c r="B80" i="2"/>
  <c r="G80" i="1"/>
  <c r="D80" i="1" s="1"/>
  <c r="S23" i="2"/>
  <c r="R23" i="2"/>
  <c r="B23" i="2"/>
  <c r="G23" i="1"/>
  <c r="D23" i="1" s="1"/>
  <c r="S55" i="2"/>
  <c r="R55" i="2"/>
  <c r="B55" i="2"/>
  <c r="G55" i="1"/>
  <c r="D55" i="1" s="1"/>
  <c r="S90" i="2"/>
  <c r="B90" i="2"/>
  <c r="R90" i="2"/>
  <c r="G90" i="1"/>
  <c r="D90" i="1" s="1"/>
  <c r="S73" i="2"/>
  <c r="R73" i="2"/>
  <c r="B73" i="2"/>
  <c r="G73" i="1"/>
  <c r="D73" i="1" s="1"/>
  <c r="R15" i="2"/>
  <c r="B15" i="2"/>
  <c r="S15" i="2"/>
  <c r="G15" i="1"/>
  <c r="D15" i="1" s="1"/>
  <c r="X43" i="1"/>
  <c r="R43" i="3"/>
  <c r="B43" i="3"/>
  <c r="R11" i="2"/>
  <c r="B11" i="2"/>
  <c r="S11" i="2"/>
  <c r="G11" i="1"/>
  <c r="D11" i="1" s="1"/>
  <c r="X83" i="1"/>
  <c r="B83" i="3"/>
  <c r="R83" i="3"/>
  <c r="X4" i="1"/>
  <c r="B4" i="3"/>
  <c r="R4" i="3"/>
  <c r="X41" i="1"/>
  <c r="R41" i="3"/>
  <c r="B41" i="3"/>
  <c r="X9" i="1"/>
  <c r="B9" i="3"/>
  <c r="R9" i="3"/>
  <c r="AO83" i="1"/>
  <c r="AO79" i="1"/>
  <c r="S50" i="4"/>
  <c r="B50" i="4"/>
  <c r="R50" i="4"/>
  <c r="AO50" i="1"/>
  <c r="AO69" i="1"/>
  <c r="AO16" i="1"/>
  <c r="B36" i="4"/>
  <c r="R36" i="4"/>
  <c r="S36" i="4"/>
  <c r="AO36" i="1"/>
  <c r="AO55" i="1"/>
  <c r="B62" i="5"/>
  <c r="S62" i="5"/>
  <c r="R62" i="5"/>
  <c r="BF62" i="1"/>
  <c r="B43" i="5"/>
  <c r="S43" i="5"/>
  <c r="R43" i="5"/>
  <c r="BF43" i="1"/>
  <c r="BF100" i="1"/>
  <c r="R100" i="5"/>
  <c r="B100" i="5"/>
  <c r="S100" i="5"/>
  <c r="B52" i="5"/>
  <c r="R52" i="5"/>
  <c r="S52" i="5"/>
  <c r="BF52" i="1"/>
  <c r="R59" i="5"/>
  <c r="S59" i="5"/>
  <c r="B59" i="5"/>
  <c r="BF59" i="1"/>
  <c r="S41" i="5"/>
  <c r="R41" i="5"/>
  <c r="B41" i="5"/>
  <c r="BF41" i="1"/>
  <c r="B60" i="6"/>
  <c r="R60" i="6"/>
  <c r="S60" i="6"/>
  <c r="BW60" i="1"/>
  <c r="R90" i="6"/>
  <c r="S90" i="6"/>
  <c r="B90" i="6"/>
  <c r="BW90" i="1"/>
  <c r="S12" i="5"/>
  <c r="B12" i="5"/>
  <c r="R12" i="5"/>
  <c r="BF12" i="1"/>
  <c r="R55" i="6"/>
  <c r="B55" i="6"/>
  <c r="S55" i="6"/>
  <c r="BW55" i="1"/>
  <c r="S38" i="6"/>
  <c r="B38" i="6"/>
  <c r="R38" i="6"/>
  <c r="BW38" i="1"/>
  <c r="S53" i="6"/>
  <c r="B53" i="6"/>
  <c r="R53" i="6"/>
  <c r="BW53" i="1"/>
  <c r="B101" i="7"/>
  <c r="CN101" i="1"/>
  <c r="R101" i="7"/>
  <c r="S101" i="7"/>
  <c r="S92" i="7"/>
  <c r="B92" i="7"/>
  <c r="R92" i="7"/>
  <c r="CN92" i="1"/>
  <c r="R9" i="6"/>
  <c r="S9" i="6"/>
  <c r="B9" i="6"/>
  <c r="BW9" i="1"/>
  <c r="R4" i="7"/>
  <c r="S4" i="7"/>
  <c r="CN4" i="1"/>
  <c r="R10" i="7"/>
  <c r="S10" i="7"/>
  <c r="B10" i="7"/>
  <c r="CN10" i="1"/>
  <c r="S3" i="2"/>
  <c r="R3" i="2"/>
  <c r="G3" i="1"/>
  <c r="D3" i="1" s="1"/>
  <c r="B3" i="2"/>
  <c r="S3" i="5"/>
  <c r="R3" i="5"/>
  <c r="B3" i="5"/>
  <c r="BF3" i="1"/>
  <c r="B60" i="2"/>
  <c r="S60" i="2"/>
  <c r="R60" i="2"/>
  <c r="G60" i="1"/>
  <c r="D60" i="1" s="1"/>
  <c r="R83" i="2"/>
  <c r="S83" i="2"/>
  <c r="B83" i="2"/>
  <c r="G83" i="1"/>
  <c r="D83" i="1" s="1"/>
  <c r="S14" i="2"/>
  <c r="R14" i="2"/>
  <c r="B14" i="2"/>
  <c r="G14" i="1"/>
  <c r="D14" i="1" s="1"/>
  <c r="S70" i="2"/>
  <c r="R70" i="2"/>
  <c r="B70" i="2"/>
  <c r="G70" i="1"/>
  <c r="D70" i="1" s="1"/>
  <c r="B53" i="2"/>
  <c r="S53" i="2"/>
  <c r="R53" i="2"/>
  <c r="G53" i="1"/>
  <c r="D53" i="1" s="1"/>
  <c r="S18" i="2"/>
  <c r="B18" i="2"/>
  <c r="R18" i="2"/>
  <c r="G18" i="1"/>
  <c r="D18" i="1" s="1"/>
  <c r="S19" i="2"/>
  <c r="B19" i="2"/>
  <c r="R19" i="2"/>
  <c r="G19" i="1"/>
  <c r="D19" i="1" s="1"/>
  <c r="B13" i="2"/>
  <c r="R13" i="2"/>
  <c r="S13" i="2"/>
  <c r="G13" i="1"/>
  <c r="D13" i="1" s="1"/>
  <c r="S12" i="2"/>
  <c r="R12" i="2"/>
  <c r="B12" i="2"/>
  <c r="G12" i="1"/>
  <c r="D12" i="1" s="1"/>
  <c r="X54" i="1"/>
  <c r="B54" i="3"/>
  <c r="R54" i="3"/>
  <c r="B33" i="3"/>
  <c r="R33" i="3"/>
  <c r="X33" i="1"/>
  <c r="X102" i="1"/>
  <c r="S10" i="2"/>
  <c r="R10" i="2"/>
  <c r="B10" i="2"/>
  <c r="G10" i="1"/>
  <c r="D10" i="1" s="1"/>
  <c r="R93" i="3"/>
  <c r="B93" i="3"/>
  <c r="X93" i="1"/>
  <c r="X68" i="1"/>
  <c r="B68" i="3"/>
  <c r="R68" i="3"/>
  <c r="X12" i="1"/>
  <c r="B12" i="3"/>
  <c r="R12" i="3"/>
  <c r="X8" i="1"/>
  <c r="R8" i="3"/>
  <c r="B8" i="3"/>
  <c r="AO98" i="1"/>
  <c r="AO97" i="1"/>
  <c r="AO49" i="1"/>
  <c r="AO64" i="1"/>
  <c r="AO35" i="1"/>
  <c r="R97" i="5"/>
  <c r="S97" i="5"/>
  <c r="B97" i="5"/>
  <c r="BF97" i="1"/>
  <c r="S27" i="4"/>
  <c r="B27" i="4"/>
  <c r="R27" i="4"/>
  <c r="AO27" i="1"/>
  <c r="B50" i="5"/>
  <c r="R50" i="5"/>
  <c r="S50" i="5"/>
  <c r="BF50" i="1"/>
  <c r="B84" i="5"/>
  <c r="R84" i="5"/>
  <c r="S84" i="5"/>
  <c r="BF84" i="1"/>
  <c r="S69" i="5"/>
  <c r="R69" i="5"/>
  <c r="B69" i="5"/>
  <c r="BF69" i="1"/>
  <c r="S17" i="5"/>
  <c r="R17" i="5"/>
  <c r="B17" i="5"/>
  <c r="BF17" i="1"/>
  <c r="S93" i="6"/>
  <c r="B93" i="6"/>
  <c r="R93" i="6"/>
  <c r="BW93" i="1"/>
  <c r="R4" i="6"/>
  <c r="B4" i="6"/>
  <c r="S4" i="6"/>
  <c r="BW4" i="1"/>
  <c r="S33" i="6"/>
  <c r="B33" i="6"/>
  <c r="BV33" i="1" s="1"/>
  <c r="R33" i="6"/>
  <c r="BW33" i="1"/>
  <c r="CN103" i="1"/>
  <c r="B103" i="7"/>
  <c r="R103" i="7"/>
  <c r="S103" i="7"/>
  <c r="R90" i="7"/>
  <c r="B90" i="7"/>
  <c r="S90" i="7"/>
  <c r="CN90" i="1"/>
  <c r="R27" i="7"/>
  <c r="B27" i="7"/>
  <c r="S27" i="7"/>
  <c r="CN27" i="1"/>
  <c r="S88" i="2"/>
  <c r="B88" i="2"/>
  <c r="R88" i="2"/>
  <c r="G88" i="1"/>
  <c r="D88" i="1" s="1"/>
  <c r="B63" i="2"/>
  <c r="R63" i="2"/>
  <c r="S63" i="2"/>
  <c r="G63" i="1"/>
  <c r="D63" i="1" s="1"/>
  <c r="B27" i="2"/>
  <c r="S27" i="2"/>
  <c r="R27" i="2"/>
  <c r="G27" i="1"/>
  <c r="D27" i="1" s="1"/>
  <c r="R98" i="2"/>
  <c r="B98" i="2"/>
  <c r="G98" i="1"/>
  <c r="D98" i="1" s="1"/>
  <c r="S98" i="2"/>
  <c r="R50" i="2"/>
  <c r="S50" i="2"/>
  <c r="B50" i="2"/>
  <c r="G50" i="1"/>
  <c r="D50" i="1" s="1"/>
  <c r="S81" i="2"/>
  <c r="R81" i="2"/>
  <c r="B81" i="2"/>
  <c r="G81" i="1"/>
  <c r="D81" i="1" s="1"/>
  <c r="X67" i="1"/>
  <c r="R67" i="3"/>
  <c r="B67" i="3"/>
  <c r="AO75" i="1"/>
  <c r="S90" i="4"/>
  <c r="R90" i="4"/>
  <c r="B90" i="4"/>
  <c r="AO90" i="1"/>
  <c r="AO86" i="1"/>
  <c r="AO30" i="1"/>
  <c r="AO58" i="1"/>
  <c r="AO29" i="1"/>
  <c r="AO77" i="1"/>
  <c r="AO26" i="1"/>
  <c r="AO44" i="1"/>
  <c r="AO25" i="1"/>
  <c r="AO63" i="1"/>
  <c r="S24" i="4"/>
  <c r="R24" i="4"/>
  <c r="B24" i="4"/>
  <c r="AO24" i="1"/>
  <c r="AO7" i="1"/>
  <c r="S91" i="5"/>
  <c r="R91" i="5"/>
  <c r="B91" i="5"/>
  <c r="BF91" i="1"/>
  <c r="B32" i="5"/>
  <c r="S32" i="5"/>
  <c r="R32" i="5"/>
  <c r="BF32" i="1"/>
  <c r="R38" i="5"/>
  <c r="S38" i="5"/>
  <c r="B38" i="5"/>
  <c r="BF38" i="1"/>
  <c r="R83" i="6"/>
  <c r="S83" i="6"/>
  <c r="B83" i="6"/>
  <c r="BW83" i="1"/>
  <c r="R61" i="6"/>
  <c r="S61" i="6"/>
  <c r="B61" i="6"/>
  <c r="BV61" i="1" s="1"/>
  <c r="BW61" i="1"/>
  <c r="S17" i="6"/>
  <c r="B17" i="6"/>
  <c r="R17" i="6"/>
  <c r="BW17" i="1"/>
  <c r="B21" i="7"/>
  <c r="R21" i="7"/>
  <c r="S21" i="7"/>
  <c r="CN21" i="1"/>
  <c r="R55" i="7"/>
  <c r="S55" i="7"/>
  <c r="B55" i="7"/>
  <c r="CN55" i="1"/>
  <c r="S7" i="7"/>
  <c r="B7" i="7"/>
  <c r="R7" i="7"/>
  <c r="CN7" i="1"/>
  <c r="S3" i="6"/>
  <c r="BW3" i="1"/>
  <c r="B3" i="6"/>
  <c r="R3" i="6"/>
  <c r="B91" i="2"/>
  <c r="R91" i="2"/>
  <c r="S91" i="2"/>
  <c r="G91" i="1"/>
  <c r="D91" i="1" s="1"/>
  <c r="S68" i="2"/>
  <c r="R68" i="2"/>
  <c r="B68" i="2"/>
  <c r="G68" i="1"/>
  <c r="D68" i="1" s="1"/>
  <c r="S38" i="2"/>
  <c r="B38" i="2"/>
  <c r="R38" i="2"/>
  <c r="G38" i="1"/>
  <c r="D38" i="1" s="1"/>
  <c r="R43" i="2"/>
  <c r="B43" i="2"/>
  <c r="S43" i="2"/>
  <c r="G43" i="1"/>
  <c r="D43" i="1" s="1"/>
  <c r="R78" i="2"/>
  <c r="B78" i="2"/>
  <c r="S78" i="2"/>
  <c r="G78" i="1"/>
  <c r="D78" i="1" s="1"/>
  <c r="B61" i="2"/>
  <c r="F61" i="1" s="1"/>
  <c r="S61" i="2"/>
  <c r="R61" i="2"/>
  <c r="G61" i="1"/>
  <c r="D61" i="1" s="1"/>
  <c r="R92" i="3"/>
  <c r="B92" i="3"/>
  <c r="X92" i="1"/>
  <c r="R52" i="3"/>
  <c r="B52" i="3"/>
  <c r="X52" i="1"/>
  <c r="R90" i="3"/>
  <c r="B90" i="3"/>
  <c r="X90" i="1"/>
  <c r="B89" i="3"/>
  <c r="R89" i="3"/>
  <c r="X89" i="1"/>
  <c r="R36" i="3"/>
  <c r="B36" i="3"/>
  <c r="X36" i="1"/>
  <c r="S101" i="4"/>
  <c r="AO101" i="1"/>
  <c r="B101" i="4"/>
  <c r="R101" i="4"/>
  <c r="B24" i="3"/>
  <c r="R24" i="3"/>
  <c r="X24" i="1"/>
  <c r="B10" i="3"/>
  <c r="R10" i="3"/>
  <c r="X10" i="1"/>
  <c r="AO38" i="1"/>
  <c r="AO57" i="1"/>
  <c r="B103" i="5"/>
  <c r="R103" i="5"/>
  <c r="BF103" i="1"/>
  <c r="S103" i="5"/>
  <c r="B94" i="5"/>
  <c r="S94" i="5"/>
  <c r="R94" i="5"/>
  <c r="BF94" i="1"/>
  <c r="AO43" i="1"/>
  <c r="AO4" i="1"/>
  <c r="B74" i="5"/>
  <c r="S74" i="5"/>
  <c r="R74" i="5"/>
  <c r="BF74" i="1"/>
  <c r="S67" i="5"/>
  <c r="R67" i="5"/>
  <c r="B67" i="5"/>
  <c r="BF67" i="1"/>
  <c r="S77" i="5"/>
  <c r="B77" i="5"/>
  <c r="R77" i="5"/>
  <c r="BF77" i="1"/>
  <c r="R20" i="5"/>
  <c r="S20" i="5"/>
  <c r="B20" i="5"/>
  <c r="BF20" i="1"/>
  <c r="BW104" i="1"/>
  <c r="R104" i="6"/>
  <c r="B104" i="6"/>
  <c r="S104" i="6"/>
  <c r="R40" i="6"/>
  <c r="S40" i="6"/>
  <c r="B40" i="6"/>
  <c r="BW40" i="1"/>
  <c r="BW101" i="1"/>
  <c r="S101" i="6"/>
  <c r="R101" i="6"/>
  <c r="B101" i="6"/>
  <c r="B100" i="7"/>
  <c r="CN100" i="1"/>
  <c r="R100" i="7"/>
  <c r="S100" i="7"/>
  <c r="R43" i="6"/>
  <c r="B43" i="6"/>
  <c r="S43" i="6"/>
  <c r="BW43" i="1"/>
  <c r="S41" i="6"/>
  <c r="R41" i="6"/>
  <c r="B41" i="6"/>
  <c r="BW41" i="1"/>
  <c r="B89" i="7"/>
  <c r="S89" i="7"/>
  <c r="R89" i="7"/>
  <c r="CN89" i="1"/>
  <c r="S32" i="7"/>
  <c r="B32" i="7"/>
  <c r="R32" i="7"/>
  <c r="CN32" i="1"/>
  <c r="R10" i="6"/>
  <c r="B10" i="6"/>
  <c r="S10" i="6"/>
  <c r="BW10" i="1"/>
  <c r="S69" i="7"/>
  <c r="B69" i="7"/>
  <c r="R69" i="7"/>
  <c r="CN69" i="1"/>
  <c r="B96" i="2"/>
  <c r="S96" i="2"/>
  <c r="R96" i="2"/>
  <c r="G96" i="1"/>
  <c r="D96" i="1" s="1"/>
  <c r="B48" i="2"/>
  <c r="S48" i="2"/>
  <c r="R48" i="2"/>
  <c r="G48" i="1"/>
  <c r="D48" i="1" s="1"/>
  <c r="B41" i="2"/>
  <c r="R41" i="2"/>
  <c r="S41" i="2"/>
  <c r="G41" i="1"/>
  <c r="D41" i="1" s="1"/>
  <c r="S71" i="2"/>
  <c r="B71" i="2"/>
  <c r="R71" i="2"/>
  <c r="G71" i="1"/>
  <c r="D71" i="1" s="1"/>
  <c r="R42" i="2"/>
  <c r="B42" i="2"/>
  <c r="S42" i="2"/>
  <c r="G42" i="1"/>
  <c r="D42" i="1" s="1"/>
  <c r="B58" i="2"/>
  <c r="R58" i="2"/>
  <c r="S58" i="2"/>
  <c r="G58" i="1"/>
  <c r="D58" i="1" s="1"/>
  <c r="S89" i="2"/>
  <c r="B89" i="2"/>
  <c r="R89" i="2"/>
  <c r="G89" i="1"/>
  <c r="D89" i="1" s="1"/>
  <c r="S37" i="2"/>
  <c r="B37" i="2"/>
  <c r="R37" i="2"/>
  <c r="G37" i="1"/>
  <c r="D37" i="1" s="1"/>
  <c r="B66" i="3"/>
  <c r="R66" i="3"/>
  <c r="X66" i="1"/>
  <c r="X77" i="1"/>
  <c r="R77" i="3"/>
  <c r="B77" i="3"/>
  <c r="B51" i="3"/>
  <c r="R51" i="3"/>
  <c r="X51" i="1"/>
  <c r="R27" i="3"/>
  <c r="B27" i="3"/>
  <c r="X27" i="1"/>
  <c r="X101" i="1"/>
  <c r="R101" i="3"/>
  <c r="B101" i="3"/>
  <c r="AO78" i="1"/>
  <c r="AO91" i="1"/>
  <c r="AO99" i="1"/>
  <c r="R88" i="4"/>
  <c r="B88" i="4"/>
  <c r="S88" i="4"/>
  <c r="AO88" i="1"/>
  <c r="AO84" i="1"/>
  <c r="R50" i="3"/>
  <c r="B50" i="3"/>
  <c r="X50" i="1"/>
  <c r="BF102" i="1"/>
  <c r="S102" i="5"/>
  <c r="R102" i="5"/>
  <c r="B102" i="5"/>
  <c r="R85" i="4"/>
  <c r="B85" i="4"/>
  <c r="S85" i="4"/>
  <c r="AO85" i="1"/>
  <c r="AO37" i="1"/>
  <c r="S52" i="4"/>
  <c r="R52" i="4"/>
  <c r="B52" i="4"/>
  <c r="AO52" i="1"/>
  <c r="AO22" i="1"/>
  <c r="S87" i="5"/>
  <c r="R87" i="5"/>
  <c r="B87" i="5"/>
  <c r="BF87" i="1"/>
  <c r="R76" i="5"/>
  <c r="B76" i="5"/>
  <c r="S76" i="5"/>
  <c r="BF76" i="1"/>
  <c r="AO15" i="1"/>
  <c r="R66" i="5"/>
  <c r="S66" i="5"/>
  <c r="B66" i="5"/>
  <c r="BF66" i="1"/>
  <c r="S27" i="5"/>
  <c r="B27" i="5"/>
  <c r="R27" i="5"/>
  <c r="BF27" i="1"/>
  <c r="R84" i="6"/>
  <c r="B84" i="6"/>
  <c r="BV84" i="1" s="1"/>
  <c r="S84" i="6"/>
  <c r="BW84" i="1"/>
  <c r="B91" i="6"/>
  <c r="S91" i="6"/>
  <c r="R91" i="6"/>
  <c r="BW91" i="1"/>
  <c r="S5" i="5"/>
  <c r="R5" i="5"/>
  <c r="B5" i="5"/>
  <c r="BF5" i="1"/>
  <c r="B7" i="6"/>
  <c r="S7" i="6"/>
  <c r="R7" i="6"/>
  <c r="BW7" i="1"/>
  <c r="CN104" i="1"/>
  <c r="B104" i="7"/>
  <c r="S104" i="7"/>
  <c r="R104" i="7"/>
  <c r="R8" i="6"/>
  <c r="S8" i="6"/>
  <c r="B8" i="6"/>
  <c r="BW8" i="1"/>
  <c r="R54" i="6"/>
  <c r="S54" i="6"/>
  <c r="B54" i="6"/>
  <c r="BW54" i="1"/>
  <c r="R69" i="6"/>
  <c r="S69" i="6"/>
  <c r="B69" i="6"/>
  <c r="BW69" i="1"/>
  <c r="B21" i="6"/>
  <c r="R21" i="6"/>
  <c r="S21" i="6"/>
  <c r="BW21" i="1"/>
  <c r="R91" i="7"/>
  <c r="S91" i="7"/>
  <c r="B91" i="7"/>
  <c r="CN91" i="1"/>
  <c r="S77" i="7"/>
  <c r="R77" i="7"/>
  <c r="B77" i="7"/>
  <c r="CN77" i="1"/>
  <c r="R54" i="7"/>
  <c r="S54" i="7"/>
  <c r="B54" i="7"/>
  <c r="CN54" i="1"/>
  <c r="S45" i="7"/>
  <c r="R45" i="7"/>
  <c r="B45" i="7"/>
  <c r="CN45" i="1"/>
  <c r="S17" i="7"/>
  <c r="B17" i="7"/>
  <c r="R17" i="7"/>
  <c r="CN17" i="1"/>
  <c r="CN3" i="1"/>
  <c r="S3" i="7"/>
  <c r="R3" i="7"/>
  <c r="B3" i="7"/>
  <c r="B76" i="2"/>
  <c r="R76" i="2"/>
  <c r="S76" i="2"/>
  <c r="G76" i="1"/>
  <c r="D76" i="1" s="1"/>
  <c r="B40" i="2"/>
  <c r="S40" i="2"/>
  <c r="R40" i="2"/>
  <c r="G40" i="1"/>
  <c r="D40" i="1" s="1"/>
  <c r="B51" i="2"/>
  <c r="S51" i="2"/>
  <c r="R51" i="2"/>
  <c r="G51" i="1"/>
  <c r="D51" i="1" s="1"/>
  <c r="R86" i="2"/>
  <c r="S86" i="2"/>
  <c r="B86" i="2"/>
  <c r="G86" i="1"/>
  <c r="D86" i="1" s="1"/>
  <c r="B69" i="2"/>
  <c r="S69" i="2"/>
  <c r="R69" i="2"/>
  <c r="G69" i="1"/>
  <c r="D69" i="1" s="1"/>
  <c r="B36" i="2"/>
  <c r="R36" i="2"/>
  <c r="S36" i="2"/>
  <c r="G36" i="1"/>
  <c r="D36" i="1" s="1"/>
  <c r="X91" i="1"/>
  <c r="B91" i="3"/>
  <c r="R91" i="3"/>
  <c r="X53" i="1"/>
  <c r="R53" i="3"/>
  <c r="B53" i="3"/>
  <c r="X76" i="1"/>
  <c r="R76" i="3"/>
  <c r="B76" i="3"/>
  <c r="R65" i="3"/>
  <c r="B65" i="3"/>
  <c r="X65" i="1"/>
  <c r="B7" i="2"/>
  <c r="R7" i="2"/>
  <c r="S7" i="2"/>
  <c r="G7" i="1"/>
  <c r="D7" i="1" s="1"/>
  <c r="X97" i="1"/>
  <c r="R97" i="3"/>
  <c r="B97" i="3"/>
  <c r="AO95" i="1"/>
  <c r="AO87" i="1"/>
  <c r="AO82" i="1"/>
  <c r="AO46" i="1"/>
  <c r="R65" i="4"/>
  <c r="S65" i="4"/>
  <c r="B65" i="4"/>
  <c r="AO65" i="1"/>
  <c r="AO14" i="1"/>
  <c r="AO32" i="1"/>
  <c r="B51" i="4"/>
  <c r="S51" i="4"/>
  <c r="R51" i="4"/>
  <c r="AO51" i="1"/>
  <c r="R21" i="4"/>
  <c r="B21" i="4"/>
  <c r="S21" i="4"/>
  <c r="AO21" i="1"/>
  <c r="B51" i="5"/>
  <c r="R51" i="5"/>
  <c r="S51" i="5"/>
  <c r="BF51" i="1"/>
  <c r="S68" i="5"/>
  <c r="B68" i="5"/>
  <c r="BE68" i="1" s="1"/>
  <c r="R68" i="5"/>
  <c r="BF68" i="1"/>
  <c r="R28" i="5"/>
  <c r="S28" i="5"/>
  <c r="B28" i="5"/>
  <c r="BF28" i="1"/>
  <c r="B52" i="6"/>
  <c r="R52" i="6"/>
  <c r="S52" i="6"/>
  <c r="BW52" i="1"/>
  <c r="B74" i="6"/>
  <c r="BV74" i="1" s="1"/>
  <c r="R74" i="6"/>
  <c r="S74" i="6"/>
  <c r="BW74" i="1"/>
  <c r="R8" i="5"/>
  <c r="S8" i="5"/>
  <c r="B8" i="5"/>
  <c r="BF8" i="1"/>
  <c r="B76" i="6"/>
  <c r="R76" i="6"/>
  <c r="S76" i="6"/>
  <c r="BW76" i="1"/>
  <c r="B36" i="6"/>
  <c r="R36" i="6"/>
  <c r="S36" i="6"/>
  <c r="BW36" i="1"/>
  <c r="R51" i="6"/>
  <c r="S51" i="6"/>
  <c r="B51" i="6"/>
  <c r="BW51" i="1"/>
  <c r="B97" i="7"/>
  <c r="S97" i="7"/>
  <c r="R97" i="7"/>
  <c r="CN97" i="1"/>
  <c r="B12" i="7"/>
  <c r="S12" i="7"/>
  <c r="R12" i="7"/>
  <c r="CN12" i="1"/>
  <c r="S88" i="7"/>
  <c r="R88" i="7"/>
  <c r="B88" i="7"/>
  <c r="CN88" i="1"/>
  <c r="R52" i="7"/>
  <c r="S52" i="7"/>
  <c r="B52" i="7"/>
  <c r="CN52" i="1"/>
  <c r="S5" i="6"/>
  <c r="R5" i="6"/>
  <c r="B5" i="6"/>
  <c r="BW5" i="1"/>
  <c r="R84" i="7"/>
  <c r="B84" i="7"/>
  <c r="S84" i="7"/>
  <c r="CN84" i="1"/>
  <c r="S40" i="7"/>
  <c r="B40" i="7"/>
  <c r="R40" i="7"/>
  <c r="CN40" i="1"/>
  <c r="B41" i="7"/>
  <c r="S41" i="7"/>
  <c r="R41" i="7"/>
  <c r="CN41" i="1"/>
  <c r="S43" i="7"/>
  <c r="R43" i="7"/>
  <c r="B43" i="7"/>
  <c r="CN43" i="1"/>
  <c r="G99" i="1"/>
  <c r="D99" i="1" s="1"/>
  <c r="R99" i="2"/>
  <c r="B99" i="2"/>
  <c r="S99" i="2"/>
  <c r="S104" i="2"/>
  <c r="B104" i="2"/>
  <c r="R104" i="2"/>
  <c r="G104" i="1"/>
  <c r="D104" i="1" s="1"/>
  <c r="B56" i="2"/>
  <c r="S56" i="2"/>
  <c r="R56" i="2"/>
  <c r="G56" i="1"/>
  <c r="D56" i="1" s="1"/>
  <c r="R22" i="2"/>
  <c r="B22" i="2"/>
  <c r="S22" i="2"/>
  <c r="G22" i="1"/>
  <c r="D22" i="1" s="1"/>
  <c r="S79" i="2"/>
  <c r="R79" i="2"/>
  <c r="B79" i="2"/>
  <c r="G79" i="1"/>
  <c r="D79" i="1" s="1"/>
  <c r="B66" i="2"/>
  <c r="R66" i="2"/>
  <c r="S66" i="2"/>
  <c r="G66" i="1"/>
  <c r="D66" i="1" s="1"/>
  <c r="S97" i="2"/>
  <c r="B97" i="2"/>
  <c r="R97" i="2"/>
  <c r="G97" i="1"/>
  <c r="D97" i="1" s="1"/>
  <c r="B49" i="2"/>
  <c r="R49" i="2"/>
  <c r="S49" i="2"/>
  <c r="G49" i="1"/>
  <c r="D49" i="1" s="1"/>
  <c r="R9" i="2"/>
  <c r="S9" i="2"/>
  <c r="B9" i="2"/>
  <c r="G9" i="1"/>
  <c r="D9" i="1" s="1"/>
  <c r="X32" i="1"/>
  <c r="B32" i="3"/>
  <c r="R32" i="3"/>
  <c r="S8" i="2"/>
  <c r="R8" i="2"/>
  <c r="B8" i="2"/>
  <c r="G8" i="1"/>
  <c r="D8" i="1" s="1"/>
  <c r="R21" i="3"/>
  <c r="B21" i="3"/>
  <c r="X21" i="1"/>
  <c r="S6" i="2"/>
  <c r="B6" i="2"/>
  <c r="R6" i="2"/>
  <c r="G6" i="1"/>
  <c r="D6" i="1" s="1"/>
  <c r="B88" i="3"/>
  <c r="R88" i="3"/>
  <c r="X88" i="1"/>
  <c r="AO76" i="1"/>
  <c r="X20" i="1"/>
  <c r="B20" i="3"/>
  <c r="R20" i="3"/>
  <c r="R74" i="4"/>
  <c r="B74" i="4"/>
  <c r="S74" i="4"/>
  <c r="AO74" i="1"/>
  <c r="AO104" i="1"/>
  <c r="B104" i="4"/>
  <c r="R104" i="4"/>
  <c r="S104" i="4"/>
  <c r="AO96" i="1"/>
  <c r="B93" i="4"/>
  <c r="S93" i="4"/>
  <c r="R93" i="4"/>
  <c r="AO93" i="1"/>
  <c r="AO45" i="1"/>
  <c r="B13" i="4"/>
  <c r="R13" i="4"/>
  <c r="S13" i="4"/>
  <c r="AO13" i="1"/>
  <c r="AO60" i="1"/>
  <c r="R93" i="5"/>
  <c r="S93" i="5"/>
  <c r="B93" i="5"/>
  <c r="BF93" i="1"/>
  <c r="S88" i="5"/>
  <c r="R88" i="5"/>
  <c r="B88" i="5"/>
  <c r="BF88" i="1"/>
  <c r="S60" i="5"/>
  <c r="R60" i="5"/>
  <c r="B60" i="5"/>
  <c r="BF60" i="1"/>
  <c r="AO23" i="1"/>
  <c r="S65" i="5"/>
  <c r="R65" i="5"/>
  <c r="B65" i="5"/>
  <c r="BF65" i="1"/>
  <c r="R92" i="6"/>
  <c r="S92" i="6"/>
  <c r="B92" i="6"/>
  <c r="BW92" i="1"/>
  <c r="B24" i="6"/>
  <c r="S24" i="6"/>
  <c r="R24" i="6"/>
  <c r="BW24" i="1"/>
  <c r="B89" i="6"/>
  <c r="S89" i="6"/>
  <c r="R89" i="6"/>
  <c r="BW89" i="1"/>
  <c r="S62" i="6"/>
  <c r="B62" i="6"/>
  <c r="R62" i="6"/>
  <c r="BW62" i="1"/>
  <c r="S83" i="7"/>
  <c r="R83" i="7"/>
  <c r="B83" i="7"/>
  <c r="CN83" i="1"/>
  <c r="R76" i="7"/>
  <c r="B76" i="7"/>
  <c r="S76" i="7"/>
  <c r="CN76" i="1"/>
  <c r="S9" i="7"/>
  <c r="R9" i="7"/>
  <c r="B9" i="7"/>
  <c r="CN9" i="1"/>
  <c r="T12" i="7" l="1" a="1"/>
  <c r="T12" i="7" s="1"/>
  <c r="CL12" i="1" s="1"/>
  <c r="CM12" i="1"/>
  <c r="T76" i="5" a="1"/>
  <c r="T76" i="5" s="1"/>
  <c r="BD76" i="1" s="1"/>
  <c r="BE76" i="1"/>
  <c r="T21" i="7" a="1"/>
  <c r="T21" i="7" s="1"/>
  <c r="CL21" i="1" s="1"/>
  <c r="CM21" i="1"/>
  <c r="S53" i="3" a="1"/>
  <c r="S53" i="3" s="1"/>
  <c r="V53" i="1" s="1"/>
  <c r="W53" i="1"/>
  <c r="T17" i="7" a="1"/>
  <c r="T17" i="7" s="1"/>
  <c r="CL17" i="1" s="1"/>
  <c r="CM17" i="1"/>
  <c r="T89" i="6" a="1"/>
  <c r="T89" i="6" s="1"/>
  <c r="BU89" i="1" s="1"/>
  <c r="BV89" i="1"/>
  <c r="T13" i="4" a="1"/>
  <c r="T13" i="4" s="1"/>
  <c r="AM13" i="1" s="1"/>
  <c r="AN13" i="1"/>
  <c r="S21" i="3" a="1"/>
  <c r="S21" i="3" s="1"/>
  <c r="V21" i="1" s="1"/>
  <c r="W21" i="1"/>
  <c r="T66" i="2" a="1"/>
  <c r="T66" i="2" s="1"/>
  <c r="E66" i="1" s="1"/>
  <c r="F66" i="1"/>
  <c r="T84" i="7" a="1"/>
  <c r="T84" i="7" s="1"/>
  <c r="CL84" i="1" s="1"/>
  <c r="CM84" i="1"/>
  <c r="T21" i="4" a="1"/>
  <c r="T21" i="4" s="1"/>
  <c r="AM21" i="1" s="1"/>
  <c r="AN21" i="1"/>
  <c r="T69" i="2" a="1"/>
  <c r="T69" i="2" s="1"/>
  <c r="E69" i="1" s="1"/>
  <c r="F69" i="1"/>
  <c r="T40" i="2" a="1"/>
  <c r="T40" i="2" s="1"/>
  <c r="E40" i="1" s="1"/>
  <c r="F40" i="1"/>
  <c r="T91" i="6" a="1"/>
  <c r="T91" i="6" s="1"/>
  <c r="BU91" i="1" s="1"/>
  <c r="BV91" i="1"/>
  <c r="S27" i="3" a="1"/>
  <c r="S27" i="3" s="1"/>
  <c r="V27" i="1" s="1"/>
  <c r="W27" i="1"/>
  <c r="T41" i="6" a="1"/>
  <c r="T41" i="6" s="1"/>
  <c r="BU41" i="1" s="1"/>
  <c r="BV41" i="1"/>
  <c r="T20" i="5" a="1"/>
  <c r="T20" i="5" s="1"/>
  <c r="BD20" i="1" s="1"/>
  <c r="BE20" i="1"/>
  <c r="S67" i="3" a="1"/>
  <c r="S67" i="3" s="1"/>
  <c r="V67" i="1" s="1"/>
  <c r="W67" i="1"/>
  <c r="T97" i="5" a="1"/>
  <c r="T97" i="5" s="1"/>
  <c r="BD97" i="1" s="1"/>
  <c r="BE97" i="1"/>
  <c r="T10" i="2" a="1"/>
  <c r="T10" i="2" s="1"/>
  <c r="E10" i="1" s="1"/>
  <c r="F10" i="1"/>
  <c r="S43" i="3" a="1"/>
  <c r="S43" i="3" s="1"/>
  <c r="V43" i="1" s="1"/>
  <c r="W43" i="1"/>
  <c r="T80" i="2" a="1"/>
  <c r="T80" i="2" s="1"/>
  <c r="E80" i="1" s="1"/>
  <c r="F80" i="1"/>
  <c r="S103" i="3" a="1"/>
  <c r="S103" i="3" s="1"/>
  <c r="V103" i="1" s="1"/>
  <c r="W103" i="1"/>
  <c r="W84" i="1"/>
  <c r="S84" i="3" a="1"/>
  <c r="S84" i="3" s="1"/>
  <c r="V84" i="1" s="1"/>
  <c r="T93" i="2" a="1"/>
  <c r="T93" i="2" s="1"/>
  <c r="E93" i="1" s="1"/>
  <c r="F93" i="1"/>
  <c r="T30" i="2" a="1"/>
  <c r="T30" i="2" s="1"/>
  <c r="E30" i="1" s="1"/>
  <c r="T52" i="2" a="1"/>
  <c r="T52" i="2" s="1"/>
  <c r="E52" i="1" s="1"/>
  <c r="F52" i="1"/>
  <c r="T5" i="7" a="1"/>
  <c r="T5" i="7" s="1"/>
  <c r="CL5" i="1" s="1"/>
  <c r="CM5" i="1"/>
  <c r="T93" i="7" a="1"/>
  <c r="T93" i="7" s="1"/>
  <c r="CL93" i="1" s="1"/>
  <c r="CM93" i="1"/>
  <c r="W85" i="1"/>
  <c r="S85" i="3" a="1"/>
  <c r="S85" i="3" s="1"/>
  <c r="V85" i="1" s="1"/>
  <c r="T65" i="2" a="1"/>
  <c r="T65" i="2" s="1"/>
  <c r="E65" i="1" s="1"/>
  <c r="F65" i="1"/>
  <c r="S69" i="3" a="1"/>
  <c r="S69" i="3" s="1"/>
  <c r="V69" i="1" s="1"/>
  <c r="W69" i="1"/>
  <c r="T39" i="2" a="1"/>
  <c r="T39" i="2" s="1"/>
  <c r="E39" i="1" s="1"/>
  <c r="F39" i="1"/>
  <c r="T61" i="7" a="1"/>
  <c r="T61" i="7" s="1"/>
  <c r="CL61" i="1" s="1"/>
  <c r="CM61" i="1"/>
  <c r="T42" i="6" a="1"/>
  <c r="T42" i="6" s="1"/>
  <c r="BU42" i="1" s="1"/>
  <c r="BV42" i="1"/>
  <c r="S95" i="3" a="1"/>
  <c r="S95" i="3" s="1"/>
  <c r="V95" i="1" s="1"/>
  <c r="W95" i="1"/>
  <c r="T81" i="5" a="1"/>
  <c r="T81" i="5" s="1"/>
  <c r="BD81" i="1" s="1"/>
  <c r="BE81" i="1"/>
  <c r="S49" i="3" a="1"/>
  <c r="S49" i="3" s="1"/>
  <c r="V49" i="1" s="1"/>
  <c r="W49" i="1"/>
  <c r="T57" i="5" a="1"/>
  <c r="T57" i="5" s="1"/>
  <c r="BD57" i="1" s="1"/>
  <c r="BE57" i="1"/>
  <c r="T78" i="7" a="1"/>
  <c r="T78" i="7" s="1"/>
  <c r="CL78" i="1" s="1"/>
  <c r="CM78" i="1"/>
  <c r="T47" i="6" a="1"/>
  <c r="T47" i="6" s="1"/>
  <c r="BU47" i="1" s="1"/>
  <c r="BV47" i="1"/>
  <c r="S58" i="3" a="1"/>
  <c r="S58" i="3" s="1"/>
  <c r="V58" i="1" s="1"/>
  <c r="W58" i="1"/>
  <c r="S31" i="3" a="1"/>
  <c r="S31" i="3" s="1"/>
  <c r="V31" i="1" s="1"/>
  <c r="W31" i="1"/>
  <c r="T86" i="5" a="1"/>
  <c r="T86" i="5" s="1"/>
  <c r="BD86" i="1" s="1"/>
  <c r="BE86" i="1"/>
  <c r="T49" i="5" a="1"/>
  <c r="T49" i="5" s="1"/>
  <c r="BD49" i="1" s="1"/>
  <c r="BE49" i="1"/>
  <c r="T56" i="2" a="1"/>
  <c r="T56" i="2" s="1"/>
  <c r="E56" i="1" s="1"/>
  <c r="F56" i="1"/>
  <c r="T42" i="2" a="1"/>
  <c r="T42" i="2" s="1"/>
  <c r="E42" i="1" s="1"/>
  <c r="F42" i="1"/>
  <c r="T24" i="4" a="1"/>
  <c r="T24" i="4" s="1"/>
  <c r="AM24" i="1" s="1"/>
  <c r="AN24" i="1"/>
  <c r="CM103" i="1"/>
  <c r="T103" i="7" a="1"/>
  <c r="T103" i="7" s="1"/>
  <c r="CL103" i="1" s="1"/>
  <c r="T12" i="2" a="1"/>
  <c r="T12" i="2" s="1"/>
  <c r="E12" i="1" s="1"/>
  <c r="F12" i="1"/>
  <c r="T14" i="2" a="1"/>
  <c r="T14" i="2" s="1"/>
  <c r="E14" i="1" s="1"/>
  <c r="F14" i="1"/>
  <c r="BE3" i="1"/>
  <c r="T3" i="5" a="1"/>
  <c r="T3" i="5" s="1"/>
  <c r="BD3" i="1" s="1"/>
  <c r="T90" i="2" a="1"/>
  <c r="T90" i="2" s="1"/>
  <c r="E90" i="1" s="1"/>
  <c r="F90" i="1"/>
  <c r="T56" i="7" a="1"/>
  <c r="T56" i="7" s="1"/>
  <c r="CL56" i="1" s="1"/>
  <c r="CM56" i="1"/>
  <c r="T85" i="6" a="1"/>
  <c r="T85" i="6" s="1"/>
  <c r="BU85" i="1" s="1"/>
  <c r="BV85" i="1"/>
  <c r="T88" i="6" a="1"/>
  <c r="T88" i="6" s="1"/>
  <c r="BU88" i="1" s="1"/>
  <c r="BV88" i="1"/>
  <c r="T92" i="5" a="1"/>
  <c r="T92" i="5" s="1"/>
  <c r="BD92" i="1" s="1"/>
  <c r="BE92" i="1"/>
  <c r="T59" i="7" a="1"/>
  <c r="T59" i="7" s="1"/>
  <c r="CL59" i="1" s="1"/>
  <c r="CM59" i="1"/>
  <c r="T50" i="6" a="1"/>
  <c r="T50" i="6" s="1"/>
  <c r="BU50" i="1" s="1"/>
  <c r="BV50" i="1"/>
  <c r="T10" i="4" a="1"/>
  <c r="T10" i="4" s="1"/>
  <c r="AM10" i="1" s="1"/>
  <c r="AN10" i="1"/>
  <c r="T56" i="6" a="1"/>
  <c r="T56" i="6" s="1"/>
  <c r="BU56" i="1" s="1"/>
  <c r="BV56" i="1"/>
  <c r="T51" i="7" a="1"/>
  <c r="T51" i="7" s="1"/>
  <c r="CL51" i="1" s="1"/>
  <c r="CM51" i="1"/>
  <c r="T59" i="6" a="1"/>
  <c r="T59" i="6" s="1"/>
  <c r="BU59" i="1" s="1"/>
  <c r="BV59" i="1"/>
  <c r="T19" i="5" a="1"/>
  <c r="T19" i="5" s="1"/>
  <c r="BD19" i="1" s="1"/>
  <c r="BE19" i="1"/>
  <c r="T83" i="5" a="1"/>
  <c r="T83" i="5" s="1"/>
  <c r="BD83" i="1" s="1"/>
  <c r="BE83" i="1"/>
  <c r="T77" i="2" a="1"/>
  <c r="T77" i="2" s="1"/>
  <c r="E77" i="1" s="1"/>
  <c r="F77" i="1"/>
  <c r="T26" i="2" a="1"/>
  <c r="T26" i="2" s="1"/>
  <c r="E26" i="1" s="1"/>
  <c r="F26" i="1"/>
  <c r="T84" i="2" a="1"/>
  <c r="T84" i="2" s="1"/>
  <c r="E84" i="1" s="1"/>
  <c r="F84" i="1"/>
  <c r="T82" i="5" a="1"/>
  <c r="T82" i="5" s="1"/>
  <c r="BD82" i="1" s="1"/>
  <c r="BE82" i="1"/>
  <c r="T30" i="5" a="1"/>
  <c r="T30" i="5" s="1"/>
  <c r="BD30" i="1" s="1"/>
  <c r="BE30" i="1"/>
  <c r="S63" i="3" a="1"/>
  <c r="S63" i="3" s="1"/>
  <c r="V63" i="1" s="1"/>
  <c r="W63" i="1"/>
  <c r="T22" i="5" a="1"/>
  <c r="T22" i="5" s="1"/>
  <c r="BD22" i="1" s="1"/>
  <c r="BE22" i="1"/>
  <c r="W30" i="1"/>
  <c r="S30" i="3" a="1"/>
  <c r="S30" i="3" s="1"/>
  <c r="V30" i="1" s="1"/>
  <c r="T73" i="5" a="1"/>
  <c r="T73" i="5" s="1"/>
  <c r="BD73" i="1" s="1"/>
  <c r="BE73" i="1"/>
  <c r="T98" i="6" a="1"/>
  <c r="T98" i="6" s="1"/>
  <c r="BU98" i="1" s="1"/>
  <c r="BV98" i="1"/>
  <c r="T86" i="6" a="1"/>
  <c r="T86" i="6" s="1"/>
  <c r="BU86" i="1" s="1"/>
  <c r="BV86" i="1"/>
  <c r="T25" i="6" a="1"/>
  <c r="T25" i="6" s="1"/>
  <c r="BU25" i="1" s="1"/>
  <c r="BV25" i="1"/>
  <c r="T99" i="5" a="1"/>
  <c r="T99" i="5" s="1"/>
  <c r="BD99" i="1" s="1"/>
  <c r="BE99" i="1"/>
  <c r="T18" i="6" a="1"/>
  <c r="T18" i="6" s="1"/>
  <c r="BU18" i="1" s="1"/>
  <c r="BV18" i="1"/>
  <c r="T48" i="5" a="1"/>
  <c r="T48" i="5" s="1"/>
  <c r="BD48" i="1" s="1"/>
  <c r="BE48" i="1"/>
  <c r="S26" i="3" a="1"/>
  <c r="S26" i="3" s="1"/>
  <c r="V26" i="1" s="1"/>
  <c r="W26" i="1"/>
  <c r="S78" i="3" a="1"/>
  <c r="S78" i="3" s="1"/>
  <c r="V78" i="1" s="1"/>
  <c r="W78" i="1"/>
  <c r="T79" i="5" a="1"/>
  <c r="T79" i="5" s="1"/>
  <c r="BD79" i="1" s="1"/>
  <c r="BE79" i="1"/>
  <c r="T96" i="7" a="1"/>
  <c r="T96" i="7" s="1"/>
  <c r="CL96" i="1" s="1"/>
  <c r="CM96" i="1"/>
  <c r="T46" i="5" a="1"/>
  <c r="T46" i="5" s="1"/>
  <c r="BD46" i="1" s="1"/>
  <c r="T37" i="2" a="1"/>
  <c r="T37" i="2" s="1"/>
  <c r="E37" i="1" s="1"/>
  <c r="F37" i="1"/>
  <c r="T55" i="7" a="1"/>
  <c r="T55" i="7" s="1"/>
  <c r="CL55" i="1" s="1"/>
  <c r="CM55" i="1"/>
  <c r="T93" i="6" a="1"/>
  <c r="T93" i="6" s="1"/>
  <c r="BU93" i="1" s="1"/>
  <c r="BV93" i="1"/>
  <c r="T83" i="7" a="1"/>
  <c r="T83" i="7" s="1"/>
  <c r="CL83" i="1" s="1"/>
  <c r="CM83" i="1"/>
  <c r="T93" i="5" a="1"/>
  <c r="T93" i="5" s="1"/>
  <c r="BD93" i="1" s="1"/>
  <c r="BE93" i="1"/>
  <c r="T86" i="2" a="1"/>
  <c r="T86" i="2" s="1"/>
  <c r="E86" i="1" s="1"/>
  <c r="F86" i="1"/>
  <c r="T45" i="7" a="1"/>
  <c r="T45" i="7" s="1"/>
  <c r="CL45" i="1" s="1"/>
  <c r="CM45" i="1"/>
  <c r="T91" i="7" a="1"/>
  <c r="T91" i="7" s="1"/>
  <c r="CL91" i="1" s="1"/>
  <c r="CM91" i="1"/>
  <c r="T54" i="6" a="1"/>
  <c r="T54" i="6" s="1"/>
  <c r="BU54" i="1" s="1"/>
  <c r="BV54" i="1"/>
  <c r="T84" i="6" a="1"/>
  <c r="T84" i="6" s="1"/>
  <c r="BU84" i="1" s="1"/>
  <c r="T48" i="2" a="1"/>
  <c r="T48" i="2" s="1"/>
  <c r="E48" i="1" s="1"/>
  <c r="F48" i="1"/>
  <c r="T74" i="5" a="1"/>
  <c r="T74" i="5" s="1"/>
  <c r="BD74" i="1" s="1"/>
  <c r="BE74" i="1"/>
  <c r="T94" i="5" a="1"/>
  <c r="T94" i="5" s="1"/>
  <c r="BD94" i="1" s="1"/>
  <c r="BE94" i="1"/>
  <c r="S36" i="3" a="1"/>
  <c r="S36" i="3" s="1"/>
  <c r="V36" i="1" s="1"/>
  <c r="W36" i="1"/>
  <c r="S92" i="3" a="1"/>
  <c r="S92" i="3" s="1"/>
  <c r="V92" i="1" s="1"/>
  <c r="W92" i="1"/>
  <c r="T43" i="2" a="1"/>
  <c r="T43" i="2" s="1"/>
  <c r="E43" i="1" s="1"/>
  <c r="F43" i="1"/>
  <c r="T61" i="6" a="1"/>
  <c r="T61" i="6" s="1"/>
  <c r="BU61" i="1" s="1"/>
  <c r="T84" i="5" a="1"/>
  <c r="T84" i="5" s="1"/>
  <c r="BD84" i="1" s="1"/>
  <c r="BE84" i="1"/>
  <c r="T18" i="2" a="1"/>
  <c r="T18" i="2" s="1"/>
  <c r="E18" i="1" s="1"/>
  <c r="F18" i="1"/>
  <c r="T4" i="7" a="1"/>
  <c r="T4" i="7" s="1"/>
  <c r="CL4" i="1" s="1"/>
  <c r="CM4" i="1"/>
  <c r="T55" i="6" a="1"/>
  <c r="T55" i="6" s="1"/>
  <c r="BU55" i="1" s="1"/>
  <c r="BV55" i="1"/>
  <c r="T53" i="7" a="1"/>
  <c r="T53" i="7" s="1"/>
  <c r="CL53" i="1" s="1"/>
  <c r="CM53" i="1"/>
  <c r="T89" i="4" a="1"/>
  <c r="T89" i="4" s="1"/>
  <c r="AM89" i="1" s="1"/>
  <c r="AN89" i="1"/>
  <c r="T68" i="6" a="1"/>
  <c r="T68" i="6" s="1"/>
  <c r="BU68" i="1" s="1"/>
  <c r="BV68" i="1"/>
  <c r="T66" i="4" a="1"/>
  <c r="T66" i="4" s="1"/>
  <c r="AM66" i="1" s="1"/>
  <c r="AN66" i="1"/>
  <c r="S28" i="3" a="1"/>
  <c r="S28" i="3" s="1"/>
  <c r="V28" i="1" s="1"/>
  <c r="W28" i="1"/>
  <c r="T74" i="2" a="1"/>
  <c r="T74" i="2" s="1"/>
  <c r="E74" i="1" s="1"/>
  <c r="F74" i="1"/>
  <c r="T87" i="2" a="1"/>
  <c r="T87" i="2" s="1"/>
  <c r="E87" i="1" s="1"/>
  <c r="F87" i="1"/>
  <c r="BE104" i="1"/>
  <c r="T104" i="5" a="1"/>
  <c r="T104" i="5" s="1"/>
  <c r="BD104" i="1" s="1"/>
  <c r="T28" i="4" a="1"/>
  <c r="T28" i="4" s="1"/>
  <c r="AM28" i="1" s="1"/>
  <c r="AN28" i="1"/>
  <c r="S87" i="3" a="1"/>
  <c r="S87" i="3" s="1"/>
  <c r="V87" i="1" s="1"/>
  <c r="W87" i="1"/>
  <c r="T95" i="2" a="1"/>
  <c r="T95" i="2" s="1"/>
  <c r="E95" i="1" s="1"/>
  <c r="F95" i="1"/>
  <c r="T75" i="7" a="1"/>
  <c r="T75" i="7" s="1"/>
  <c r="CL75" i="1" s="1"/>
  <c r="CM75" i="1"/>
  <c r="T75" i="5" a="1"/>
  <c r="T75" i="5" s="1"/>
  <c r="BD75" i="1" s="1"/>
  <c r="BE75" i="1"/>
  <c r="T78" i="5" a="1"/>
  <c r="T78" i="5" s="1"/>
  <c r="BD78" i="1" s="1"/>
  <c r="BE78" i="1"/>
  <c r="T13" i="7" a="1"/>
  <c r="T13" i="7" s="1"/>
  <c r="CL13" i="1" s="1"/>
  <c r="CM13" i="1"/>
  <c r="W34" i="1"/>
  <c r="S34" i="3" a="1"/>
  <c r="S34" i="3" s="1"/>
  <c r="V34" i="1" s="1"/>
  <c r="T35" i="5" a="1"/>
  <c r="T35" i="5" s="1"/>
  <c r="BD35" i="1" s="1"/>
  <c r="BE35" i="1"/>
  <c r="T22" i="6" a="1"/>
  <c r="T22" i="6" s="1"/>
  <c r="BU22" i="1" s="1"/>
  <c r="BV22" i="1"/>
  <c r="S57" i="3" a="1"/>
  <c r="S57" i="3" s="1"/>
  <c r="V57" i="1" s="1"/>
  <c r="W57" i="1"/>
  <c r="T47" i="5" a="1"/>
  <c r="T47" i="5" s="1"/>
  <c r="BD47" i="1" s="1"/>
  <c r="BE47" i="1"/>
  <c r="S37" i="3" a="1"/>
  <c r="S37" i="3" s="1"/>
  <c r="V37" i="1" s="1"/>
  <c r="W37" i="1"/>
  <c r="T63" i="5" a="1"/>
  <c r="T63" i="5" s="1"/>
  <c r="BD63" i="1" s="1"/>
  <c r="BE63" i="1"/>
  <c r="T58" i="6" a="1"/>
  <c r="T58" i="6" s="1"/>
  <c r="BU58" i="1" s="1"/>
  <c r="BV58" i="1"/>
  <c r="T31" i="7" a="1"/>
  <c r="T31" i="7" s="1"/>
  <c r="CL31" i="1" s="1"/>
  <c r="CM31" i="1"/>
  <c r="T49" i="6" a="1"/>
  <c r="T49" i="6" s="1"/>
  <c r="BU49" i="1" s="1"/>
  <c r="BV49" i="1"/>
  <c r="T29" i="6" a="1"/>
  <c r="T29" i="6" s="1"/>
  <c r="BU29" i="1" s="1"/>
  <c r="BV29" i="1"/>
  <c r="T10" i="6" a="1"/>
  <c r="T10" i="6" s="1"/>
  <c r="BU10" i="1" s="1"/>
  <c r="BV10" i="1"/>
  <c r="T88" i="2" a="1"/>
  <c r="T88" i="2" s="1"/>
  <c r="E88" i="1" s="1"/>
  <c r="F88" i="1"/>
  <c r="AN104" i="1"/>
  <c r="T104" i="4" a="1"/>
  <c r="T104" i="4" s="1"/>
  <c r="AM104" i="1" s="1"/>
  <c r="T8" i="2" a="1"/>
  <c r="T8" i="2" s="1"/>
  <c r="E8" i="1" s="1"/>
  <c r="F8" i="1"/>
  <c r="T79" i="2" a="1"/>
  <c r="T79" i="2" s="1"/>
  <c r="E79" i="1" s="1"/>
  <c r="F79" i="1"/>
  <c r="T5" i="6" a="1"/>
  <c r="T5" i="6" s="1"/>
  <c r="BU5" i="1" s="1"/>
  <c r="BV5" i="1"/>
  <c r="T68" i="5" a="1"/>
  <c r="T68" i="5" s="1"/>
  <c r="BD68" i="1" s="1"/>
  <c r="T65" i="4" a="1"/>
  <c r="T65" i="4" s="1"/>
  <c r="AM65" i="1" s="1"/>
  <c r="AN65" i="1"/>
  <c r="S91" i="3" a="1"/>
  <c r="S91" i="3" s="1"/>
  <c r="V91" i="1" s="1"/>
  <c r="W91" i="1"/>
  <c r="T52" i="5" a="1"/>
  <c r="T52" i="5" s="1"/>
  <c r="BD52" i="1" s="1"/>
  <c r="BE52" i="1"/>
  <c r="S38" i="3" a="1"/>
  <c r="S38" i="3" s="1"/>
  <c r="V38" i="1" s="1"/>
  <c r="W38" i="1"/>
  <c r="T36" i="5" a="1"/>
  <c r="T36" i="5" s="1"/>
  <c r="BD36" i="1" s="1"/>
  <c r="BE36" i="1"/>
  <c r="T6" i="6" a="1"/>
  <c r="T6" i="6" s="1"/>
  <c r="BU6" i="1" s="1"/>
  <c r="BV6" i="1"/>
  <c r="T97" i="6" a="1"/>
  <c r="T97" i="6" s="1"/>
  <c r="BU97" i="1" s="1"/>
  <c r="BV97" i="1"/>
  <c r="T24" i="5" a="1"/>
  <c r="T24" i="5" s="1"/>
  <c r="BD24" i="1" s="1"/>
  <c r="BE24" i="1"/>
  <c r="T26" i="6" a="1"/>
  <c r="T26" i="6" s="1"/>
  <c r="BU26" i="1" s="1"/>
  <c r="BV26" i="1"/>
  <c r="T86" i="7" a="1"/>
  <c r="T86" i="7" s="1"/>
  <c r="CL86" i="1" s="1"/>
  <c r="CM86" i="1"/>
  <c r="T71" i="7" a="1"/>
  <c r="T71" i="7" s="1"/>
  <c r="CL71" i="1" s="1"/>
  <c r="CM71" i="1"/>
  <c r="T25" i="5" a="1"/>
  <c r="T25" i="5" s="1"/>
  <c r="BD25" i="1" s="1"/>
  <c r="BE25" i="1"/>
  <c r="S71" i="3" a="1"/>
  <c r="S71" i="3" s="1"/>
  <c r="V71" i="1" s="1"/>
  <c r="W71" i="1"/>
  <c r="S16" i="3" a="1"/>
  <c r="S16" i="3" s="1"/>
  <c r="V16" i="1" s="1"/>
  <c r="W16" i="1"/>
  <c r="T39" i="7" a="1"/>
  <c r="T39" i="7" s="1"/>
  <c r="CL39" i="1" s="1"/>
  <c r="CM39" i="1"/>
  <c r="T44" i="5" a="1"/>
  <c r="T44" i="5" s="1"/>
  <c r="BD44" i="1" s="1"/>
  <c r="BE44" i="1"/>
  <c r="W29" i="1"/>
  <c r="S29" i="3" a="1"/>
  <c r="S29" i="3" s="1"/>
  <c r="V29" i="1" s="1"/>
  <c r="W15" i="1"/>
  <c r="S15" i="3" a="1"/>
  <c r="S15" i="3" s="1"/>
  <c r="V15" i="1" s="1"/>
  <c r="T18" i="7" a="1"/>
  <c r="T18" i="7" s="1"/>
  <c r="CL18" i="1" s="1"/>
  <c r="CM18" i="1"/>
  <c r="T34" i="6" a="1"/>
  <c r="T34" i="6" s="1"/>
  <c r="BU34" i="1" s="1"/>
  <c r="BV34" i="1"/>
  <c r="T63" i="6" a="1"/>
  <c r="T63" i="6" s="1"/>
  <c r="BU63" i="1" s="1"/>
  <c r="BV63" i="1"/>
  <c r="W96" i="1"/>
  <c r="S96" i="3" a="1"/>
  <c r="S96" i="3" s="1"/>
  <c r="V96" i="1" s="1"/>
  <c r="T74" i="6" a="1"/>
  <c r="T74" i="6" s="1"/>
  <c r="BU74" i="1" s="1"/>
  <c r="T85" i="4" a="1"/>
  <c r="T85" i="4" s="1"/>
  <c r="AM85" i="1" s="1"/>
  <c r="AN85" i="1"/>
  <c r="T91" i="2" a="1"/>
  <c r="T91" i="2" s="1"/>
  <c r="E91" i="1" s="1"/>
  <c r="F91" i="1"/>
  <c r="T32" i="5" a="1"/>
  <c r="T32" i="5" s="1"/>
  <c r="BD32" i="1" s="1"/>
  <c r="BE32" i="1"/>
  <c r="S12" i="3" a="1"/>
  <c r="S12" i="3" s="1"/>
  <c r="V12" i="1" s="1"/>
  <c r="W12" i="1"/>
  <c r="T101" i="7" a="1"/>
  <c r="T101" i="7" s="1"/>
  <c r="CL101" i="1" s="1"/>
  <c r="CM101" i="1"/>
  <c r="T60" i="6" a="1"/>
  <c r="T60" i="6" s="1"/>
  <c r="BU60" i="1" s="1"/>
  <c r="BV60" i="1"/>
  <c r="T62" i="5" a="1"/>
  <c r="T62" i="5" s="1"/>
  <c r="BD62" i="1" s="1"/>
  <c r="BE62" i="1"/>
  <c r="S4" i="3" a="1"/>
  <c r="S4" i="3" s="1"/>
  <c r="V4" i="1" s="1"/>
  <c r="W4" i="1"/>
  <c r="T24" i="6" a="1"/>
  <c r="T24" i="6" s="1"/>
  <c r="BU24" i="1" s="1"/>
  <c r="BV24" i="1"/>
  <c r="T49" i="2" a="1"/>
  <c r="T49" i="2" s="1"/>
  <c r="E49" i="1" s="1"/>
  <c r="F49" i="1"/>
  <c r="T104" i="2" a="1"/>
  <c r="T104" i="2" s="1"/>
  <c r="E104" i="1" s="1"/>
  <c r="F104" i="1"/>
  <c r="T7" i="2" a="1"/>
  <c r="T7" i="2" s="1"/>
  <c r="E7" i="1" s="1"/>
  <c r="F7" i="1"/>
  <c r="T76" i="2" a="1"/>
  <c r="T76" i="2" s="1"/>
  <c r="E76" i="1" s="1"/>
  <c r="F76" i="1"/>
  <c r="T7" i="6" a="1"/>
  <c r="T7" i="6" s="1"/>
  <c r="BU7" i="1" s="1"/>
  <c r="BV7" i="1"/>
  <c r="S51" i="3" a="1"/>
  <c r="S51" i="3" s="1"/>
  <c r="V51" i="1" s="1"/>
  <c r="W51" i="1"/>
  <c r="T40" i="6" a="1"/>
  <c r="T40" i="6" s="1"/>
  <c r="BU40" i="1" s="1"/>
  <c r="BV40" i="1"/>
  <c r="T81" i="2" a="1"/>
  <c r="T81" i="2" s="1"/>
  <c r="E81" i="1" s="1"/>
  <c r="F81" i="1"/>
  <c r="T33" i="6" a="1"/>
  <c r="T33" i="6" s="1"/>
  <c r="BU33" i="1" s="1"/>
  <c r="T17" i="5" a="1"/>
  <c r="T17" i="5" s="1"/>
  <c r="BD17" i="1" s="1"/>
  <c r="BE17" i="1"/>
  <c r="T3" i="2" a="1"/>
  <c r="T3" i="2" s="1"/>
  <c r="E3" i="1" s="1"/>
  <c r="F3" i="1"/>
  <c r="T55" i="2" a="1"/>
  <c r="T55" i="2" s="1"/>
  <c r="E55" i="1" s="1"/>
  <c r="F55" i="1"/>
  <c r="T9" i="5" a="1"/>
  <c r="T9" i="5" s="1"/>
  <c r="BD9" i="1" s="1"/>
  <c r="S40" i="3" a="1"/>
  <c r="S40" i="3" s="1"/>
  <c r="V40" i="1" s="1"/>
  <c r="W40" i="1"/>
  <c r="T5" i="2" a="1"/>
  <c r="T5" i="2" s="1"/>
  <c r="E5" i="1" s="1"/>
  <c r="F5" i="1"/>
  <c r="T31" i="2" a="1"/>
  <c r="T31" i="2" s="1"/>
  <c r="E31" i="1" s="1"/>
  <c r="T28" i="7" a="1"/>
  <c r="T28" i="7" s="1"/>
  <c r="CL28" i="1" s="1"/>
  <c r="CM28" i="1"/>
  <c r="T45" i="6" a="1"/>
  <c r="T45" i="6" s="1"/>
  <c r="BU45" i="1" s="1"/>
  <c r="BV45" i="1"/>
  <c r="AN103" i="1"/>
  <c r="T103" i="4" a="1"/>
  <c r="T103" i="4" s="1"/>
  <c r="AM103" i="1" s="1"/>
  <c r="T32" i="2" a="1"/>
  <c r="T32" i="2" s="1"/>
  <c r="E32" i="1" s="1"/>
  <c r="F32" i="1"/>
  <c r="T67" i="6" a="1"/>
  <c r="T67" i="6" s="1"/>
  <c r="BU67" i="1" s="1"/>
  <c r="BV67" i="1"/>
  <c r="T54" i="5" a="1"/>
  <c r="T54" i="5" s="1"/>
  <c r="BD54" i="1" s="1"/>
  <c r="BE54" i="1"/>
  <c r="T55" i="5" a="1"/>
  <c r="T55" i="5" s="1"/>
  <c r="BD55" i="1" s="1"/>
  <c r="BE55" i="1"/>
  <c r="T85" i="2" a="1"/>
  <c r="T85" i="2" s="1"/>
  <c r="E85" i="1" s="1"/>
  <c r="F85" i="1"/>
  <c r="T24" i="7" a="1"/>
  <c r="T24" i="7" s="1"/>
  <c r="CL24" i="1" s="1"/>
  <c r="CM24" i="1"/>
  <c r="BE101" i="1"/>
  <c r="T101" i="5" a="1"/>
  <c r="T101" i="5" s="1"/>
  <c r="BD101" i="1" s="1"/>
  <c r="S60" i="3" a="1"/>
  <c r="S60" i="3" s="1"/>
  <c r="V60" i="1" s="1"/>
  <c r="W60" i="1"/>
  <c r="S6" i="3" a="1"/>
  <c r="S6" i="3" s="1"/>
  <c r="V6" i="1" s="1"/>
  <c r="W6" i="1"/>
  <c r="T102" i="2" a="1"/>
  <c r="T102" i="2" s="1"/>
  <c r="E102" i="1" s="1"/>
  <c r="F102" i="1"/>
  <c r="S3" i="3" a="1"/>
  <c r="S3" i="3" s="1"/>
  <c r="V3" i="1" s="1"/>
  <c r="W3" i="1"/>
  <c r="S13" i="3" a="1"/>
  <c r="S13" i="3" s="1"/>
  <c r="V13" i="1" s="1"/>
  <c r="W13" i="1"/>
  <c r="T30" i="6" a="1"/>
  <c r="T30" i="6" s="1"/>
  <c r="BU30" i="1" s="1"/>
  <c r="BV30" i="1"/>
  <c r="T71" i="5" a="1"/>
  <c r="T71" i="5" s="1"/>
  <c r="BD71" i="1" s="1"/>
  <c r="BE71" i="1"/>
  <c r="T63" i="7" a="1"/>
  <c r="T63" i="7" s="1"/>
  <c r="CL63" i="1" s="1"/>
  <c r="CM63" i="1"/>
  <c r="T72" i="7" a="1"/>
  <c r="T72" i="7" s="1"/>
  <c r="CL72" i="1" s="1"/>
  <c r="CM72" i="1"/>
  <c r="W14" i="1"/>
  <c r="S14" i="3" a="1"/>
  <c r="S14" i="3" s="1"/>
  <c r="V14" i="1" s="1"/>
  <c r="S11" i="3" a="1"/>
  <c r="S11" i="3" s="1"/>
  <c r="V11" i="1" s="1"/>
  <c r="W11" i="1"/>
  <c r="T71" i="6" a="1"/>
  <c r="T71" i="6" s="1"/>
  <c r="BU71" i="1" s="1"/>
  <c r="BV71" i="1"/>
  <c r="T82" i="7" a="1"/>
  <c r="T82" i="7" s="1"/>
  <c r="CL82" i="1" s="1"/>
  <c r="CM82" i="1"/>
  <c r="T3" i="7" a="1"/>
  <c r="T3" i="7" s="1"/>
  <c r="CL3" i="1" s="1"/>
  <c r="CM3" i="1"/>
  <c r="BE102" i="1"/>
  <c r="T102" i="5" a="1"/>
  <c r="T102" i="5" s="1"/>
  <c r="BD102" i="1" s="1"/>
  <c r="S77" i="3" a="1"/>
  <c r="S77" i="3" s="1"/>
  <c r="V77" i="1" s="1"/>
  <c r="W77" i="1"/>
  <c r="T89" i="2" a="1"/>
  <c r="T89" i="2" s="1"/>
  <c r="E89" i="1" s="1"/>
  <c r="F89" i="1"/>
  <c r="T71" i="2" a="1"/>
  <c r="T71" i="2" s="1"/>
  <c r="E71" i="1" s="1"/>
  <c r="F71" i="1"/>
  <c r="T32" i="7" a="1"/>
  <c r="T32" i="7" s="1"/>
  <c r="CL32" i="1" s="1"/>
  <c r="CM32" i="1"/>
  <c r="T43" i="6" a="1"/>
  <c r="T43" i="6" s="1"/>
  <c r="BU43" i="1" s="1"/>
  <c r="BV43" i="1"/>
  <c r="T77" i="5" a="1"/>
  <c r="T77" i="5" s="1"/>
  <c r="BD77" i="1" s="1"/>
  <c r="BE77" i="1"/>
  <c r="S10" i="3" a="1"/>
  <c r="S10" i="3" s="1"/>
  <c r="V10" i="1" s="1"/>
  <c r="W10" i="1"/>
  <c r="T61" i="2" a="1"/>
  <c r="T61" i="2" s="1"/>
  <c r="E61" i="1" s="1"/>
  <c r="BV3" i="1"/>
  <c r="T3" i="6" a="1"/>
  <c r="T3" i="6" s="1"/>
  <c r="BU3" i="1" s="1"/>
  <c r="T83" i="6" a="1"/>
  <c r="T83" i="6" s="1"/>
  <c r="BU83" i="1" s="1"/>
  <c r="BV83" i="1"/>
  <c r="T91" i="5" a="1"/>
  <c r="T91" i="5" s="1"/>
  <c r="BD91" i="1" s="1"/>
  <c r="BE91" i="1"/>
  <c r="T90" i="4" a="1"/>
  <c r="T90" i="4" s="1"/>
  <c r="AM90" i="1" s="1"/>
  <c r="AN90" i="1"/>
  <c r="T27" i="7" a="1"/>
  <c r="T27" i="7" s="1"/>
  <c r="CL27" i="1" s="1"/>
  <c r="CM27" i="1"/>
  <c r="T83" i="2" a="1"/>
  <c r="T83" i="2" s="1"/>
  <c r="E83" i="1" s="1"/>
  <c r="F83" i="1"/>
  <c r="T9" i="6" a="1"/>
  <c r="T9" i="6" s="1"/>
  <c r="BU9" i="1" s="1"/>
  <c r="BV9" i="1"/>
  <c r="T41" i="5" a="1"/>
  <c r="T41" i="5" s="1"/>
  <c r="BD41" i="1" s="1"/>
  <c r="BE41" i="1"/>
  <c r="T100" i="5" a="1"/>
  <c r="T100" i="5" s="1"/>
  <c r="BD100" i="1" s="1"/>
  <c r="BE100" i="1"/>
  <c r="T15" i="2" a="1"/>
  <c r="T15" i="2" s="1"/>
  <c r="E15" i="1" s="1"/>
  <c r="F15" i="1"/>
  <c r="T19" i="7" a="1"/>
  <c r="T19" i="7" s="1"/>
  <c r="CL19" i="1" s="1"/>
  <c r="CM19" i="1"/>
  <c r="T62" i="7" a="1"/>
  <c r="T62" i="7" s="1"/>
  <c r="CL62" i="1" s="1"/>
  <c r="CM62" i="1"/>
  <c r="BV103" i="1"/>
  <c r="T103" i="6" a="1"/>
  <c r="T103" i="6" s="1"/>
  <c r="BU103" i="1" s="1"/>
  <c r="T56" i="4" a="1"/>
  <c r="T56" i="4" s="1"/>
  <c r="AM56" i="1" s="1"/>
  <c r="AN56" i="1"/>
  <c r="T100" i="2" a="1"/>
  <c r="T100" i="2" s="1"/>
  <c r="E100" i="1" s="1"/>
  <c r="F100" i="1"/>
  <c r="T35" i="2" a="1"/>
  <c r="T35" i="2" s="1"/>
  <c r="E35" i="1" s="1"/>
  <c r="F35" i="1"/>
  <c r="T72" i="2" a="1"/>
  <c r="T72" i="2" s="1"/>
  <c r="E72" i="1" s="1"/>
  <c r="F72" i="1"/>
  <c r="T65" i="7" a="1"/>
  <c r="T65" i="7" s="1"/>
  <c r="CL65" i="1" s="1"/>
  <c r="CM65" i="1"/>
  <c r="T65" i="6" a="1"/>
  <c r="T65" i="6" s="1"/>
  <c r="BU65" i="1" s="1"/>
  <c r="BV65" i="1"/>
  <c r="T66" i="6" a="1"/>
  <c r="T66" i="6" s="1"/>
  <c r="BU66" i="1" s="1"/>
  <c r="BV66" i="1"/>
  <c r="T33" i="4" a="1"/>
  <c r="T33" i="4" s="1"/>
  <c r="AM33" i="1" s="1"/>
  <c r="AN33" i="1"/>
  <c r="T28" i="2" a="1"/>
  <c r="T28" i="2" s="1"/>
  <c r="E28" i="1" s="1"/>
  <c r="F28" i="1"/>
  <c r="T44" i="2" a="1"/>
  <c r="T44" i="2" s="1"/>
  <c r="E44" i="1" s="1"/>
  <c r="F44" i="1"/>
  <c r="T94" i="7" a="1"/>
  <c r="T94" i="7" s="1"/>
  <c r="CL94" i="1" s="1"/>
  <c r="CM94" i="1"/>
  <c r="T66" i="7" a="1"/>
  <c r="T66" i="7" s="1"/>
  <c r="CL66" i="1" s="1"/>
  <c r="CM66" i="1"/>
  <c r="T20" i="6" a="1"/>
  <c r="T20" i="6" s="1"/>
  <c r="BU20" i="1" s="1"/>
  <c r="BV20" i="1"/>
  <c r="T6" i="5" a="1"/>
  <c r="T6" i="5" s="1"/>
  <c r="BD6" i="1" s="1"/>
  <c r="BE6" i="1"/>
  <c r="T46" i="2" a="1"/>
  <c r="T46" i="2" s="1"/>
  <c r="E46" i="1" s="1"/>
  <c r="F46" i="1"/>
  <c r="T59" i="2" a="1"/>
  <c r="T59" i="2" s="1"/>
  <c r="E59" i="1" s="1"/>
  <c r="F59" i="1"/>
  <c r="S80" i="3" a="1"/>
  <c r="S80" i="3" s="1"/>
  <c r="V80" i="1" s="1"/>
  <c r="W80" i="1"/>
  <c r="T16" i="5" a="1"/>
  <c r="T16" i="5" s="1"/>
  <c r="BD16" i="1" s="1"/>
  <c r="BE16" i="1"/>
  <c r="W73" i="1"/>
  <c r="S73" i="3" a="1"/>
  <c r="S73" i="3" s="1"/>
  <c r="V73" i="1" s="1"/>
  <c r="T79" i="7" a="1"/>
  <c r="T79" i="7" s="1"/>
  <c r="CL79" i="1" s="1"/>
  <c r="CM79" i="1"/>
  <c r="T98" i="7" a="1"/>
  <c r="T98" i="7" s="1"/>
  <c r="CL98" i="1" s="1"/>
  <c r="CM98" i="1"/>
  <c r="T15" i="5" a="1"/>
  <c r="T15" i="5" s="1"/>
  <c r="BD15" i="1" s="1"/>
  <c r="BE15" i="1"/>
  <c r="T95" i="6" a="1"/>
  <c r="T95" i="6" s="1"/>
  <c r="BU95" i="1" s="1"/>
  <c r="BV95" i="1"/>
  <c r="T15" i="7" a="1"/>
  <c r="T15" i="7" s="1"/>
  <c r="CL15" i="1" s="1"/>
  <c r="CM15" i="1"/>
  <c r="S75" i="3" a="1"/>
  <c r="S75" i="3" s="1"/>
  <c r="V75" i="1" s="1"/>
  <c r="W75" i="1"/>
  <c r="S23" i="3" a="1"/>
  <c r="S23" i="3" s="1"/>
  <c r="V23" i="1" s="1"/>
  <c r="W23" i="1"/>
  <c r="T23" i="5" a="1"/>
  <c r="T23" i="5" s="1"/>
  <c r="BD23" i="1" s="1"/>
  <c r="BE23" i="1"/>
  <c r="T29" i="7" a="1"/>
  <c r="T29" i="7" s="1"/>
  <c r="CL29" i="1" s="1"/>
  <c r="CM29" i="1"/>
  <c r="T37" i="7" a="1"/>
  <c r="T37" i="7" s="1"/>
  <c r="CL37" i="1" s="1"/>
  <c r="CM37" i="1"/>
  <c r="T70" i="7" a="1"/>
  <c r="T70" i="7" s="1"/>
  <c r="CL70" i="1" s="1"/>
  <c r="CM70" i="1"/>
  <c r="S47" i="3" a="1"/>
  <c r="S47" i="3" s="1"/>
  <c r="V47" i="1" s="1"/>
  <c r="W47" i="1"/>
  <c r="T64" i="7" a="1"/>
  <c r="T64" i="7" s="1"/>
  <c r="CL64" i="1" s="1"/>
  <c r="CM64" i="1"/>
  <c r="W22" i="1"/>
  <c r="S22" i="3" a="1"/>
  <c r="S22" i="3" s="1"/>
  <c r="V22" i="1" s="1"/>
  <c r="T80" i="7" a="1"/>
  <c r="T80" i="7" s="1"/>
  <c r="CL80" i="1" s="1"/>
  <c r="CM80" i="1"/>
  <c r="T23" i="7" a="1"/>
  <c r="T23" i="7" s="1"/>
  <c r="CL23" i="1" s="1"/>
  <c r="CM23" i="1"/>
  <c r="T31" i="5" a="1"/>
  <c r="T31" i="5" s="1"/>
  <c r="BD31" i="1" s="1"/>
  <c r="BE31" i="1"/>
  <c r="T52" i="4" a="1"/>
  <c r="T52" i="4" s="1"/>
  <c r="AM52" i="1" s="1"/>
  <c r="AN52" i="1"/>
  <c r="T88" i="4" a="1"/>
  <c r="T88" i="4" s="1"/>
  <c r="AM88" i="1" s="1"/>
  <c r="AN88" i="1"/>
  <c r="T96" i="2" a="1"/>
  <c r="T96" i="2" s="1"/>
  <c r="E96" i="1" s="1"/>
  <c r="F96" i="1"/>
  <c r="T103" i="5" a="1"/>
  <c r="T103" i="5" s="1"/>
  <c r="BD103" i="1" s="1"/>
  <c r="BE103" i="1"/>
  <c r="S89" i="3" a="1"/>
  <c r="S89" i="3" s="1"/>
  <c r="V89" i="1" s="1"/>
  <c r="W89" i="1"/>
  <c r="T38" i="2" a="1"/>
  <c r="T38" i="2" s="1"/>
  <c r="E38" i="1" s="1"/>
  <c r="F38" i="1"/>
  <c r="T27" i="2" a="1"/>
  <c r="T27" i="2" s="1"/>
  <c r="E27" i="1" s="1"/>
  <c r="F27" i="1"/>
  <c r="T50" i="5" a="1"/>
  <c r="T50" i="5" s="1"/>
  <c r="BD50" i="1" s="1"/>
  <c r="BE50" i="1"/>
  <c r="S68" i="3" a="1"/>
  <c r="S68" i="3" s="1"/>
  <c r="V68" i="1" s="1"/>
  <c r="W68" i="1"/>
  <c r="T53" i="6" a="1"/>
  <c r="T53" i="6" s="1"/>
  <c r="BU53" i="1" s="1"/>
  <c r="BV53" i="1"/>
  <c r="T12" i="5" a="1"/>
  <c r="T12" i="5" s="1"/>
  <c r="BD12" i="1" s="1"/>
  <c r="BE12" i="1"/>
  <c r="W83" i="1"/>
  <c r="S83" i="3" a="1"/>
  <c r="S83" i="3" s="1"/>
  <c r="V83" i="1" s="1"/>
  <c r="T60" i="7" a="1"/>
  <c r="T60" i="7" s="1"/>
  <c r="CL60" i="1" s="1"/>
  <c r="CM60" i="1"/>
  <c r="T94" i="4" a="1"/>
  <c r="T94" i="4" s="1"/>
  <c r="AM94" i="1" s="1"/>
  <c r="AN94" i="1"/>
  <c r="T4" i="2" a="1"/>
  <c r="T4" i="2" s="1"/>
  <c r="E4" i="1" s="1"/>
  <c r="F4" i="1"/>
  <c r="T62" i="2" a="1"/>
  <c r="T62" i="2" s="1"/>
  <c r="E62" i="1" s="1"/>
  <c r="F62" i="1"/>
  <c r="T7" i="5" a="1"/>
  <c r="T7" i="5" s="1"/>
  <c r="BD7" i="1" s="1"/>
  <c r="BE7" i="1"/>
  <c r="T90" i="5" a="1"/>
  <c r="T90" i="5" s="1"/>
  <c r="BD90" i="1" s="1"/>
  <c r="BE90" i="1"/>
  <c r="S5" i="3" a="1"/>
  <c r="S5" i="3" s="1"/>
  <c r="V5" i="1" s="1"/>
  <c r="W5" i="1"/>
  <c r="T24" i="2" a="1"/>
  <c r="T24" i="2" s="1"/>
  <c r="E24" i="1" s="1"/>
  <c r="F24" i="1"/>
  <c r="T8" i="7" a="1"/>
  <c r="T8" i="7" s="1"/>
  <c r="CL8" i="1" s="1"/>
  <c r="CM8" i="1"/>
  <c r="T40" i="5" a="1"/>
  <c r="T40" i="5" s="1"/>
  <c r="BD40" i="1" s="1"/>
  <c r="BE40" i="1"/>
  <c r="T40" i="4" a="1"/>
  <c r="T40" i="4" s="1"/>
  <c r="AM40" i="1" s="1"/>
  <c r="AN40" i="1"/>
  <c r="S62" i="3" a="1"/>
  <c r="S62" i="3" s="1"/>
  <c r="V62" i="1" s="1"/>
  <c r="W62" i="1"/>
  <c r="T80" i="6" a="1"/>
  <c r="T80" i="6" s="1"/>
  <c r="BU80" i="1" s="1"/>
  <c r="BV80" i="1"/>
  <c r="BE98" i="1"/>
  <c r="T98" i="5" a="1"/>
  <c r="T98" i="5" s="1"/>
  <c r="BD98" i="1" s="1"/>
  <c r="T57" i="7" a="1"/>
  <c r="T57" i="7" s="1"/>
  <c r="CL57" i="1" s="1"/>
  <c r="CM57" i="1"/>
  <c r="T44" i="7" a="1"/>
  <c r="T44" i="7" s="1"/>
  <c r="CL44" i="1" s="1"/>
  <c r="CM44" i="1"/>
  <c r="T48" i="6" a="1"/>
  <c r="T48" i="6" s="1"/>
  <c r="BU48" i="1" s="1"/>
  <c r="BV48" i="1"/>
  <c r="T79" i="6" a="1"/>
  <c r="T79" i="6" s="1"/>
  <c r="BU79" i="1" s="1"/>
  <c r="BV79" i="1"/>
  <c r="T72" i="5" a="1"/>
  <c r="T72" i="5" s="1"/>
  <c r="BD72" i="1" s="1"/>
  <c r="BE72" i="1"/>
  <c r="T16" i="6" a="1"/>
  <c r="T16" i="6" s="1"/>
  <c r="BU16" i="1" s="1"/>
  <c r="BV16" i="1"/>
  <c r="T22" i="7" a="1"/>
  <c r="T22" i="7" s="1"/>
  <c r="CL22" i="1" s="1"/>
  <c r="CM22" i="1"/>
  <c r="T73" i="7" a="1"/>
  <c r="T73" i="7" s="1"/>
  <c r="CL73" i="1" s="1"/>
  <c r="CM73" i="1"/>
  <c r="W64" i="1"/>
  <c r="S64" i="3" a="1"/>
  <c r="S64" i="3" s="1"/>
  <c r="V64" i="1" s="1"/>
  <c r="S42" i="3" a="1"/>
  <c r="S42" i="3" s="1"/>
  <c r="V42" i="1" s="1"/>
  <c r="W42" i="1"/>
  <c r="T35" i="7" a="1"/>
  <c r="T35" i="7" s="1"/>
  <c r="CL35" i="1" s="1"/>
  <c r="CM35" i="1"/>
  <c r="T31" i="6" a="1"/>
  <c r="T31" i="6" s="1"/>
  <c r="BU31" i="1" s="1"/>
  <c r="BV31" i="1"/>
  <c r="T11" i="5" a="1"/>
  <c r="T11" i="5" s="1"/>
  <c r="BD11" i="1" s="1"/>
  <c r="BE11" i="1"/>
  <c r="T46" i="6" a="1"/>
  <c r="T46" i="6" s="1"/>
  <c r="BU46" i="1" s="1"/>
  <c r="BV46" i="1"/>
  <c r="T96" i="5" a="1"/>
  <c r="T96" i="5" s="1"/>
  <c r="BD96" i="1" s="1"/>
  <c r="BE96" i="1"/>
  <c r="T51" i="4" a="1"/>
  <c r="T51" i="4" s="1"/>
  <c r="AM51" i="1" s="1"/>
  <c r="AN51" i="1"/>
  <c r="T92" i="6" a="1"/>
  <c r="T92" i="6" s="1"/>
  <c r="BU92" i="1" s="1"/>
  <c r="BV92" i="1"/>
  <c r="T54" i="7" a="1"/>
  <c r="T54" i="7" s="1"/>
  <c r="CL54" i="1" s="1"/>
  <c r="CM54" i="1"/>
  <c r="T97" i="2" a="1"/>
  <c r="T97" i="2" s="1"/>
  <c r="E97" i="1" s="1"/>
  <c r="F97" i="1"/>
  <c r="T13" i="2" a="1"/>
  <c r="T13" i="2" s="1"/>
  <c r="E13" i="1" s="1"/>
  <c r="F13" i="1"/>
  <c r="T53" i="2" a="1"/>
  <c r="T53" i="2" s="1"/>
  <c r="E53" i="1" s="1"/>
  <c r="F53" i="1"/>
  <c r="W104" i="1"/>
  <c r="S104" i="3" a="1"/>
  <c r="S104" i="3" s="1"/>
  <c r="V104" i="1" s="1"/>
  <c r="T34" i="2" a="1"/>
  <c r="T34" i="2" s="1"/>
  <c r="E34" i="1" s="1"/>
  <c r="F34" i="1"/>
  <c r="T77" i="6" a="1"/>
  <c r="T77" i="6" s="1"/>
  <c r="BU77" i="1" s="1"/>
  <c r="BV77" i="1"/>
  <c r="BV102" i="1"/>
  <c r="T102" i="6" a="1"/>
  <c r="T102" i="6" s="1"/>
  <c r="BU102" i="1" s="1"/>
  <c r="T53" i="5" a="1"/>
  <c r="T53" i="5" s="1"/>
  <c r="BD53" i="1" s="1"/>
  <c r="BE53" i="1"/>
  <c r="S56" i="3" a="1"/>
  <c r="S56" i="3" s="1"/>
  <c r="V56" i="1" s="1"/>
  <c r="W56" i="1"/>
  <c r="T33" i="2" a="1"/>
  <c r="T33" i="2" s="1"/>
  <c r="E33" i="1" s="1"/>
  <c r="F33" i="1"/>
  <c r="T19" i="6" a="1"/>
  <c r="T19" i="6" s="1"/>
  <c r="BU19" i="1" s="1"/>
  <c r="BV19" i="1"/>
  <c r="T10" i="5" a="1"/>
  <c r="T10" i="5" s="1"/>
  <c r="BD10" i="1" s="1"/>
  <c r="BE10" i="1"/>
  <c r="T20" i="2" a="1"/>
  <c r="T20" i="2" s="1"/>
  <c r="E20" i="1" s="1"/>
  <c r="F20" i="1"/>
  <c r="T16" i="2" a="1"/>
  <c r="T16" i="2" s="1"/>
  <c r="E16" i="1" s="1"/>
  <c r="F16" i="1"/>
  <c r="F101" i="1"/>
  <c r="T101" i="2" a="1"/>
  <c r="T101" i="2" s="1"/>
  <c r="E101" i="1" s="1"/>
  <c r="T99" i="7" a="1"/>
  <c r="T99" i="7" s="1"/>
  <c r="CL99" i="1" s="1"/>
  <c r="CM99" i="1"/>
  <c r="T13" i="5" a="1"/>
  <c r="T13" i="5" s="1"/>
  <c r="BD13" i="1" s="1"/>
  <c r="BE13" i="1"/>
  <c r="T75" i="6" a="1"/>
  <c r="T75" i="6" s="1"/>
  <c r="BU75" i="1" s="1"/>
  <c r="BV75" i="1"/>
  <c r="T81" i="7" a="1"/>
  <c r="T81" i="7" s="1"/>
  <c r="CL81" i="1" s="1"/>
  <c r="CM81" i="1"/>
  <c r="S81" i="3" a="1"/>
  <c r="S81" i="3" s="1"/>
  <c r="V81" i="1" s="1"/>
  <c r="W81" i="1"/>
  <c r="T96" i="6" a="1"/>
  <c r="T96" i="6" s="1"/>
  <c r="BU96" i="1" s="1"/>
  <c r="BV96" i="1"/>
  <c r="T47" i="7" a="1"/>
  <c r="T47" i="7" s="1"/>
  <c r="CL47" i="1" s="1"/>
  <c r="CM47" i="1"/>
  <c r="T73" i="6" a="1"/>
  <c r="T73" i="6" s="1"/>
  <c r="BU73" i="1" s="1"/>
  <c r="BV73" i="1"/>
  <c r="T14" i="5" a="1"/>
  <c r="T14" i="5" s="1"/>
  <c r="BD14" i="1" s="1"/>
  <c r="BE14" i="1"/>
  <c r="T37" i="5" a="1"/>
  <c r="T37" i="5" s="1"/>
  <c r="BD37" i="1" s="1"/>
  <c r="BE37" i="1"/>
  <c r="T58" i="7" a="1"/>
  <c r="T58" i="7" s="1"/>
  <c r="CL58" i="1" s="1"/>
  <c r="CM58" i="1"/>
  <c r="T82" i="6" a="1"/>
  <c r="T82" i="6" s="1"/>
  <c r="BU82" i="1" s="1"/>
  <c r="BV82" i="1"/>
  <c r="W79" i="1"/>
  <c r="S79" i="3" a="1"/>
  <c r="S79" i="3" s="1"/>
  <c r="V79" i="1" s="1"/>
  <c r="T39" i="5" a="1"/>
  <c r="T39" i="5" s="1"/>
  <c r="BD39" i="1" s="1"/>
  <c r="BE39" i="1"/>
  <c r="T98" i="2" a="1"/>
  <c r="T98" i="2" s="1"/>
  <c r="E98" i="1" s="1"/>
  <c r="F98" i="1"/>
  <c r="T51" i="2" a="1"/>
  <c r="T51" i="2" s="1"/>
  <c r="E51" i="1" s="1"/>
  <c r="F51" i="1"/>
  <c r="T21" i="6" a="1"/>
  <c r="T21" i="6" s="1"/>
  <c r="BU21" i="1" s="1"/>
  <c r="BV21" i="1"/>
  <c r="W101" i="1"/>
  <c r="S101" i="3" a="1"/>
  <c r="S101" i="3" s="1"/>
  <c r="V101" i="1" s="1"/>
  <c r="T104" i="6" a="1"/>
  <c r="T104" i="6" s="1"/>
  <c r="BU104" i="1" s="1"/>
  <c r="BV104" i="1"/>
  <c r="T67" i="5" a="1"/>
  <c r="T67" i="5" s="1"/>
  <c r="BD67" i="1" s="1"/>
  <c r="BE67" i="1"/>
  <c r="S24" i="3" a="1"/>
  <c r="S24" i="3" s="1"/>
  <c r="V24" i="1" s="1"/>
  <c r="W24" i="1"/>
  <c r="S90" i="3" a="1"/>
  <c r="S90" i="3" s="1"/>
  <c r="V90" i="1" s="1"/>
  <c r="W90" i="1"/>
  <c r="T50" i="2" a="1"/>
  <c r="T50" i="2" s="1"/>
  <c r="E50" i="1" s="1"/>
  <c r="F50" i="1"/>
  <c r="T69" i="5" a="1"/>
  <c r="T69" i="5" s="1"/>
  <c r="BD69" i="1" s="1"/>
  <c r="BE69" i="1"/>
  <c r="S33" i="3" a="1"/>
  <c r="S33" i="3" s="1"/>
  <c r="V33" i="1" s="1"/>
  <c r="W33" i="1"/>
  <c r="T73" i="2" a="1"/>
  <c r="T73" i="2" s="1"/>
  <c r="E73" i="1" s="1"/>
  <c r="F73" i="1"/>
  <c r="T23" i="2" a="1"/>
  <c r="T23" i="2" s="1"/>
  <c r="E23" i="1" s="1"/>
  <c r="F23" i="1"/>
  <c r="T67" i="7" a="1"/>
  <c r="T67" i="7" s="1"/>
  <c r="CL67" i="1" s="1"/>
  <c r="CM67" i="1"/>
  <c r="AN100" i="1"/>
  <c r="T100" i="4" a="1"/>
  <c r="T100" i="4" s="1"/>
  <c r="AM100" i="1" s="1"/>
  <c r="T75" i="2" a="1"/>
  <c r="T75" i="2" s="1"/>
  <c r="E75" i="1" s="1"/>
  <c r="F75" i="1"/>
  <c r="CM102" i="1"/>
  <c r="T102" i="7" a="1"/>
  <c r="T102" i="7" s="1"/>
  <c r="CL102" i="1" s="1"/>
  <c r="T33" i="5" a="1"/>
  <c r="T33" i="5" s="1"/>
  <c r="BD33" i="1" s="1"/>
  <c r="BE33" i="1"/>
  <c r="S55" i="3" a="1"/>
  <c r="S55" i="3" s="1"/>
  <c r="V55" i="1" s="1"/>
  <c r="W55" i="1"/>
  <c r="T92" i="2" a="1"/>
  <c r="T92" i="2" s="1"/>
  <c r="E92" i="1" s="1"/>
  <c r="F92" i="1"/>
  <c r="T68" i="7" a="1"/>
  <c r="T68" i="7" s="1"/>
  <c r="CL68" i="1" s="1"/>
  <c r="CM68" i="1"/>
  <c r="T56" i="5" a="1"/>
  <c r="T56" i="5" s="1"/>
  <c r="BD56" i="1" s="1"/>
  <c r="BE56" i="1"/>
  <c r="S19" i="3" a="1"/>
  <c r="S19" i="3" s="1"/>
  <c r="V19" i="1" s="1"/>
  <c r="W19" i="1"/>
  <c r="T21" i="2" a="1"/>
  <c r="T21" i="2" s="1"/>
  <c r="E21" i="1" s="1"/>
  <c r="F21" i="1"/>
  <c r="T25" i="2" a="1"/>
  <c r="T25" i="2" s="1"/>
  <c r="E25" i="1" s="1"/>
  <c r="F25" i="1"/>
  <c r="BV99" i="1"/>
  <c r="T99" i="6" a="1"/>
  <c r="T99" i="6" s="1"/>
  <c r="BU99" i="1" s="1"/>
  <c r="S70" i="3" a="1"/>
  <c r="S70" i="3" s="1"/>
  <c r="V70" i="1" s="1"/>
  <c r="W70" i="1"/>
  <c r="T34" i="7" a="1"/>
  <c r="T34" i="7" s="1"/>
  <c r="CL34" i="1" s="1"/>
  <c r="CM34" i="1"/>
  <c r="T78" i="6" a="1"/>
  <c r="T78" i="6" s="1"/>
  <c r="BU78" i="1" s="1"/>
  <c r="BV78" i="1"/>
  <c r="T37" i="6" a="1"/>
  <c r="T37" i="6" s="1"/>
  <c r="BU37" i="1" s="1"/>
  <c r="BV37" i="1"/>
  <c r="T9" i="7" a="1"/>
  <c r="T9" i="7" s="1"/>
  <c r="CL9" i="1" s="1"/>
  <c r="CM9" i="1"/>
  <c r="T62" i="6" a="1"/>
  <c r="T62" i="6" s="1"/>
  <c r="BU62" i="1" s="1"/>
  <c r="BV62" i="1"/>
  <c r="T74" i="4" a="1"/>
  <c r="T74" i="4" s="1"/>
  <c r="AM74" i="1" s="1"/>
  <c r="AN74" i="1"/>
  <c r="F99" i="1"/>
  <c r="T99" i="2" a="1"/>
  <c r="T99" i="2" s="1"/>
  <c r="E99" i="1" s="1"/>
  <c r="T52" i="7" a="1"/>
  <c r="T52" i="7" s="1"/>
  <c r="CL52" i="1" s="1"/>
  <c r="CM52" i="1"/>
  <c r="T36" i="2" a="1"/>
  <c r="T36" i="2" s="1"/>
  <c r="E36" i="1" s="1"/>
  <c r="F36" i="1"/>
  <c r="T6" i="2" a="1"/>
  <c r="T6" i="2" s="1"/>
  <c r="E6" i="1" s="1"/>
  <c r="F6" i="1"/>
  <c r="T69" i="7" a="1"/>
  <c r="T69" i="7" s="1"/>
  <c r="CL69" i="1" s="1"/>
  <c r="CM69" i="1"/>
  <c r="T68" i="2" a="1"/>
  <c r="T68" i="2" s="1"/>
  <c r="E68" i="1" s="1"/>
  <c r="F68" i="1"/>
  <c r="T38" i="5" a="1"/>
  <c r="T38" i="5" s="1"/>
  <c r="BD38" i="1" s="1"/>
  <c r="BE38" i="1"/>
  <c r="T4" i="6" a="1"/>
  <c r="T4" i="6" s="1"/>
  <c r="BU4" i="1" s="1"/>
  <c r="BV4" i="1"/>
  <c r="T27" i="4" a="1"/>
  <c r="T27" i="4" s="1"/>
  <c r="AM27" i="1" s="1"/>
  <c r="AN27" i="1"/>
  <c r="S93" i="3" a="1"/>
  <c r="S93" i="3" s="1"/>
  <c r="V93" i="1" s="1"/>
  <c r="W93" i="1"/>
  <c r="T90" i="6" a="1"/>
  <c r="T90" i="6" s="1"/>
  <c r="BU90" i="1" s="1"/>
  <c r="BV90" i="1"/>
  <c r="T59" i="5" a="1"/>
  <c r="T59" i="5" s="1"/>
  <c r="BD59" i="1" s="1"/>
  <c r="BE59" i="1"/>
  <c r="T62" i="4" a="1"/>
  <c r="T62" i="4" s="1"/>
  <c r="AM62" i="1" s="1"/>
  <c r="AN62" i="1"/>
  <c r="T74" i="7" a="1"/>
  <c r="T74" i="7" s="1"/>
  <c r="CL74" i="1" s="1"/>
  <c r="CM74" i="1"/>
  <c r="T4" i="5" a="1"/>
  <c r="T4" i="5" s="1"/>
  <c r="BD4" i="1" s="1"/>
  <c r="BE4" i="1"/>
  <c r="S74" i="3" a="1"/>
  <c r="S74" i="3" s="1"/>
  <c r="V74" i="1" s="1"/>
  <c r="W74" i="1"/>
  <c r="T82" i="2" a="1"/>
  <c r="T82" i="2" s="1"/>
  <c r="E82" i="1" s="1"/>
  <c r="F82" i="1"/>
  <c r="T38" i="7" a="1"/>
  <c r="T38" i="7" s="1"/>
  <c r="CL38" i="1" s="1"/>
  <c r="CM38" i="1"/>
  <c r="T12" i="6" a="1"/>
  <c r="T12" i="6" s="1"/>
  <c r="BU12" i="1" s="1"/>
  <c r="BV12" i="1"/>
  <c r="W45" i="1"/>
  <c r="S45" i="3" a="1"/>
  <c r="S45" i="3" s="1"/>
  <c r="V45" i="1" s="1"/>
  <c r="T67" i="2" a="1"/>
  <c r="T67" i="2" s="1"/>
  <c r="E67" i="1" s="1"/>
  <c r="F67" i="1"/>
  <c r="T36" i="7" a="1"/>
  <c r="T36" i="7" s="1"/>
  <c r="CL36" i="1" s="1"/>
  <c r="CM36" i="1"/>
  <c r="T20" i="7" a="1"/>
  <c r="T20" i="7" s="1"/>
  <c r="CL20" i="1" s="1"/>
  <c r="CM20" i="1"/>
  <c r="T21" i="5" a="1"/>
  <c r="T21" i="5" s="1"/>
  <c r="BD21" i="1" s="1"/>
  <c r="BE21" i="1"/>
  <c r="T92" i="4" a="1"/>
  <c r="T92" i="4" s="1"/>
  <c r="AM92" i="1" s="1"/>
  <c r="AN92" i="1"/>
  <c r="S94" i="3" a="1"/>
  <c r="S94" i="3" s="1"/>
  <c r="V94" i="1" s="1"/>
  <c r="W94" i="1"/>
  <c r="T29" i="2" a="1"/>
  <c r="T29" i="2" s="1"/>
  <c r="E29" i="1" s="1"/>
  <c r="F29" i="1"/>
  <c r="T45" i="5" a="1"/>
  <c r="T45" i="5" s="1"/>
  <c r="BD45" i="1" s="1"/>
  <c r="BE45" i="1"/>
  <c r="T59" i="4" a="1"/>
  <c r="T59" i="4" s="1"/>
  <c r="AM59" i="1" s="1"/>
  <c r="AN59" i="1"/>
  <c r="T94" i="2" a="1"/>
  <c r="T94" i="2" s="1"/>
  <c r="E94" i="1" s="1"/>
  <c r="F94" i="1"/>
  <c r="T14" i="6" a="1"/>
  <c r="T14" i="6" s="1"/>
  <c r="BU14" i="1" s="1"/>
  <c r="BV14" i="1"/>
  <c r="T30" i="7" a="1"/>
  <c r="T30" i="7" s="1"/>
  <c r="CL30" i="1" s="1"/>
  <c r="CM30" i="1"/>
  <c r="S35" i="3" a="1"/>
  <c r="S35" i="3" s="1"/>
  <c r="V35" i="1" s="1"/>
  <c r="W35" i="1"/>
  <c r="S86" i="3" a="1"/>
  <c r="S86" i="3" s="1"/>
  <c r="V86" i="1" s="1"/>
  <c r="W86" i="1"/>
  <c r="T26" i="7" a="1"/>
  <c r="T26" i="7" s="1"/>
  <c r="CL26" i="1" s="1"/>
  <c r="CM26" i="1"/>
  <c r="T23" i="6" a="1"/>
  <c r="T23" i="6" s="1"/>
  <c r="BU23" i="1" s="1"/>
  <c r="BV23" i="1"/>
  <c r="T57" i="6" a="1"/>
  <c r="T57" i="6" s="1"/>
  <c r="BU57" i="1" s="1"/>
  <c r="BV57" i="1"/>
  <c r="T58" i="5" a="1"/>
  <c r="T58" i="5" s="1"/>
  <c r="BD58" i="1" s="1"/>
  <c r="BE58" i="1"/>
  <c r="T44" i="6" a="1"/>
  <c r="T44" i="6" s="1"/>
  <c r="BU44" i="1" s="1"/>
  <c r="BV44" i="1"/>
  <c r="T70" i="5" a="1"/>
  <c r="T70" i="5" s="1"/>
  <c r="BD70" i="1" s="1"/>
  <c r="BE70" i="1"/>
  <c r="S72" i="3" a="1"/>
  <c r="S72" i="3" s="1"/>
  <c r="V72" i="1" s="1"/>
  <c r="W72" i="1"/>
  <c r="T34" i="5" a="1"/>
  <c r="T34" i="5" s="1"/>
  <c r="BD34" i="1" s="1"/>
  <c r="BE34" i="1"/>
  <c r="T42" i="7" a="1"/>
  <c r="T42" i="7" s="1"/>
  <c r="CL42" i="1" s="1"/>
  <c r="CM42" i="1"/>
  <c r="S18" i="3" a="1"/>
  <c r="S18" i="3" s="1"/>
  <c r="V18" i="1" s="1"/>
  <c r="W18" i="1"/>
  <c r="T41" i="7" a="1"/>
  <c r="T41" i="7" s="1"/>
  <c r="CL41" i="1" s="1"/>
  <c r="CM41" i="1"/>
  <c r="T36" i="6" a="1"/>
  <c r="T36" i="6" s="1"/>
  <c r="BU36" i="1" s="1"/>
  <c r="BV36" i="1"/>
  <c r="S88" i="3" a="1"/>
  <c r="S88" i="3" s="1"/>
  <c r="V88" i="1" s="1"/>
  <c r="W88" i="1"/>
  <c r="T40" i="7" a="1"/>
  <c r="T40" i="7" s="1"/>
  <c r="CL40" i="1" s="1"/>
  <c r="CM40" i="1"/>
  <c r="T97" i="7" a="1"/>
  <c r="T97" i="7" s="1"/>
  <c r="CL97" i="1" s="1"/>
  <c r="CM97" i="1"/>
  <c r="T76" i="6" a="1"/>
  <c r="T76" i="6" s="1"/>
  <c r="BU76" i="1" s="1"/>
  <c r="BV76" i="1"/>
  <c r="T52" i="6" a="1"/>
  <c r="T52" i="6" s="1"/>
  <c r="BU52" i="1" s="1"/>
  <c r="BV52" i="1"/>
  <c r="T51" i="5" a="1"/>
  <c r="T51" i="5" s="1"/>
  <c r="BD51" i="1" s="1"/>
  <c r="BE51" i="1"/>
  <c r="T90" i="7" a="1"/>
  <c r="T90" i="7" s="1"/>
  <c r="CL90" i="1" s="1"/>
  <c r="CM90" i="1"/>
  <c r="T70" i="2" a="1"/>
  <c r="T70" i="2" s="1"/>
  <c r="E70" i="1" s="1"/>
  <c r="F70" i="1"/>
  <c r="T10" i="7" a="1"/>
  <c r="T10" i="7" s="1"/>
  <c r="CL10" i="1" s="1"/>
  <c r="CM10" i="1"/>
  <c r="S9" i="3" a="1"/>
  <c r="S9" i="3" s="1"/>
  <c r="V9" i="1" s="1"/>
  <c r="W9" i="1"/>
  <c r="T6" i="7" a="1"/>
  <c r="T6" i="7" s="1"/>
  <c r="CL6" i="1" s="1"/>
  <c r="CM6" i="1"/>
  <c r="T61" i="5" a="1"/>
  <c r="T61" i="5" s="1"/>
  <c r="BD61" i="1" s="1"/>
  <c r="BE61" i="1"/>
  <c r="T65" i="5" a="1"/>
  <c r="T65" i="5" s="1"/>
  <c r="BD65" i="1" s="1"/>
  <c r="BE65" i="1"/>
  <c r="T88" i="5" a="1"/>
  <c r="T88" i="5" s="1"/>
  <c r="BD88" i="1" s="1"/>
  <c r="BE88" i="1"/>
  <c r="S20" i="3" a="1"/>
  <c r="S20" i="3" s="1"/>
  <c r="V20" i="1" s="1"/>
  <c r="W20" i="1"/>
  <c r="T9" i="2" a="1"/>
  <c r="T9" i="2" s="1"/>
  <c r="E9" i="1" s="1"/>
  <c r="F9" i="1"/>
  <c r="W97" i="1"/>
  <c r="S97" i="3" a="1"/>
  <c r="S97" i="3" s="1"/>
  <c r="V97" i="1" s="1"/>
  <c r="T77" i="7" a="1"/>
  <c r="T77" i="7" s="1"/>
  <c r="CL77" i="1" s="1"/>
  <c r="CM77" i="1"/>
  <c r="T69" i="6" a="1"/>
  <c r="T69" i="6" s="1"/>
  <c r="BU69" i="1" s="1"/>
  <c r="BV69" i="1"/>
  <c r="T66" i="5" a="1"/>
  <c r="T66" i="5" s="1"/>
  <c r="BD66" i="1" s="1"/>
  <c r="BE66" i="1"/>
  <c r="T87" i="5" a="1"/>
  <c r="T87" i="5" s="1"/>
  <c r="BD87" i="1" s="1"/>
  <c r="BE87" i="1"/>
  <c r="S50" i="3" a="1"/>
  <c r="S50" i="3" s="1"/>
  <c r="V50" i="1" s="1"/>
  <c r="W50" i="1"/>
  <c r="S66" i="3" a="1"/>
  <c r="S66" i="3" s="1"/>
  <c r="V66" i="1" s="1"/>
  <c r="W66" i="1"/>
  <c r="T58" i="2" a="1"/>
  <c r="T58" i="2" s="1"/>
  <c r="E58" i="1" s="1"/>
  <c r="F58" i="1"/>
  <c r="T41" i="2" a="1"/>
  <c r="T41" i="2" s="1"/>
  <c r="E41" i="1" s="1"/>
  <c r="F41" i="1"/>
  <c r="T89" i="7" a="1"/>
  <c r="T89" i="7" s="1"/>
  <c r="CL89" i="1" s="1"/>
  <c r="CM89" i="1"/>
  <c r="CM100" i="1"/>
  <c r="T100" i="7" a="1"/>
  <c r="T100" i="7" s="1"/>
  <c r="CL100" i="1" s="1"/>
  <c r="AN101" i="1"/>
  <c r="T101" i="4" a="1"/>
  <c r="T101" i="4" s="1"/>
  <c r="AM101" i="1" s="1"/>
  <c r="T78" i="2" a="1"/>
  <c r="T78" i="2" s="1"/>
  <c r="E78" i="1" s="1"/>
  <c r="F78" i="1"/>
  <c r="T7" i="7" a="1"/>
  <c r="T7" i="7" s="1"/>
  <c r="CL7" i="1" s="1"/>
  <c r="CM7" i="1"/>
  <c r="T17" i="6" a="1"/>
  <c r="T17" i="6" s="1"/>
  <c r="BU17" i="1" s="1"/>
  <c r="BV17" i="1"/>
  <c r="T63" i="2" a="1"/>
  <c r="T63" i="2" s="1"/>
  <c r="E63" i="1" s="1"/>
  <c r="F63" i="1"/>
  <c r="S54" i="3" a="1"/>
  <c r="S54" i="3" s="1"/>
  <c r="V54" i="1" s="1"/>
  <c r="W54" i="1"/>
  <c r="T19" i="2" a="1"/>
  <c r="T19" i="2" s="1"/>
  <c r="E19" i="1" s="1"/>
  <c r="F19" i="1"/>
  <c r="T92" i="7" a="1"/>
  <c r="T92" i="7" s="1"/>
  <c r="CL92" i="1" s="1"/>
  <c r="CM92" i="1"/>
  <c r="T38" i="6" a="1"/>
  <c r="T38" i="6" s="1"/>
  <c r="BU38" i="1" s="1"/>
  <c r="BV38" i="1"/>
  <c r="T50" i="4" a="1"/>
  <c r="T50" i="4" s="1"/>
  <c r="AM50" i="1" s="1"/>
  <c r="AN50" i="1"/>
  <c r="T11" i="2" a="1"/>
  <c r="T11" i="2" s="1"/>
  <c r="E11" i="1" s="1"/>
  <c r="F11" i="1"/>
  <c r="T27" i="6" a="1"/>
  <c r="T27" i="6" s="1"/>
  <c r="BU27" i="1" s="1"/>
  <c r="BV27" i="1"/>
  <c r="T32" i="6" a="1"/>
  <c r="T32" i="6" s="1"/>
  <c r="BU32" i="1" s="1"/>
  <c r="BV32" i="1"/>
  <c r="S59" i="3" a="1"/>
  <c r="S59" i="3" s="1"/>
  <c r="V59" i="1" s="1"/>
  <c r="W59" i="1"/>
  <c r="T45" i="2" a="1"/>
  <c r="T45" i="2" s="1"/>
  <c r="E45" i="1" s="1"/>
  <c r="F45" i="1"/>
  <c r="T17" i="2" a="1"/>
  <c r="T17" i="2" s="1"/>
  <c r="E17" i="1" s="1"/>
  <c r="F17" i="1"/>
  <c r="S7" i="3" a="1"/>
  <c r="S7" i="3" s="1"/>
  <c r="V7" i="1" s="1"/>
  <c r="W7" i="1"/>
  <c r="BV100" i="1"/>
  <c r="T100" i="6" a="1"/>
  <c r="T100" i="6" s="1"/>
  <c r="BU100" i="1" s="1"/>
  <c r="T57" i="2" a="1"/>
  <c r="T57" i="2" s="1"/>
  <c r="E57" i="1" s="1"/>
  <c r="F57" i="1"/>
  <c r="T87" i="7" a="1"/>
  <c r="T87" i="7" s="1"/>
  <c r="CL87" i="1" s="1"/>
  <c r="CM87" i="1"/>
  <c r="T94" i="6" a="1"/>
  <c r="T94" i="6" s="1"/>
  <c r="BU94" i="1" s="1"/>
  <c r="BV94" i="1"/>
  <c r="S61" i="3" a="1"/>
  <c r="S61" i="3" s="1"/>
  <c r="V61" i="1" s="1"/>
  <c r="W61" i="1"/>
  <c r="T14" i="7" a="1"/>
  <c r="T14" i="7" s="1"/>
  <c r="CL14" i="1" s="1"/>
  <c r="CM14" i="1"/>
  <c r="T25" i="7" a="1"/>
  <c r="T25" i="7" s="1"/>
  <c r="CL25" i="1" s="1"/>
  <c r="CM25" i="1"/>
  <c r="T64" i="5" a="1"/>
  <c r="T64" i="5" s="1"/>
  <c r="BD64" i="1" s="1"/>
  <c r="BE64" i="1"/>
  <c r="T95" i="5" a="1"/>
  <c r="T95" i="5" s="1"/>
  <c r="BD95" i="1" s="1"/>
  <c r="BE95" i="1"/>
  <c r="S44" i="3" a="1"/>
  <c r="S44" i="3" s="1"/>
  <c r="V44" i="1" s="1"/>
  <c r="W44" i="1"/>
  <c r="T13" i="6" a="1"/>
  <c r="T13" i="6" s="1"/>
  <c r="BU13" i="1" s="1"/>
  <c r="BV13" i="1"/>
  <c r="S39" i="3" a="1"/>
  <c r="S39" i="3" s="1"/>
  <c r="V39" i="1" s="1"/>
  <c r="W39" i="1"/>
  <c r="S98" i="3" a="1"/>
  <c r="S98" i="3" s="1"/>
  <c r="V98" i="1" s="1"/>
  <c r="W98" i="1"/>
  <c r="T39" i="6" a="1"/>
  <c r="T39" i="6" s="1"/>
  <c r="BU39" i="1" s="1"/>
  <c r="BV39" i="1"/>
  <c r="T42" i="5" a="1"/>
  <c r="T42" i="5" s="1"/>
  <c r="BD42" i="1" s="1"/>
  <c r="BE42" i="1"/>
  <c r="T49" i="7" a="1"/>
  <c r="T49" i="7" s="1"/>
  <c r="CL49" i="1" s="1"/>
  <c r="CM49" i="1"/>
  <c r="T29" i="5" a="1"/>
  <c r="T29" i="5" s="1"/>
  <c r="BD29" i="1" s="1"/>
  <c r="S82" i="3" a="1"/>
  <c r="S82" i="3" s="1"/>
  <c r="V82" i="1" s="1"/>
  <c r="W82" i="1"/>
  <c r="T95" i="7" a="1"/>
  <c r="T95" i="7" s="1"/>
  <c r="CL95" i="1" s="1"/>
  <c r="CM95" i="1"/>
  <c r="T46" i="7" a="1"/>
  <c r="T46" i="7" s="1"/>
  <c r="CL46" i="1" s="1"/>
  <c r="CM46" i="1"/>
  <c r="T60" i="5" a="1"/>
  <c r="T60" i="5" s="1"/>
  <c r="BD60" i="1" s="1"/>
  <c r="BE60" i="1"/>
  <c r="S65" i="3" a="1"/>
  <c r="S65" i="3" s="1"/>
  <c r="V65" i="1" s="1"/>
  <c r="W65" i="1"/>
  <c r="T8" i="6" a="1"/>
  <c r="T8" i="6" s="1"/>
  <c r="BU8" i="1" s="1"/>
  <c r="BV8" i="1"/>
  <c r="T5" i="5" a="1"/>
  <c r="T5" i="5" s="1"/>
  <c r="BD5" i="1" s="1"/>
  <c r="BE5" i="1"/>
  <c r="S32" i="3" a="1"/>
  <c r="S32" i="3" s="1"/>
  <c r="V32" i="1" s="1"/>
  <c r="W32" i="1"/>
  <c r="T27" i="5" a="1"/>
  <c r="T27" i="5" s="1"/>
  <c r="BD27" i="1" s="1"/>
  <c r="BE27" i="1"/>
  <c r="T93" i="4" a="1"/>
  <c r="T93" i="4" s="1"/>
  <c r="AM93" i="1" s="1"/>
  <c r="AN93" i="1"/>
  <c r="T22" i="2" a="1"/>
  <c r="T22" i="2" s="1"/>
  <c r="E22" i="1" s="1"/>
  <c r="F22" i="1"/>
  <c r="S76" i="3" a="1"/>
  <c r="S76" i="3" s="1"/>
  <c r="V76" i="1" s="1"/>
  <c r="W76" i="1"/>
  <c r="T76" i="7" a="1"/>
  <c r="T76" i="7" s="1"/>
  <c r="CL76" i="1" s="1"/>
  <c r="CM76" i="1"/>
  <c r="T43" i="7" a="1"/>
  <c r="T43" i="7" s="1"/>
  <c r="CL43" i="1" s="1"/>
  <c r="CM43" i="1"/>
  <c r="T88" i="7" a="1"/>
  <c r="T88" i="7" s="1"/>
  <c r="CL88" i="1" s="1"/>
  <c r="CM88" i="1"/>
  <c r="T51" i="6" a="1"/>
  <c r="T51" i="6" s="1"/>
  <c r="BU51" i="1" s="1"/>
  <c r="BV51" i="1"/>
  <c r="T8" i="5" a="1"/>
  <c r="T8" i="5" s="1"/>
  <c r="BD8" i="1" s="1"/>
  <c r="BE8" i="1"/>
  <c r="T28" i="5" a="1"/>
  <c r="T28" i="5" s="1"/>
  <c r="BD28" i="1" s="1"/>
  <c r="BE28" i="1"/>
  <c r="CM104" i="1"/>
  <c r="T104" i="7" a="1"/>
  <c r="T104" i="7" s="1"/>
  <c r="CL104" i="1" s="1"/>
  <c r="T101" i="6" a="1"/>
  <c r="T101" i="6" s="1"/>
  <c r="BU101" i="1" s="1"/>
  <c r="BV101" i="1"/>
  <c r="S52" i="3" a="1"/>
  <c r="S52" i="3" s="1"/>
  <c r="V52" i="1" s="1"/>
  <c r="W52" i="1"/>
  <c r="S8" i="3" a="1"/>
  <c r="S8" i="3" s="1"/>
  <c r="V8" i="1" s="1"/>
  <c r="W8" i="1"/>
  <c r="T60" i="2" a="1"/>
  <c r="T60" i="2" s="1"/>
  <c r="E60" i="1" s="1"/>
  <c r="F60" i="1"/>
  <c r="T43" i="5" a="1"/>
  <c r="T43" i="5" s="1"/>
  <c r="BD43" i="1" s="1"/>
  <c r="BE43" i="1"/>
  <c r="T36" i="4" a="1"/>
  <c r="T36" i="4" s="1"/>
  <c r="AM36" i="1" s="1"/>
  <c r="AN36" i="1"/>
  <c r="S41" i="3" a="1"/>
  <c r="S41" i="3" s="1"/>
  <c r="V41" i="1" s="1"/>
  <c r="W41" i="1"/>
  <c r="T47" i="2" a="1"/>
  <c r="T47" i="2" s="1"/>
  <c r="E47" i="1" s="1"/>
  <c r="F47" i="1"/>
  <c r="T85" i="7" a="1"/>
  <c r="T85" i="7" s="1"/>
  <c r="CL85" i="1" s="1"/>
  <c r="CM85" i="1"/>
  <c r="T28" i="6" a="1"/>
  <c r="T28" i="6" s="1"/>
  <c r="BU28" i="1" s="1"/>
  <c r="BV28" i="1"/>
  <c r="T87" i="6" a="1"/>
  <c r="T87" i="6" s="1"/>
  <c r="BU87" i="1" s="1"/>
  <c r="BV87" i="1"/>
  <c r="T85" i="5" a="1"/>
  <c r="T85" i="5" s="1"/>
  <c r="BD85" i="1" s="1"/>
  <c r="BE85" i="1"/>
  <c r="T89" i="5" a="1"/>
  <c r="T89" i="5" s="1"/>
  <c r="BD89" i="1" s="1"/>
  <c r="BE89" i="1"/>
  <c r="T54" i="2" a="1"/>
  <c r="T54" i="2" s="1"/>
  <c r="E54" i="1" s="1"/>
  <c r="F54" i="1"/>
  <c r="F103" i="1"/>
  <c r="T103" i="2" a="1"/>
  <c r="T103" i="2" s="1"/>
  <c r="E103" i="1" s="1"/>
  <c r="T50" i="7" a="1"/>
  <c r="T50" i="7" s="1"/>
  <c r="CL50" i="1" s="1"/>
  <c r="CM50" i="1"/>
  <c r="T33" i="7" a="1"/>
  <c r="T33" i="7" s="1"/>
  <c r="CL33" i="1" s="1"/>
  <c r="CM33" i="1"/>
  <c r="S17" i="3" a="1"/>
  <c r="S17" i="3" s="1"/>
  <c r="V17" i="1" s="1"/>
  <c r="W17" i="1"/>
  <c r="W100" i="1"/>
  <c r="S100" i="3" a="1"/>
  <c r="S100" i="3" s="1"/>
  <c r="V100" i="1" s="1"/>
  <c r="T64" i="2" a="1"/>
  <c r="T64" i="2" s="1"/>
  <c r="E64" i="1" s="1"/>
  <c r="F64" i="1"/>
  <c r="T80" i="5" a="1"/>
  <c r="T80" i="5" s="1"/>
  <c r="BD80" i="1" s="1"/>
  <c r="BE80" i="1"/>
  <c r="T72" i="6" a="1"/>
  <c r="T72" i="6" s="1"/>
  <c r="BU72" i="1" s="1"/>
  <c r="BV72" i="1"/>
  <c r="T81" i="6" a="1"/>
  <c r="T81" i="6" s="1"/>
  <c r="BU81" i="1" s="1"/>
  <c r="BV81" i="1"/>
  <c r="T64" i="6" a="1"/>
  <c r="T64" i="6" s="1"/>
  <c r="BU64" i="1" s="1"/>
  <c r="BV64" i="1"/>
  <c r="T26" i="5" a="1"/>
  <c r="T26" i="5" s="1"/>
  <c r="BD26" i="1" s="1"/>
  <c r="BE26" i="1"/>
  <c r="S46" i="3" a="1"/>
  <c r="S46" i="3" s="1"/>
  <c r="V46" i="1" s="1"/>
  <c r="W46" i="1"/>
  <c r="T15" i="6" a="1"/>
  <c r="T15" i="6" s="1"/>
  <c r="BU15" i="1" s="1"/>
  <c r="BV15" i="1"/>
  <c r="T70" i="6" a="1"/>
  <c r="T70" i="6" s="1"/>
  <c r="BU70" i="1" s="1"/>
  <c r="BV70" i="1"/>
  <c r="T18" i="5" a="1"/>
  <c r="T18" i="5" s="1"/>
  <c r="BD18" i="1" s="1"/>
  <c r="BE18" i="1"/>
  <c r="S48" i="3" a="1"/>
  <c r="S48" i="3" s="1"/>
  <c r="V48" i="1" s="1"/>
  <c r="W48" i="1"/>
  <c r="T48" i="7" a="1"/>
  <c r="T48" i="7" s="1"/>
  <c r="CL48" i="1" s="1"/>
  <c r="CM48" i="1"/>
  <c r="T16" i="7" a="1"/>
  <c r="T16" i="7" s="1"/>
  <c r="CL16" i="1" s="1"/>
  <c r="CM16" i="1"/>
  <c r="S25" i="3" a="1"/>
  <c r="S25" i="3" s="1"/>
  <c r="V25" i="1" s="1"/>
  <c r="W25" i="1"/>
  <c r="T11" i="7" a="1"/>
  <c r="T11" i="7" s="1"/>
  <c r="CL11" i="1" s="1"/>
  <c r="CM11" i="1"/>
  <c r="T11" i="6" a="1"/>
  <c r="T11" i="6" s="1"/>
  <c r="BU11" i="1" s="1"/>
  <c r="BV11" i="1"/>
  <c r="T35" i="6" a="1"/>
  <c r="T35" i="6" s="1"/>
  <c r="BU35" i="1" s="1"/>
  <c r="BV35" i="1"/>
  <c r="G86" i="4" l="1"/>
  <c r="I17" i="4"/>
  <c r="H12" i="4"/>
  <c r="H83" i="4"/>
  <c r="I30" i="4"/>
  <c r="AU30" i="1" s="1"/>
  <c r="I83" i="4"/>
  <c r="AU83" i="1" s="1"/>
  <c r="H55" i="4"/>
  <c r="G48" i="4"/>
  <c r="H67" i="4"/>
  <c r="I19" i="4"/>
  <c r="AU19" i="1" s="1"/>
  <c r="G71" i="4"/>
  <c r="H23" i="4"/>
  <c r="AT23" i="1" s="1"/>
  <c r="G73" i="4"/>
  <c r="I99" i="4"/>
  <c r="AU99" i="1" s="1"/>
  <c r="I7" i="4"/>
  <c r="AU7" i="1" s="1"/>
  <c r="I46" i="4"/>
  <c r="AU46" i="1" s="1"/>
  <c r="G16" i="4"/>
  <c r="H44" i="4"/>
  <c r="AT44" i="1" s="1"/>
  <c r="I60" i="4"/>
  <c r="I37" i="4"/>
  <c r="AU37" i="1" s="1"/>
  <c r="I76" i="4"/>
  <c r="AU76" i="1" s="1"/>
  <c r="I84" i="4"/>
  <c r="AU84" i="1" s="1"/>
  <c r="H70" i="4"/>
  <c r="AT70" i="1" s="1"/>
  <c r="G96" i="4"/>
  <c r="G46" i="4"/>
  <c r="I8" i="4"/>
  <c r="AU8" i="1" s="1"/>
  <c r="I47" i="4"/>
  <c r="AU47" i="1" s="1"/>
  <c r="I98" i="4"/>
  <c r="AU98" i="1" s="1"/>
  <c r="H99" i="4"/>
  <c r="AT99" i="1" s="1"/>
  <c r="H102" i="4"/>
  <c r="AT102" i="1" s="1"/>
  <c r="G57" i="4"/>
  <c r="G30" i="4"/>
  <c r="I70" i="4"/>
  <c r="AU70" i="1" s="1"/>
  <c r="I3" i="4"/>
  <c r="AU3" i="1" s="1"/>
  <c r="G75" i="4"/>
  <c r="I73" i="4"/>
  <c r="AU73" i="1" s="1"/>
  <c r="I54" i="4"/>
  <c r="I44" i="4"/>
  <c r="AU44" i="1" s="1"/>
  <c r="G44" i="4"/>
  <c r="G39" i="4"/>
  <c r="H78" i="4"/>
  <c r="AT78" i="1" s="1"/>
  <c r="I29" i="4"/>
  <c r="AU29" i="1" s="1"/>
  <c r="H14" i="4"/>
  <c r="AT14" i="1" s="1"/>
  <c r="H25" i="4"/>
  <c r="AT25" i="1" s="1"/>
  <c r="I81" i="4"/>
  <c r="I31" i="4"/>
  <c r="AU31" i="1" s="1"/>
  <c r="H26" i="4"/>
  <c r="AT26" i="1" s="1"/>
  <c r="H19" i="4"/>
  <c r="I57" i="4"/>
  <c r="AU57" i="1" s="1"/>
  <c r="I77" i="4"/>
  <c r="G42" i="4"/>
  <c r="G72" i="4"/>
  <c r="H37" i="4"/>
  <c r="AT37" i="1" s="1"/>
  <c r="I48" i="4"/>
  <c r="AU48" i="1" s="1"/>
  <c r="I5" i="4"/>
  <c r="H38" i="4"/>
  <c r="H73" i="4"/>
  <c r="AT73" i="1" s="1"/>
  <c r="G95" i="4"/>
  <c r="I42" i="4"/>
  <c r="AU42" i="1" s="1"/>
  <c r="G23" i="4"/>
  <c r="G31" i="4"/>
  <c r="I20" i="4"/>
  <c r="AU20" i="1" s="1"/>
  <c r="G32" i="4"/>
  <c r="I61" i="4"/>
  <c r="AU61" i="1" s="1"/>
  <c r="H8" i="4"/>
  <c r="I15" i="4"/>
  <c r="AU15" i="1" s="1"/>
  <c r="I12" i="4"/>
  <c r="AU12" i="1" s="1"/>
  <c r="I38" i="4"/>
  <c r="AU38" i="1" s="1"/>
  <c r="H48" i="4"/>
  <c r="AT48" i="1" s="1"/>
  <c r="H61" i="4"/>
  <c r="G18" i="4"/>
  <c r="I4" i="4"/>
  <c r="H57" i="4"/>
  <c r="AT57" i="1" s="1"/>
  <c r="I91" i="4"/>
  <c r="H18" i="4"/>
  <c r="AT18" i="1" s="1"/>
  <c r="G37" i="4"/>
  <c r="G3" i="4"/>
  <c r="I35" i="4"/>
  <c r="AU35" i="1" s="1"/>
  <c r="G45" i="4"/>
  <c r="I34" i="4"/>
  <c r="AU34" i="1" s="1"/>
  <c r="H46" i="4"/>
  <c r="AT46" i="1" s="1"/>
  <c r="G29" i="4"/>
  <c r="I58" i="4"/>
  <c r="AU58" i="1" s="1"/>
  <c r="G25" i="4"/>
  <c r="I45" i="4"/>
  <c r="AU45" i="1" s="1"/>
  <c r="H22" i="4"/>
  <c r="G47" i="4"/>
  <c r="G80" i="4"/>
  <c r="I39" i="4"/>
  <c r="AU39" i="1" s="1"/>
  <c r="I43" i="4"/>
  <c r="H58" i="4"/>
  <c r="AT58" i="1" s="1"/>
  <c r="G79" i="4"/>
  <c r="G58" i="4"/>
  <c r="I18" i="4"/>
  <c r="AU18" i="1" s="1"/>
  <c r="H16" i="4"/>
  <c r="AT16" i="1" s="1"/>
  <c r="G78" i="4"/>
  <c r="G82" i="4"/>
  <c r="G70" i="4"/>
  <c r="H42" i="4"/>
  <c r="AT42" i="1" s="1"/>
  <c r="I23" i="4"/>
  <c r="AU23" i="1" s="1"/>
  <c r="I68" i="4"/>
  <c r="H76" i="4"/>
  <c r="I71" i="4"/>
  <c r="AU71" i="1" s="1"/>
  <c r="G102" i="4"/>
  <c r="I55" i="4"/>
  <c r="AU55" i="1" s="1"/>
  <c r="AT61" i="1" l="1"/>
  <c r="AS96" i="1"/>
  <c r="B96" i="4"/>
  <c r="R96" i="4"/>
  <c r="S96" i="4"/>
  <c r="AS78" i="1"/>
  <c r="AS23" i="1"/>
  <c r="AS58" i="1"/>
  <c r="AS75" i="1"/>
  <c r="AS71" i="1"/>
  <c r="AS102" i="1"/>
  <c r="AS79" i="1"/>
  <c r="S79" i="4"/>
  <c r="B79" i="4"/>
  <c r="R79" i="4"/>
  <c r="AS95" i="1"/>
  <c r="S95" i="4"/>
  <c r="B95" i="4"/>
  <c r="R95" i="4"/>
  <c r="AS45" i="1"/>
  <c r="AU81" i="1"/>
  <c r="S81" i="4"/>
  <c r="B81" i="4"/>
  <c r="R81" i="4"/>
  <c r="AT67" i="1"/>
  <c r="AS29" i="1"/>
  <c r="AT76" i="1"/>
  <c r="AU43" i="1"/>
  <c r="AT38" i="1"/>
  <c r="AS30" i="1"/>
  <c r="AS48" i="1"/>
  <c r="AU68" i="1"/>
  <c r="R68" i="4"/>
  <c r="S68" i="4"/>
  <c r="B68" i="4"/>
  <c r="AS3" i="1"/>
  <c r="AU5" i="1"/>
  <c r="AS57" i="1"/>
  <c r="AU60" i="1"/>
  <c r="AT55" i="1"/>
  <c r="AT19" i="1"/>
  <c r="AS80" i="1"/>
  <c r="S80" i="4"/>
  <c r="R80" i="4"/>
  <c r="B80" i="4"/>
  <c r="AS37" i="1"/>
  <c r="AT8" i="1"/>
  <c r="AS16" i="1"/>
  <c r="AS70" i="1"/>
  <c r="AT22" i="1"/>
  <c r="B22" i="4"/>
  <c r="R22" i="4"/>
  <c r="S22" i="4"/>
  <c r="AU91" i="1"/>
  <c r="AS32" i="1"/>
  <c r="AS72" i="1"/>
  <c r="R72" i="4"/>
  <c r="S72" i="4"/>
  <c r="B72" i="4"/>
  <c r="AS39" i="1"/>
  <c r="AT83" i="1"/>
  <c r="AS25" i="1"/>
  <c r="AS47" i="1"/>
  <c r="AS82" i="1"/>
  <c r="R82" i="4"/>
  <c r="B82" i="4"/>
  <c r="S82" i="4"/>
  <c r="AS42" i="1"/>
  <c r="AS44" i="1"/>
  <c r="AT12" i="1"/>
  <c r="AU77" i="1"/>
  <c r="R77" i="4"/>
  <c r="B77" i="4"/>
  <c r="S77" i="4"/>
  <c r="AU17" i="1"/>
  <c r="R17" i="4"/>
  <c r="B17" i="4"/>
  <c r="S17" i="4"/>
  <c r="AU4" i="1"/>
  <c r="AS18" i="1"/>
  <c r="AS31" i="1"/>
  <c r="AU54" i="1"/>
  <c r="S54" i="4"/>
  <c r="B54" i="4"/>
  <c r="R54" i="4"/>
  <c r="AS46" i="1"/>
  <c r="AS73" i="1"/>
  <c r="AS86" i="1"/>
  <c r="R86" i="4"/>
  <c r="B86" i="4"/>
  <c r="S86" i="4"/>
  <c r="H29" i="4"/>
  <c r="AT29" i="1" s="1"/>
  <c r="I25" i="4"/>
  <c r="AU25" i="1" s="1"/>
  <c r="H47" i="4"/>
  <c r="AT47" i="1" s="1"/>
  <c r="I75" i="4"/>
  <c r="AU75" i="1" s="1"/>
  <c r="I87" i="4"/>
  <c r="AU87" i="1" s="1"/>
  <c r="H3" i="4"/>
  <c r="AT3" i="1" s="1"/>
  <c r="H84" i="4"/>
  <c r="G7" i="4"/>
  <c r="I53" i="4"/>
  <c r="G14" i="4"/>
  <c r="I78" i="4"/>
  <c r="AU78" i="1" s="1"/>
  <c r="H20" i="4"/>
  <c r="I67" i="4"/>
  <c r="AU67" i="1" s="1"/>
  <c r="H75" i="4"/>
  <c r="AT75" i="1" s="1"/>
  <c r="G98" i="4"/>
  <c r="G34" i="4"/>
  <c r="H31" i="4"/>
  <c r="AT31" i="1" s="1"/>
  <c r="H15" i="4"/>
  <c r="AT15" i="1" s="1"/>
  <c r="G63" i="4"/>
  <c r="G15" i="4"/>
  <c r="G26" i="4"/>
  <c r="I97" i="4"/>
  <c r="H7" i="4"/>
  <c r="AT7" i="1" s="1"/>
  <c r="H45" i="4"/>
  <c r="AT45" i="1" s="1"/>
  <c r="H39" i="4"/>
  <c r="AT39" i="1" s="1"/>
  <c r="I64" i="4"/>
  <c r="AU64" i="1" s="1"/>
  <c r="I102" i="4"/>
  <c r="AU102" i="1" s="1"/>
  <c r="I14" i="4"/>
  <c r="AU14" i="1" s="1"/>
  <c r="G49" i="4"/>
  <c r="I32" i="4"/>
  <c r="AU32" i="1" s="1"/>
  <c r="I26" i="4"/>
  <c r="AU26" i="1" s="1"/>
  <c r="I11" i="4"/>
  <c r="AU11" i="1" s="1"/>
  <c r="G64" i="4"/>
  <c r="I6" i="4"/>
  <c r="J43" i="4"/>
  <c r="AV43" i="1" s="1"/>
  <c r="J12" i="4"/>
  <c r="AV12" i="1" s="1"/>
  <c r="J38" i="4"/>
  <c r="AV38" i="1" s="1"/>
  <c r="J37" i="4"/>
  <c r="AV37" i="1" s="1"/>
  <c r="J34" i="4"/>
  <c r="AV34" i="1" s="1"/>
  <c r="J16" i="4"/>
  <c r="AV16" i="1" s="1"/>
  <c r="J19" i="4"/>
  <c r="AV19" i="1" s="1"/>
  <c r="J69" i="4"/>
  <c r="J18" i="4"/>
  <c r="AV18" i="1" s="1"/>
  <c r="J39" i="4"/>
  <c r="AV39" i="1" s="1"/>
  <c r="J44" i="4"/>
  <c r="AV44" i="1" s="1"/>
  <c r="J48" i="4"/>
  <c r="AV48" i="1" s="1"/>
  <c r="H87" i="4"/>
  <c r="J55" i="4"/>
  <c r="AV55" i="1" s="1"/>
  <c r="J70" i="4"/>
  <c r="AV70" i="1" s="1"/>
  <c r="J64" i="4"/>
  <c r="AV64" i="1" s="1"/>
  <c r="J53" i="4"/>
  <c r="AV53" i="1" s="1"/>
  <c r="J35" i="4"/>
  <c r="AV35" i="1" s="1"/>
  <c r="J6" i="4"/>
  <c r="AV6" i="1" s="1"/>
  <c r="J45" i="4"/>
  <c r="AV45" i="1" s="1"/>
  <c r="J58" i="4"/>
  <c r="AV58" i="1" s="1"/>
  <c r="J67" i="4"/>
  <c r="AV67" i="1" s="1"/>
  <c r="J29" i="4"/>
  <c r="AV29" i="1" s="1"/>
  <c r="J47" i="4"/>
  <c r="AV47" i="1" s="1"/>
  <c r="J20" i="4"/>
  <c r="AV20" i="1" s="1"/>
  <c r="J7" i="4"/>
  <c r="AV7" i="1" s="1"/>
  <c r="J3" i="4"/>
  <c r="AV3" i="1" s="1"/>
  <c r="J25" i="4"/>
  <c r="AV25" i="1" s="1"/>
  <c r="J31" i="4"/>
  <c r="AV31" i="1" s="1"/>
  <c r="J11" i="4"/>
  <c r="AV11" i="1" s="1"/>
  <c r="J61" i="4"/>
  <c r="AV61" i="1" s="1"/>
  <c r="J9" i="4"/>
  <c r="J30" i="4"/>
  <c r="AV30" i="1" s="1"/>
  <c r="J15" i="4"/>
  <c r="AV15" i="1" s="1"/>
  <c r="J5" i="4"/>
  <c r="AV5" i="1" s="1"/>
  <c r="J60" i="4"/>
  <c r="AV60" i="1" s="1"/>
  <c r="J23" i="4"/>
  <c r="AV23" i="1" s="1"/>
  <c r="J4" i="4"/>
  <c r="AV4" i="1" s="1"/>
  <c r="J99" i="4"/>
  <c r="AV99" i="1" s="1"/>
  <c r="J57" i="4"/>
  <c r="AV57" i="1" s="1"/>
  <c r="J76" i="4"/>
  <c r="AV76" i="1" s="1"/>
  <c r="J78" i="4"/>
  <c r="AV78" i="1" s="1"/>
  <c r="J75" i="4"/>
  <c r="AV75" i="1" s="1"/>
  <c r="J71" i="4"/>
  <c r="AV71" i="1" s="1"/>
  <c r="J46" i="4"/>
  <c r="AV46" i="1" s="1"/>
  <c r="J98" i="4"/>
  <c r="AV98" i="1" s="1"/>
  <c r="J42" i="4"/>
  <c r="AV42" i="1" s="1"/>
  <c r="J26" i="4"/>
  <c r="AV26" i="1" s="1"/>
  <c r="J8" i="4"/>
  <c r="AV8" i="1" s="1"/>
  <c r="J73" i="4"/>
  <c r="AV73" i="1" s="1"/>
  <c r="I16" i="4"/>
  <c r="AU16" i="1" s="1"/>
  <c r="I49" i="4"/>
  <c r="AU49" i="1" s="1"/>
  <c r="J14" i="4"/>
  <c r="AV14" i="1" s="1"/>
  <c r="J32" i="4"/>
  <c r="AV32" i="1" s="1"/>
  <c r="J97" i="4"/>
  <c r="AV97" i="1" s="1"/>
  <c r="J84" i="4"/>
  <c r="AV84" i="1" s="1"/>
  <c r="J41" i="4"/>
  <c r="J91" i="4"/>
  <c r="AV91" i="1" s="1"/>
  <c r="J87" i="4"/>
  <c r="AV87" i="1" s="1"/>
  <c r="J83" i="4"/>
  <c r="AV83" i="1" s="1"/>
  <c r="G35" i="4"/>
  <c r="G99" i="4"/>
  <c r="H71" i="4"/>
  <c r="AT71" i="1" s="1"/>
  <c r="G11" i="4"/>
  <c r="H64" i="4"/>
  <c r="AT64" i="1" s="1"/>
  <c r="AS15" i="1" l="1"/>
  <c r="B15" i="4"/>
  <c r="S15" i="4"/>
  <c r="R15" i="4"/>
  <c r="AS7" i="1"/>
  <c r="R7" i="4"/>
  <c r="B7" i="4"/>
  <c r="S7" i="4"/>
  <c r="S73" i="4"/>
  <c r="B31" i="4"/>
  <c r="R44" i="4"/>
  <c r="B47" i="4"/>
  <c r="R39" i="4"/>
  <c r="R91" i="4"/>
  <c r="B16" i="4"/>
  <c r="T80" i="4" a="1"/>
  <c r="T80" i="4" s="1"/>
  <c r="AM80" i="1" s="1"/>
  <c r="AN80" i="1"/>
  <c r="S60" i="4"/>
  <c r="R3" i="4"/>
  <c r="S30" i="4"/>
  <c r="B76" i="4"/>
  <c r="R75" i="4"/>
  <c r="B78" i="4"/>
  <c r="AV41" i="1"/>
  <c r="S41" i="4"/>
  <c r="R41" i="4"/>
  <c r="B41" i="4"/>
  <c r="AV9" i="1"/>
  <c r="S9" i="4"/>
  <c r="B9" i="4"/>
  <c r="R9" i="4"/>
  <c r="AV69" i="1"/>
  <c r="S69" i="4"/>
  <c r="R69" i="4"/>
  <c r="B69" i="4"/>
  <c r="AS63" i="1"/>
  <c r="S63" i="4"/>
  <c r="B63" i="4"/>
  <c r="R63" i="4"/>
  <c r="AT84" i="1"/>
  <c r="S84" i="4"/>
  <c r="B84" i="4"/>
  <c r="R84" i="4"/>
  <c r="B73" i="4"/>
  <c r="R31" i="4"/>
  <c r="T17" i="4" a="1"/>
  <c r="T17" i="4" s="1"/>
  <c r="AM17" i="1" s="1"/>
  <c r="AN17" i="1"/>
  <c r="B44" i="4"/>
  <c r="S47" i="4"/>
  <c r="S39" i="4"/>
  <c r="S91" i="4"/>
  <c r="R16" i="4"/>
  <c r="B60" i="4"/>
  <c r="S3" i="4"/>
  <c r="B30" i="4"/>
  <c r="S76" i="4"/>
  <c r="T81" i="4" a="1"/>
  <c r="T81" i="4" s="1"/>
  <c r="AM81" i="1" s="1"/>
  <c r="AN81" i="1"/>
  <c r="T79" i="4" a="1"/>
  <c r="T79" i="4" s="1"/>
  <c r="AM79" i="1" s="1"/>
  <c r="AN79" i="1"/>
  <c r="S75" i="4"/>
  <c r="R78" i="4"/>
  <c r="AS49" i="1"/>
  <c r="B49" i="4"/>
  <c r="S49" i="4"/>
  <c r="R49" i="4"/>
  <c r="R73" i="4"/>
  <c r="S31" i="4"/>
  <c r="S44" i="4"/>
  <c r="R47" i="4"/>
  <c r="B39" i="4"/>
  <c r="B91" i="4"/>
  <c r="S16" i="4"/>
  <c r="R60" i="4"/>
  <c r="B3" i="4"/>
  <c r="R30" i="4"/>
  <c r="R76" i="4"/>
  <c r="B75" i="4"/>
  <c r="S78" i="4"/>
  <c r="AS34" i="1"/>
  <c r="B34" i="4"/>
  <c r="S34" i="4"/>
  <c r="R34" i="4"/>
  <c r="R46" i="4"/>
  <c r="S18" i="4"/>
  <c r="R42" i="4"/>
  <c r="R25" i="4"/>
  <c r="T72" i="4" a="1"/>
  <c r="T72" i="4" s="1"/>
  <c r="AM72" i="1" s="1"/>
  <c r="AN72" i="1"/>
  <c r="R8" i="4"/>
  <c r="B19" i="4"/>
  <c r="B57" i="4"/>
  <c r="T68" i="4" a="1"/>
  <c r="T68" i="4" s="1"/>
  <c r="AM68" i="1" s="1"/>
  <c r="AN68" i="1"/>
  <c r="B38" i="4"/>
  <c r="B29" i="4"/>
  <c r="B45" i="4"/>
  <c r="B102" i="4"/>
  <c r="S58" i="4"/>
  <c r="AS98" i="1"/>
  <c r="B98" i="4"/>
  <c r="S98" i="4"/>
  <c r="R98" i="4"/>
  <c r="S46" i="4"/>
  <c r="B18" i="4"/>
  <c r="T77" i="4" a="1"/>
  <c r="T77" i="4" s="1"/>
  <c r="AM77" i="1" s="1"/>
  <c r="AN77" i="1"/>
  <c r="B42" i="4"/>
  <c r="S25" i="4"/>
  <c r="S8" i="4"/>
  <c r="R19" i="4"/>
  <c r="R57" i="4"/>
  <c r="S38" i="4"/>
  <c r="R29" i="4"/>
  <c r="S45" i="4"/>
  <c r="S102" i="4"/>
  <c r="R58" i="4"/>
  <c r="B46" i="4"/>
  <c r="R18" i="4"/>
  <c r="S42" i="4"/>
  <c r="B25" i="4"/>
  <c r="T22" i="4" a="1"/>
  <c r="T22" i="4" s="1"/>
  <c r="AM22" i="1" s="1"/>
  <c r="AN22" i="1"/>
  <c r="B8" i="4"/>
  <c r="S19" i="4"/>
  <c r="S57" i="4"/>
  <c r="R38" i="4"/>
  <c r="S29" i="4"/>
  <c r="R45" i="4"/>
  <c r="R102" i="4"/>
  <c r="B58" i="4"/>
  <c r="T96" i="4" a="1"/>
  <c r="T96" i="4" s="1"/>
  <c r="AM96" i="1" s="1"/>
  <c r="AN96" i="1"/>
  <c r="AS99" i="1"/>
  <c r="S99" i="4"/>
  <c r="B99" i="4"/>
  <c r="R99" i="4"/>
  <c r="AS35" i="1"/>
  <c r="R35" i="4"/>
  <c r="B35" i="4"/>
  <c r="S35" i="4"/>
  <c r="AT87" i="1"/>
  <c r="R87" i="4"/>
  <c r="S87" i="4"/>
  <c r="B87" i="4"/>
  <c r="AT20" i="1"/>
  <c r="R20" i="4"/>
  <c r="S20" i="4"/>
  <c r="B20" i="4"/>
  <c r="R4" i="4"/>
  <c r="S12" i="4"/>
  <c r="S83" i="4"/>
  <c r="R32" i="4"/>
  <c r="B70" i="4"/>
  <c r="R37" i="4"/>
  <c r="S55" i="4"/>
  <c r="S5" i="4"/>
  <c r="S48" i="4"/>
  <c r="S43" i="4"/>
  <c r="B67" i="4"/>
  <c r="R71" i="4"/>
  <c r="S23" i="4"/>
  <c r="S61" i="4"/>
  <c r="AU6" i="1"/>
  <c r="B6" i="4"/>
  <c r="AN6" i="1" s="1"/>
  <c r="S6" i="4"/>
  <c r="R6" i="4"/>
  <c r="T86" i="4" a="1"/>
  <c r="T86" i="4" s="1"/>
  <c r="AM86" i="1" s="1"/>
  <c r="AN86" i="1"/>
  <c r="T54" i="4" a="1"/>
  <c r="T54" i="4" s="1"/>
  <c r="AM54" i="1" s="1"/>
  <c r="AN54" i="1"/>
  <c r="B4" i="4"/>
  <c r="B12" i="4"/>
  <c r="T82" i="4" a="1"/>
  <c r="T82" i="4" s="1"/>
  <c r="AM82" i="1" s="1"/>
  <c r="AN82" i="1"/>
  <c r="B83" i="4"/>
  <c r="S32" i="4"/>
  <c r="R70" i="4"/>
  <c r="B37" i="4"/>
  <c r="B55" i="4"/>
  <c r="R5" i="4"/>
  <c r="R48" i="4"/>
  <c r="B43" i="4"/>
  <c r="R67" i="4"/>
  <c r="T95" i="4" a="1"/>
  <c r="T95" i="4" s="1"/>
  <c r="AM95" i="1" s="1"/>
  <c r="AN95" i="1"/>
  <c r="B71" i="4"/>
  <c r="R23" i="4"/>
  <c r="R61" i="4"/>
  <c r="AS64" i="1"/>
  <c r="S64" i="4"/>
  <c r="B64" i="4"/>
  <c r="R64" i="4"/>
  <c r="AU97" i="1"/>
  <c r="R97" i="4"/>
  <c r="B97" i="4"/>
  <c r="S97" i="4"/>
  <c r="AS14" i="1"/>
  <c r="B14" i="4"/>
  <c r="S14" i="4"/>
  <c r="R14" i="4"/>
  <c r="S4" i="4"/>
  <c r="R12" i="4"/>
  <c r="R83" i="4"/>
  <c r="B32" i="4"/>
  <c r="S70" i="4"/>
  <c r="S37" i="4"/>
  <c r="R55" i="4"/>
  <c r="B5" i="4"/>
  <c r="B48" i="4"/>
  <c r="R43" i="4"/>
  <c r="S67" i="4"/>
  <c r="S71" i="4"/>
  <c r="B23" i="4"/>
  <c r="B61" i="4"/>
  <c r="AS11" i="1"/>
  <c r="R11" i="4"/>
  <c r="S11" i="4"/>
  <c r="B11" i="4"/>
  <c r="AS26" i="1"/>
  <c r="S26" i="4"/>
  <c r="B26" i="4"/>
  <c r="R26" i="4"/>
  <c r="AU53" i="1"/>
  <c r="R53" i="4"/>
  <c r="B53" i="4"/>
  <c r="S53" i="4"/>
  <c r="T6" i="4" l="1" a="1"/>
  <c r="T6" i="4" s="1"/>
  <c r="AM6" i="1" s="1"/>
  <c r="T97" i="4" a="1"/>
  <c r="T97" i="4" s="1"/>
  <c r="AM97" i="1" s="1"/>
  <c r="AN97" i="1"/>
  <c r="T4" i="4" a="1"/>
  <c r="T4" i="4" s="1"/>
  <c r="AM4" i="1" s="1"/>
  <c r="AN4" i="1"/>
  <c r="T67" i="4" a="1"/>
  <c r="T67" i="4" s="1"/>
  <c r="AM67" i="1" s="1"/>
  <c r="AN67" i="1"/>
  <c r="T8" i="4" a="1"/>
  <c r="T8" i="4" s="1"/>
  <c r="AM8" i="1" s="1"/>
  <c r="AN8" i="1"/>
  <c r="T11" i="4" a="1"/>
  <c r="T11" i="4" s="1"/>
  <c r="AM11" i="1" s="1"/>
  <c r="AN11" i="1"/>
  <c r="T43" i="4" a="1"/>
  <c r="T43" i="4" s="1"/>
  <c r="AM43" i="1" s="1"/>
  <c r="AN43" i="1"/>
  <c r="T64" i="4" a="1"/>
  <c r="T64" i="4" s="1"/>
  <c r="AM64" i="1" s="1"/>
  <c r="AN64" i="1"/>
  <c r="T55" i="4" a="1"/>
  <c r="T55" i="4" s="1"/>
  <c r="AM55" i="1" s="1"/>
  <c r="AN55" i="1"/>
  <c r="T42" i="4" a="1"/>
  <c r="T42" i="4" s="1"/>
  <c r="AM42" i="1" s="1"/>
  <c r="AN42" i="1"/>
  <c r="T29" i="4" a="1"/>
  <c r="T29" i="4" s="1"/>
  <c r="AM29" i="1" s="1"/>
  <c r="AN29" i="1"/>
  <c r="T91" i="4" a="1"/>
  <c r="T91" i="4" s="1"/>
  <c r="AM91" i="1" s="1"/>
  <c r="AN91" i="1"/>
  <c r="T44" i="4" a="1"/>
  <c r="T44" i="4" s="1"/>
  <c r="AM44" i="1" s="1"/>
  <c r="AN44" i="1"/>
  <c r="T47" i="4" a="1"/>
  <c r="T47" i="4" s="1"/>
  <c r="AM47" i="1" s="1"/>
  <c r="AN47" i="1"/>
  <c r="T38" i="4" a="1"/>
  <c r="T38" i="4" s="1"/>
  <c r="AM38" i="1" s="1"/>
  <c r="AN38" i="1"/>
  <c r="T39" i="4" a="1"/>
  <c r="T39" i="4" s="1"/>
  <c r="AM39" i="1" s="1"/>
  <c r="AN39" i="1"/>
  <c r="T69" i="4" a="1"/>
  <c r="T69" i="4" s="1"/>
  <c r="AM69" i="1" s="1"/>
  <c r="AN69" i="1"/>
  <c r="T78" i="4" a="1"/>
  <c r="T78" i="4" s="1"/>
  <c r="AM78" i="1" s="1"/>
  <c r="AN78" i="1"/>
  <c r="T61" i="4" a="1"/>
  <c r="T61" i="4" s="1"/>
  <c r="AM61" i="1" s="1"/>
  <c r="AN61" i="1"/>
  <c r="T31" i="4" a="1"/>
  <c r="T31" i="4" s="1"/>
  <c r="AM31" i="1" s="1"/>
  <c r="AN31" i="1"/>
  <c r="T58" i="4" a="1"/>
  <c r="T58" i="4" s="1"/>
  <c r="AM58" i="1" s="1"/>
  <c r="AN58" i="1"/>
  <c r="T70" i="4" a="1"/>
  <c r="T70" i="4" s="1"/>
  <c r="AM70" i="1" s="1"/>
  <c r="AN70" i="1"/>
  <c r="T46" i="4" a="1"/>
  <c r="T46" i="4" s="1"/>
  <c r="AM46" i="1" s="1"/>
  <c r="AN46" i="1"/>
  <c r="T18" i="4" a="1"/>
  <c r="T18" i="4" s="1"/>
  <c r="AM18" i="1" s="1"/>
  <c r="AN18" i="1"/>
  <c r="T76" i="4" a="1"/>
  <c r="T76" i="4" s="1"/>
  <c r="AM76" i="1" s="1"/>
  <c r="AN76" i="1"/>
  <c r="T48" i="4" a="1"/>
  <c r="T48" i="4" s="1"/>
  <c r="AM48" i="1" s="1"/>
  <c r="AN48" i="1"/>
  <c r="T84" i="4" a="1"/>
  <c r="T84" i="4" s="1"/>
  <c r="AM84" i="1" s="1"/>
  <c r="AN84" i="1"/>
  <c r="T37" i="4" a="1"/>
  <c r="T37" i="4" s="1"/>
  <c r="AM37" i="1" s="1"/>
  <c r="AN37" i="1"/>
  <c r="T23" i="4" a="1"/>
  <c r="T23" i="4" s="1"/>
  <c r="AM23" i="1" s="1"/>
  <c r="AN23" i="1"/>
  <c r="T34" i="4" a="1"/>
  <c r="T34" i="4" s="1"/>
  <c r="AM34" i="1" s="1"/>
  <c r="AN34" i="1"/>
  <c r="T83" i="4" a="1"/>
  <c r="T83" i="4" s="1"/>
  <c r="AM83" i="1" s="1"/>
  <c r="AN83" i="1"/>
  <c r="T35" i="4" a="1"/>
  <c r="T35" i="4" s="1"/>
  <c r="AM35" i="1" s="1"/>
  <c r="AN35" i="1"/>
  <c r="T57" i="4" a="1"/>
  <c r="T57" i="4" s="1"/>
  <c r="AM57" i="1" s="1"/>
  <c r="AN57" i="1"/>
  <c r="T73" i="4" a="1"/>
  <c r="T73" i="4" s="1"/>
  <c r="AM73" i="1" s="1"/>
  <c r="AN73" i="1"/>
  <c r="T26" i="4" a="1"/>
  <c r="T26" i="4" s="1"/>
  <c r="AM26" i="1" s="1"/>
  <c r="AN26" i="1"/>
  <c r="T75" i="4" a="1"/>
  <c r="T75" i="4" s="1"/>
  <c r="AM75" i="1" s="1"/>
  <c r="AN75" i="1"/>
  <c r="T53" i="4" a="1"/>
  <c r="T53" i="4" s="1"/>
  <c r="AM53" i="1" s="1"/>
  <c r="AN53" i="1"/>
  <c r="T14" i="4" a="1"/>
  <c r="T14" i="4" s="1"/>
  <c r="AM14" i="1" s="1"/>
  <c r="AN14" i="1"/>
  <c r="T71" i="4" a="1"/>
  <c r="T71" i="4" s="1"/>
  <c r="AM71" i="1" s="1"/>
  <c r="AN71" i="1"/>
  <c r="T19" i="4" a="1"/>
  <c r="T19" i="4" s="1"/>
  <c r="AM19" i="1" s="1"/>
  <c r="AN19" i="1"/>
  <c r="T30" i="4" a="1"/>
  <c r="T30" i="4" s="1"/>
  <c r="AM30" i="1" s="1"/>
  <c r="AN30" i="1"/>
  <c r="T7" i="4" a="1"/>
  <c r="T7" i="4" s="1"/>
  <c r="AM7" i="1" s="1"/>
  <c r="AN7" i="1"/>
  <c r="T12" i="4" a="1"/>
  <c r="T12" i="4" s="1"/>
  <c r="AM12" i="1" s="1"/>
  <c r="AN12" i="1"/>
  <c r="T20" i="4" a="1"/>
  <c r="T20" i="4" s="1"/>
  <c r="AM20" i="1" s="1"/>
  <c r="AN20" i="1"/>
  <c r="AN98" i="1"/>
  <c r="T98" i="4" a="1"/>
  <c r="T98" i="4" s="1"/>
  <c r="AM98" i="1" s="1"/>
  <c r="T60" i="4" a="1"/>
  <c r="T60" i="4" s="1"/>
  <c r="AM60" i="1" s="1"/>
  <c r="AN60" i="1"/>
  <c r="T49" i="4" a="1"/>
  <c r="T49" i="4" s="1"/>
  <c r="AM49" i="1" s="1"/>
  <c r="AN49" i="1"/>
  <c r="T5" i="4" a="1"/>
  <c r="T5" i="4" s="1"/>
  <c r="AM5" i="1" s="1"/>
  <c r="AN5" i="1"/>
  <c r="AN99" i="1"/>
  <c r="T99" i="4" a="1"/>
  <c r="T99" i="4" s="1"/>
  <c r="AM99" i="1" s="1"/>
  <c r="T3" i="4" a="1"/>
  <c r="T3" i="4" s="1"/>
  <c r="AM3" i="1" s="1"/>
  <c r="AN3" i="1"/>
  <c r="T41" i="4" a="1"/>
  <c r="T41" i="4" s="1"/>
  <c r="AM41" i="1" s="1"/>
  <c r="AN41" i="1"/>
  <c r="T16" i="4" a="1"/>
  <c r="T16" i="4" s="1"/>
  <c r="AM16" i="1" s="1"/>
  <c r="AN16" i="1"/>
  <c r="T15" i="4" a="1"/>
  <c r="T15" i="4" s="1"/>
  <c r="AM15" i="1" s="1"/>
  <c r="AN15" i="1"/>
  <c r="T9" i="4" a="1"/>
  <c r="T9" i="4" s="1"/>
  <c r="AM9" i="1" s="1"/>
  <c r="AN9" i="1"/>
  <c r="T102" i="4" a="1"/>
  <c r="T102" i="4" s="1"/>
  <c r="AM102" i="1" s="1"/>
  <c r="AN102" i="1"/>
  <c r="T63" i="4" a="1"/>
  <c r="T63" i="4" s="1"/>
  <c r="AM63" i="1" s="1"/>
  <c r="AN63" i="1"/>
  <c r="T32" i="4" a="1"/>
  <c r="T32" i="4" s="1"/>
  <c r="AM32" i="1" s="1"/>
  <c r="AN32" i="1"/>
  <c r="T87" i="4" a="1"/>
  <c r="T87" i="4" s="1"/>
  <c r="AM87" i="1" s="1"/>
  <c r="AN87" i="1"/>
  <c r="T25" i="4" a="1"/>
  <c r="T25" i="4" s="1"/>
  <c r="AM25" i="1" s="1"/>
  <c r="AN25" i="1"/>
  <c r="T45" i="4" a="1"/>
  <c r="T45" i="4" s="1"/>
  <c r="AM45" i="1" s="1"/>
  <c r="AN45" i="1"/>
  <c r="J99" i="3"/>
  <c r="B99" i="3" s="1"/>
  <c r="J102" i="3"/>
  <c r="B102" i="3" s="1"/>
  <c r="W99" i="1" l="1"/>
  <c r="W102" i="1"/>
  <c r="R99" i="3"/>
  <c r="S99" i="3" s="1" a="1"/>
  <c r="S99" i="3" s="1"/>
  <c r="V99" i="1" s="1"/>
  <c r="R102" i="3"/>
  <c r="S102" i="3" s="1" a="1"/>
  <c r="S102" i="3" s="1"/>
  <c r="V102" i="1" s="1"/>
  <c r="AE99" i="1"/>
  <c r="AE10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<sst xmlns="http://schemas.openxmlformats.org/spreadsheetml/2006/main" count="1093" uniqueCount="323">
  <si>
    <t>Site</t>
  </si>
  <si>
    <t>TempAvg</t>
  </si>
  <si>
    <t>Temp</t>
  </si>
  <si>
    <t># of Samples w/ Temp &gt;28</t>
  </si>
  <si>
    <t># of Samples w/ Temp &gt;=31</t>
  </si>
  <si>
    <t>Temp Score</t>
  </si>
  <si>
    <t>ABM4</t>
  </si>
  <si>
    <t>AC1</t>
  </si>
  <si>
    <t>AC2</t>
  </si>
  <si>
    <t>AC3</t>
  </si>
  <si>
    <t>AC4</t>
  </si>
  <si>
    <t>AC5</t>
  </si>
  <si>
    <t>AC6</t>
  </si>
  <si>
    <t>AC9</t>
  </si>
  <si>
    <t>APL1</t>
  </si>
  <si>
    <t>ATL1</t>
  </si>
  <si>
    <t>AWL1</t>
  </si>
  <si>
    <t>AX1</t>
  </si>
  <si>
    <t>AX2</t>
  </si>
  <si>
    <t>BB1</t>
  </si>
  <si>
    <t>BB2</t>
  </si>
  <si>
    <t>BD1a</t>
  </si>
  <si>
    <t>BD4</t>
  </si>
  <si>
    <t>BD5</t>
  </si>
  <si>
    <t>BK1</t>
  </si>
  <si>
    <t>BLDL1</t>
  </si>
  <si>
    <t>BRL1</t>
  </si>
  <si>
    <t>CAN1</t>
  </si>
  <si>
    <t>CB2</t>
  </si>
  <si>
    <t>CB3</t>
  </si>
  <si>
    <t>CB4</t>
  </si>
  <si>
    <t>CC1</t>
  </si>
  <si>
    <t>CL2</t>
  </si>
  <si>
    <t>CL4</t>
  </si>
  <si>
    <t>CL5</t>
  </si>
  <si>
    <t>COL1</t>
  </si>
  <si>
    <t>CR1</t>
  </si>
  <si>
    <t>CTL1</t>
  </si>
  <si>
    <t>CVL1</t>
  </si>
  <si>
    <t>DAM-7</t>
  </si>
  <si>
    <t>DB1</t>
  </si>
  <si>
    <t>DB2</t>
  </si>
  <si>
    <t>DE1</t>
  </si>
  <si>
    <t>DP3</t>
  </si>
  <si>
    <t>DS21-1</t>
  </si>
  <si>
    <t>ETL1</t>
  </si>
  <si>
    <t>FC1</t>
  </si>
  <si>
    <t>GMP1</t>
  </si>
  <si>
    <t>GRPL1</t>
  </si>
  <si>
    <t>HA1</t>
  </si>
  <si>
    <t>HB3</t>
  </si>
  <si>
    <t>HL2</t>
  </si>
  <si>
    <t>HO1</t>
  </si>
  <si>
    <t>HO2</t>
  </si>
  <si>
    <t>HO3</t>
  </si>
  <si>
    <t>HO3a</t>
  </si>
  <si>
    <t>JC5</t>
  </si>
  <si>
    <t>JC6</t>
  </si>
  <si>
    <t>LSC1</t>
  </si>
  <si>
    <t>LSP1</t>
  </si>
  <si>
    <t>MB3</t>
  </si>
  <si>
    <t>MDWL1</t>
  </si>
  <si>
    <t>MI4</t>
  </si>
  <si>
    <t>MO1</t>
  </si>
  <si>
    <t>MR1</t>
  </si>
  <si>
    <t>MR2</t>
  </si>
  <si>
    <t>MR3</t>
  </si>
  <si>
    <t>MR4</t>
  </si>
  <si>
    <t>MRA</t>
  </si>
  <si>
    <t>MRB</t>
  </si>
  <si>
    <t>MRC</t>
  </si>
  <si>
    <t>MRD</t>
  </si>
  <si>
    <t>MRCL1</t>
  </si>
  <si>
    <t>PL1</t>
  </si>
  <si>
    <t>PMRL1</t>
  </si>
  <si>
    <t>PNVL1</t>
  </si>
  <si>
    <t>PP1</t>
  </si>
  <si>
    <t>PR1</t>
  </si>
  <si>
    <t>PRP1</t>
  </si>
  <si>
    <t>RB1</t>
  </si>
  <si>
    <t>RB2</t>
  </si>
  <si>
    <t>RBA</t>
  </si>
  <si>
    <t>RK1</t>
  </si>
  <si>
    <t>RO1a</t>
  </si>
  <si>
    <t>ROL1</t>
  </si>
  <si>
    <t>SB1</t>
  </si>
  <si>
    <t>SB2</t>
  </si>
  <si>
    <t>SB5</t>
  </si>
  <si>
    <t>SB6</t>
  </si>
  <si>
    <t>SB9</t>
  </si>
  <si>
    <t>SBA</t>
  </si>
  <si>
    <t>SC1</t>
  </si>
  <si>
    <t>SC2</t>
  </si>
  <si>
    <t>SC5</t>
  </si>
  <si>
    <t>SC6</t>
  </si>
  <si>
    <t>SHA</t>
  </si>
  <si>
    <t>SM1</t>
  </si>
  <si>
    <t>SM2</t>
  </si>
  <si>
    <t>SPBP1</t>
  </si>
  <si>
    <t>SPBP2</t>
  </si>
  <si>
    <t>SW1</t>
  </si>
  <si>
    <t>SYL1</t>
  </si>
  <si>
    <t>SYNL1</t>
  </si>
  <si>
    <t>TM1</t>
  </si>
  <si>
    <t>WP1</t>
  </si>
  <si>
    <t>WP2</t>
  </si>
  <si>
    <t>WP3</t>
  </si>
  <si>
    <t>WP4</t>
  </si>
  <si>
    <t>E coli Geo Mean</t>
  </si>
  <si>
    <t>E. coli</t>
  </si>
  <si>
    <t># of Samples w/ &gt;235 Colonies/100 mL</t>
  </si>
  <si>
    <t>E. coli Score</t>
  </si>
  <si>
    <t xml:space="preserve"> </t>
  </si>
  <si>
    <t>Avg Turbidity
Geo Mean</t>
  </si>
  <si>
    <t>Turbidity</t>
  </si>
  <si>
    <t># of Samples w/ &gt;15 NTUs</t>
  </si>
  <si>
    <t># of Samples w/ &gt;=50 NTUs</t>
  </si>
  <si>
    <t>Turbidity Score</t>
  </si>
  <si>
    <t>Avg Chloride</t>
  </si>
  <si>
    <t>Chloride</t>
  </si>
  <si>
    <t># of Samples w/ &gt;100 mg Chloride/L</t>
  </si>
  <si>
    <t># of Samples w/ &gt;=230 mg Chloride/L</t>
  </si>
  <si>
    <t>Chloride Score</t>
  </si>
  <si>
    <t>Avg Phosphate</t>
  </si>
  <si>
    <t>Phosphate</t>
  </si>
  <si>
    <t># of Samples w &gt;0.05 mg Phosphate/L</t>
  </si>
  <si>
    <t># of Samples w/ &gt;=0.1 mg Phosphate/L</t>
  </si>
  <si>
    <t>Phosphate Score</t>
  </si>
  <si>
    <t>Avg Nitrate</t>
  </si>
  <si>
    <t>Nitrate</t>
  </si>
  <si>
    <t># of Samples w/ &gt;1.5 mg Nitrate/L</t>
  </si>
  <si>
    <t># of Samples w/ &gt; 3.0 mg Nitrate/L</t>
  </si>
  <si>
    <t>Nitrate Score</t>
  </si>
  <si>
    <t>Phyco Date</t>
  </si>
  <si>
    <t>Phycocyanin</t>
  </si>
  <si>
    <t>HAB Status</t>
  </si>
  <si>
    <t>Waterbody</t>
  </si>
  <si>
    <t>LastSampleDate</t>
  </si>
  <si>
    <t>SampleNumber</t>
  </si>
  <si>
    <t>Temperature_Score</t>
  </si>
  <si>
    <t>AvgTemp</t>
  </si>
  <si>
    <t>Temp_2025_05_18</t>
  </si>
  <si>
    <t>Temp_2025_05_25</t>
  </si>
  <si>
    <t>Temp_2025_06_01</t>
  </si>
  <si>
    <t>Temp_2025_06_08</t>
  </si>
  <si>
    <t>Temp_2025_06_15</t>
  </si>
  <si>
    <t>Temp_2025_06_22</t>
  </si>
  <si>
    <t>Temp_2025_06_29</t>
  </si>
  <si>
    <t>Temp_2025_07_06</t>
  </si>
  <si>
    <t>Temp_2025_07_13</t>
  </si>
  <si>
    <t>Temp_2025_07_20</t>
  </si>
  <si>
    <t>Temp_2025_07_27</t>
  </si>
  <si>
    <t>Temp_2025_08_03</t>
  </si>
  <si>
    <t>Temp_2025_08_10</t>
  </si>
  <si>
    <t>Temp_2025_08_17</t>
  </si>
  <si>
    <t>Temp_2025_08_24</t>
  </si>
  <si>
    <t>E__Coli_Score</t>
  </si>
  <si>
    <t>EcoliGeoMean</t>
  </si>
  <si>
    <t>Ecoli_2025_05_18</t>
  </si>
  <si>
    <t>Ecoli_2025_05_25</t>
  </si>
  <si>
    <t>Ecoli_2025_06_01</t>
  </si>
  <si>
    <t>Ecoli_2025_06_08</t>
  </si>
  <si>
    <t>Ecoli_2025_06_15</t>
  </si>
  <si>
    <t>Ecoli_2025_06_22</t>
  </si>
  <si>
    <t>Ecoli_2025_06_29</t>
  </si>
  <si>
    <t>Ecoli_2025_07_06</t>
  </si>
  <si>
    <t>Ecoli_2025_07_13</t>
  </si>
  <si>
    <t>Ecoli_2025_07_20</t>
  </si>
  <si>
    <t>Ecoli_2025_07_27</t>
  </si>
  <si>
    <t>Ecoli_2025_08_03</t>
  </si>
  <si>
    <t>Ecoli_2025_08_10</t>
  </si>
  <si>
    <t>Ecoli_2025_08_17</t>
  </si>
  <si>
    <t>Ecoli_2025_08_24</t>
  </si>
  <si>
    <t>Turbidity_Score</t>
  </si>
  <si>
    <t>AvgTurbidity</t>
  </si>
  <si>
    <t>Turbidity_2025_05_18</t>
  </si>
  <si>
    <t>Turbidity_2025_05_25</t>
  </si>
  <si>
    <t>Turbidity_2025_06_01</t>
  </si>
  <si>
    <t>Turbidity_2025_06_08</t>
  </si>
  <si>
    <t>Turbidity_2025_06_15</t>
  </si>
  <si>
    <t>Turbidity_2025_06_22</t>
  </si>
  <si>
    <t>Turbidity_2025_06_29</t>
  </si>
  <si>
    <t>Turbidity_2025_07_06</t>
  </si>
  <si>
    <t>Turbidity_2025_07_13</t>
  </si>
  <si>
    <t>Turbidity_2025_07_20</t>
  </si>
  <si>
    <t>Turbidity_2025_07_27</t>
  </si>
  <si>
    <t>Turbidity_2025_08_03</t>
  </si>
  <si>
    <t>Turbidity_2025_08_10</t>
  </si>
  <si>
    <t>Turbidity_2025_08_17</t>
  </si>
  <si>
    <t>Turbidity_2025_08_24</t>
  </si>
  <si>
    <t>Chloride_Score</t>
  </si>
  <si>
    <t>AvgChloride</t>
  </si>
  <si>
    <t>Chloride_2025_05_18</t>
  </si>
  <si>
    <t>Chloride_2025_05_25</t>
  </si>
  <si>
    <t>Chloride_2025_06_01</t>
  </si>
  <si>
    <t>Chloride_2025_06_08</t>
  </si>
  <si>
    <t>Chloride_2025_06_15</t>
  </si>
  <si>
    <t>Chloride_2025_06_22</t>
  </si>
  <si>
    <t>Chloride_2025_06_29</t>
  </si>
  <si>
    <t>Chloride_2025_07_06</t>
  </si>
  <si>
    <t>Chloride_2025_07_13</t>
  </si>
  <si>
    <t>Chloride_2025_07_20</t>
  </si>
  <si>
    <t>Chloride_2025_07_27</t>
  </si>
  <si>
    <t>Chloride_2025_08_03</t>
  </si>
  <si>
    <t>Chloride_2025_08_10</t>
  </si>
  <si>
    <t>Chloride_2025_08_17</t>
  </si>
  <si>
    <t>Chloride_2025_08_24</t>
  </si>
  <si>
    <t>Phosphate_Score</t>
  </si>
  <si>
    <t>AvgPhosphate</t>
  </si>
  <si>
    <t>Phosphate_2025_05_18</t>
  </si>
  <si>
    <t>Phosphate_2025_05_25</t>
  </si>
  <si>
    <t>Phosphate_2025_06_01</t>
  </si>
  <si>
    <t>Phosphate_2025_06_08</t>
  </si>
  <si>
    <t>Phosphate_2025_06_15</t>
  </si>
  <si>
    <t>Phosphate_2025_06_22</t>
  </si>
  <si>
    <t>Phosphate_2025_06_29</t>
  </si>
  <si>
    <t>Phosphate_2025_07_06</t>
  </si>
  <si>
    <t>Phosphate_2025_07_13</t>
  </si>
  <si>
    <t>Phosphate_2025_07_20</t>
  </si>
  <si>
    <t>Phosphate_2025_07_27</t>
  </si>
  <si>
    <t>Phosphate_2025_08_03</t>
  </si>
  <si>
    <t>Phosphate_2025_08_10</t>
  </si>
  <si>
    <t>Phosphate_2025_08_17</t>
  </si>
  <si>
    <t>Phosphate_2025_08_24</t>
  </si>
  <si>
    <t>Nitrate_Score</t>
  </si>
  <si>
    <t>AvgNitrate</t>
  </si>
  <si>
    <t>Nitrate_2025_05_18</t>
  </si>
  <si>
    <t>Nitrate_2025_05_25</t>
  </si>
  <si>
    <t>Nitrate_2025_06_01</t>
  </si>
  <si>
    <t>Nitrate_2025_06_08</t>
  </si>
  <si>
    <t>Nitrate_2025_06_15</t>
  </si>
  <si>
    <t>Nitrate_2025_06_22</t>
  </si>
  <si>
    <t>Nitrate_2025_06_29</t>
  </si>
  <si>
    <t>Nitrate_2025_07_06</t>
  </si>
  <si>
    <t>Nitrate_2025_07_13</t>
  </si>
  <si>
    <t>Nitrate_2025_07_20</t>
  </si>
  <si>
    <t>Nitrate_2025_07_27</t>
  </si>
  <si>
    <t>Nitrate_2025_08_03</t>
  </si>
  <si>
    <t>Nitrate_2025_08_10</t>
  </si>
  <si>
    <t>Nitrate_2025_08_17</t>
  </si>
  <si>
    <t>Nitrate_2025_08_24</t>
  </si>
  <si>
    <t>HAB_Status</t>
  </si>
  <si>
    <t>Phyco_Date</t>
  </si>
  <si>
    <t>Phyco_2025_05_18</t>
  </si>
  <si>
    <t>Phyco_2025_05_25</t>
  </si>
  <si>
    <t>Phyco_2025_06_01</t>
  </si>
  <si>
    <t>Phyco_2025_06_08</t>
  </si>
  <si>
    <t>Phyco_2025_06_15</t>
  </si>
  <si>
    <t>Phyco_2025_06_22</t>
  </si>
  <si>
    <t>Phyco_2025_06_29</t>
  </si>
  <si>
    <t>Phyco_2025_07_06</t>
  </si>
  <si>
    <t>Phyco_2025_07_13</t>
  </si>
  <si>
    <t>Phyco_2025_07_20</t>
  </si>
  <si>
    <t>Phyco_2025_07_27</t>
  </si>
  <si>
    <t>Phyco_2025_08_03</t>
  </si>
  <si>
    <t>Phyco_2025_08_10</t>
  </si>
  <si>
    <t>Phyco_2025_08_17</t>
  </si>
  <si>
    <t>Phyco_2025_08_24</t>
  </si>
  <si>
    <t>Latitude</t>
  </si>
  <si>
    <t>Longitude</t>
  </si>
  <si>
    <t>AA1</t>
  </si>
  <si>
    <t>Test Site</t>
  </si>
  <si>
    <t>NA</t>
  </si>
  <si>
    <t>Abbott Marshland</t>
  </si>
  <si>
    <t>Assunpink Creek</t>
  </si>
  <si>
    <t>Assunpink Lake</t>
  </si>
  <si>
    <t>Allentown Lake</t>
  </si>
  <si>
    <t>Amwell Lake</t>
  </si>
  <si>
    <t>Alexauken Creek</t>
  </si>
  <si>
    <t>Back Brook</t>
  </si>
  <si>
    <t>Beden Brook</t>
  </si>
  <si>
    <t>Baldwin Lake</t>
  </si>
  <si>
    <t>Brainerd Lake</t>
  </si>
  <si>
    <t>D&amp;R Canal</t>
  </si>
  <si>
    <t>Cranbury Brook</t>
  </si>
  <si>
    <t>Crosswicks Creek</t>
  </si>
  <si>
    <t>Carnegie Lake</t>
  </si>
  <si>
    <t>Colonial Lake</t>
  </si>
  <si>
    <t>Cruser Brook</t>
  </si>
  <si>
    <t>Centenniel Lake</t>
  </si>
  <si>
    <t>Ceva Lake</t>
  </si>
  <si>
    <t>Millstone River</t>
  </si>
  <si>
    <t>Devils Brook</t>
  </si>
  <si>
    <t>Delaware River</t>
  </si>
  <si>
    <t>Duck Pond Run</t>
  </si>
  <si>
    <t>Dam Site 21</t>
  </si>
  <si>
    <t>Etra Lake</t>
  </si>
  <si>
    <t>Fiddlers Creek</t>
  </si>
  <si>
    <t>Grovers Mill Pond</t>
  </si>
  <si>
    <t>Gropp Lake</t>
  </si>
  <si>
    <t>Harrys Brook</t>
  </si>
  <si>
    <t>Heathcote Brook</t>
  </si>
  <si>
    <t>Honey Lake</t>
  </si>
  <si>
    <t>Honey Brook</t>
  </si>
  <si>
    <t>Jacobs Creek</t>
  </si>
  <si>
    <t>Little Shabakunk Creek</t>
  </si>
  <si>
    <t>Lawrence School Pond</t>
  </si>
  <si>
    <t>Mountain Brook</t>
  </si>
  <si>
    <t>Meadow Lakes</t>
  </si>
  <si>
    <t>Miry Run</t>
  </si>
  <si>
    <t>Moores Creek</t>
  </si>
  <si>
    <t>Mercer Lake</t>
  </si>
  <si>
    <t>Peddie Lake</t>
  </si>
  <si>
    <t>Palmer Lake</t>
  </si>
  <si>
    <t>Perrineville Lake</t>
  </si>
  <si>
    <t>Plainsboro Pond</t>
  </si>
  <si>
    <t>Pike Run</t>
  </si>
  <si>
    <t>Plainsboro Preserve Pond</t>
  </si>
  <si>
    <t>Rocky Brook</t>
  </si>
  <si>
    <t>Rock Brook</t>
  </si>
  <si>
    <t>Royce Brook</t>
  </si>
  <si>
    <t>Rosedale Lake</t>
  </si>
  <si>
    <t>Stony Brook</t>
  </si>
  <si>
    <t>Shabakunk Creek</t>
  </si>
  <si>
    <t>Shallow Brook</t>
  </si>
  <si>
    <t>Six Mile Run</t>
  </si>
  <si>
    <t>Spooky Brook Pond</t>
  </si>
  <si>
    <t>Powder Mill Pond</t>
  </si>
  <si>
    <t>Swan Creek</t>
  </si>
  <si>
    <t>Sylva Lake</t>
  </si>
  <si>
    <t>Sylvan Lake</t>
  </si>
  <si>
    <t>Ten Mile Run</t>
  </si>
  <si>
    <t>Wargo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</si>
</sst>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"/>
    <numFmt numFmtId="167" formatCode="0.000"/>
    <numFmt numFmtId="168" formatCode="[$-F800]dddd\,\ mmmm\ dd\,\ yyyy"/>
  </numFmts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6" fillId="0" borderId="0" xfId="0" applyFont="1" applyAlignment="1">
      <alignment wrapText="1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16" fillId="0" borderId="0" xfId="0" applyNumberFormat="1" applyFont="1" applyAlignment="1">
      <alignment horizontal="center"/>
    </xf>
    <xf numFmtId="14" fontId="16" fillId="0" borderId="0" xfId="0" applyNumberFormat="1" applyFont="1" applyAlignment="1">
      <alignment horizontal="center" vertical="center" wrapText="1"/>
    </xf>
    <xf numFmtId="14" fontId="16" fillId="0" borderId="0" xfId="0" applyNumberFormat="1" applyFont="1"/>
    <xf numFmtId="14" fontId="16" fillId="0" borderId="10" xfId="0" applyNumberFormat="1" applyFont="1" applyBorder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0" fillId="33" borderId="0" xfId="0" applyNumberFormat="1" applyFill="1"/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8" fontId="16" fillId="0" borderId="0" xfId="0" applyNumberFormat="1" applyFont="1" applyAlignment="1">
      <alignment wrapText="1"/>
    </xf>
    <xf numFmtId="168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/>
    <xf numFmtId="168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wrapText="1"/>
    </xf>
    <xf numFmtId="0" fontId="11" fillId="6" borderId="4" xfId="11"/>
    <xf numFmtId="164" fontId="0" fillId="34" borderId="0" xfId="0" applyNumberFormat="1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/>
    </xf>
    <xf numFmtId="165" fontId="16" fillId="0" borderId="10" xfId="0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atershedinstitute.sharepoint.com/sites/Staff/StreamWatch/BACT/Data_BACT/BACT%20and%20HAB%202025%20Data.xlsx" TargetMode="External"/><Relationship Id="rId1" Type="http://schemas.openxmlformats.org/officeDocument/2006/relationships/externalLinkPath" Target="BACT%20and%20HAB%202025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xQDoCdWJUqIYnd74XUzEQ9HhMcc_r9EuLTBBgo5L1O_x7c_O9DdSI0LEz2JfwVm" itemId="01SSZYPS3PO4LOWFZJ4NHLJAFBTUCN6HWP">
      <xxl21:absoluteUrl r:id="rId2"/>
    </xxl21:alternateUrls>
    <sheetNames>
      <sheetName val="METADATA"/>
      <sheetName val="SURVEY123"/>
      <sheetName val="IDEXX"/>
      <sheetName val="GALLERY"/>
      <sheetName val="TURBIDITY"/>
      <sheetName val="PHYCOCYANIN"/>
      <sheetName val="Site_GPS-Coordinates"/>
      <sheetName val="IDEXX MPN Table"/>
    </sheetNames>
    <sheetDataSet>
      <sheetData sheetId="0" refreshError="1"/>
      <sheetData sheetId="1">
        <row r="1">
          <cell r="A1" t="str">
            <v>Sample Code</v>
          </cell>
          <cell r="J1" t="str">
            <v>Date</v>
          </cell>
          <cell r="L1" t="str">
            <v>Monitoring Site ID</v>
          </cell>
          <cell r="AC1" t="str">
            <v>Water Temperature</v>
          </cell>
          <cell r="AF1" t="str">
            <v>E. coli</v>
          </cell>
          <cell r="AG1" t="str">
            <v>Phosphate</v>
          </cell>
          <cell r="AH1" t="str">
            <v>Chloride</v>
          </cell>
          <cell r="AI1" t="str">
            <v>Nitrate</v>
          </cell>
          <cell r="AJ1" t="str">
            <v>Turbidity (NTU)</v>
          </cell>
          <cell r="AK1" t="str">
            <v>HAB Status</v>
          </cell>
        </row>
        <row r="2">
          <cell r="A2" t="str">
            <v>AWL1_2025-05-18</v>
          </cell>
          <cell r="J2">
            <v>45795.666666666664</v>
          </cell>
          <cell r="L2" t="str">
            <v>AWL1</v>
          </cell>
          <cell r="AC2">
            <v>20</v>
          </cell>
          <cell r="AF2">
            <v>478.6</v>
          </cell>
          <cell r="AG2">
            <v>7.4759999999999993E-2</v>
          </cell>
          <cell r="AH2">
            <v>247.5479</v>
          </cell>
          <cell r="AI2">
            <v>-1.428868E-2</v>
          </cell>
          <cell r="AJ2">
            <v>15.9</v>
          </cell>
          <cell r="AK2" t="str">
            <v/>
          </cell>
        </row>
        <row r="3">
          <cell r="A3" t="str">
            <v>AX1_2025-05-18</v>
          </cell>
          <cell r="J3">
            <v>45795.666666666664</v>
          </cell>
          <cell r="L3" t="str">
            <v>AX1</v>
          </cell>
          <cell r="AC3">
            <v>17</v>
          </cell>
          <cell r="AF3">
            <v>114.5</v>
          </cell>
          <cell r="AG3">
            <v>2.5649999999999999E-2</v>
          </cell>
          <cell r="AH3">
            <v>459.43799999999999</v>
          </cell>
          <cell r="AI3">
            <v>4.1584539999999996E-2</v>
          </cell>
          <cell r="AJ3">
            <v>2.33</v>
          </cell>
          <cell r="AK3" t="str">
            <v/>
          </cell>
        </row>
        <row r="4">
          <cell r="A4" t="str">
            <v>AX2_2025-05-18</v>
          </cell>
          <cell r="J4">
            <v>45795.666666666664</v>
          </cell>
          <cell r="L4" t="str">
            <v>AX2</v>
          </cell>
          <cell r="AC4">
            <v>15</v>
          </cell>
          <cell r="AF4">
            <v>123.6</v>
          </cell>
          <cell r="AG4">
            <v>3.6360000000000003E-2</v>
          </cell>
          <cell r="AH4">
            <v>469.55450000000002</v>
          </cell>
          <cell r="AI4">
            <v>1.4707666300000002</v>
          </cell>
          <cell r="AJ4">
            <v>1.59</v>
          </cell>
          <cell r="AK4" t="str">
            <v/>
          </cell>
        </row>
        <row r="5">
          <cell r="A5" t="str">
            <v>BB1_2025-05-18</v>
          </cell>
          <cell r="J5">
            <v>45795.666666666664</v>
          </cell>
          <cell r="L5" t="str">
            <v>BB1</v>
          </cell>
          <cell r="AF5">
            <v>90.9</v>
          </cell>
          <cell r="AG5">
            <v>7.6499999999999999E-2</v>
          </cell>
          <cell r="AH5">
            <v>359.02010000000001</v>
          </cell>
          <cell r="AI5">
            <v>0.39760205999999998</v>
          </cell>
          <cell r="AJ5">
            <v>6.77</v>
          </cell>
          <cell r="AK5" t="str">
            <v/>
          </cell>
        </row>
        <row r="6">
          <cell r="A6" t="str">
            <v>BD1a_2025-05-18</v>
          </cell>
          <cell r="J6">
            <v>45795.666666666664</v>
          </cell>
          <cell r="L6" t="str">
            <v>BD1a</v>
          </cell>
          <cell r="AC6">
            <v>17</v>
          </cell>
          <cell r="AF6">
            <v>298.7</v>
          </cell>
          <cell r="AG6">
            <v>8.5830000000000004E-2</v>
          </cell>
          <cell r="AH6">
            <v>366.02589999999998</v>
          </cell>
          <cell r="AI6">
            <v>0.99355817000000002</v>
          </cell>
          <cell r="AJ6">
            <v>27.5</v>
          </cell>
          <cell r="AK6" t="str">
            <v/>
          </cell>
        </row>
        <row r="7">
          <cell r="A7" t="str">
            <v>BLDL1_2025-05-18</v>
          </cell>
          <cell r="J7">
            <v>45795.666666666664</v>
          </cell>
          <cell r="L7" t="str">
            <v>BLDL1</v>
          </cell>
          <cell r="AC7">
            <v>19</v>
          </cell>
          <cell r="AF7">
            <v>410.6</v>
          </cell>
          <cell r="AG7">
            <v>0.16943</v>
          </cell>
          <cell r="AH7">
            <v>420.31119999999999</v>
          </cell>
          <cell r="AI7">
            <v>0.19600225000000002</v>
          </cell>
          <cell r="AJ7">
            <v>16.899999999999999</v>
          </cell>
          <cell r="AK7" t="str">
            <v/>
          </cell>
        </row>
        <row r="8">
          <cell r="A8" t="str">
            <v>BRL1_2025-05-18</v>
          </cell>
          <cell r="J8">
            <v>45795.666666666664</v>
          </cell>
          <cell r="L8" t="str">
            <v>BRL1</v>
          </cell>
          <cell r="AC8">
            <v>20</v>
          </cell>
          <cell r="AF8">
            <v>59.4</v>
          </cell>
          <cell r="AG8">
            <v>4.7840000000000001E-2</v>
          </cell>
          <cell r="AH8">
            <v>631.18539999999996</v>
          </cell>
          <cell r="AI8">
            <v>0.36268907</v>
          </cell>
          <cell r="AJ8">
            <v>8.34</v>
          </cell>
          <cell r="AK8" t="str">
            <v/>
          </cell>
        </row>
        <row r="9">
          <cell r="A9" t="str">
            <v>CB2_2025-05-18</v>
          </cell>
          <cell r="J9">
            <v>45795.666666666664</v>
          </cell>
          <cell r="L9" t="str">
            <v>CB2</v>
          </cell>
          <cell r="AC9">
            <v>20</v>
          </cell>
          <cell r="AF9">
            <v>129.1</v>
          </cell>
          <cell r="AG9">
            <v>5.8259999999999999E-2</v>
          </cell>
          <cell r="AH9">
            <v>616.30960000000005</v>
          </cell>
          <cell r="AI9">
            <v>0.30556931999999998</v>
          </cell>
          <cell r="AJ9">
            <v>4.25</v>
          </cell>
          <cell r="AK9" t="str">
            <v/>
          </cell>
        </row>
        <row r="10">
          <cell r="A10" t="str">
            <v>CB3_2025-05-18</v>
          </cell>
          <cell r="J10">
            <v>45795.666666666664</v>
          </cell>
          <cell r="L10" t="str">
            <v>CB3</v>
          </cell>
          <cell r="AC10">
            <v>19</v>
          </cell>
          <cell r="AF10">
            <v>74.8</v>
          </cell>
          <cell r="AG10">
            <v>6.0949999999999997E-2</v>
          </cell>
          <cell r="AH10">
            <v>566.94809999999995</v>
          </cell>
          <cell r="AI10">
            <v>0.44762617999999998</v>
          </cell>
          <cell r="AJ10">
            <v>5.13</v>
          </cell>
          <cell r="AK10" t="str">
            <v/>
          </cell>
        </row>
        <row r="11">
          <cell r="A11" t="str">
            <v>CL2_2025-05-18</v>
          </cell>
          <cell r="J11">
            <v>45795.666666666664</v>
          </cell>
          <cell r="L11" t="str">
            <v>CL2</v>
          </cell>
          <cell r="AC11">
            <v>22</v>
          </cell>
          <cell r="AF11">
            <v>139.6</v>
          </cell>
          <cell r="AG11">
            <v>7.2709999999999997E-2</v>
          </cell>
          <cell r="AH11">
            <v>306.72629999999998</v>
          </cell>
          <cell r="AI11">
            <v>0.17843606000000001</v>
          </cell>
          <cell r="AJ11">
            <v>10.3</v>
          </cell>
          <cell r="AK11" t="str">
            <v/>
          </cell>
        </row>
        <row r="12">
          <cell r="A12" t="str">
            <v>CL4_2025-05-18</v>
          </cell>
          <cell r="J12">
            <v>45795.666666666664</v>
          </cell>
          <cell r="L12" t="str">
            <v>CL4</v>
          </cell>
          <cell r="AC12">
            <v>20</v>
          </cell>
          <cell r="AF12">
            <v>166.4</v>
          </cell>
          <cell r="AG12">
            <v>0.16195000000000001</v>
          </cell>
          <cell r="AH12">
            <v>461.54950000000002</v>
          </cell>
          <cell r="AI12">
            <v>0.31421131000000002</v>
          </cell>
          <cell r="AJ12">
            <v>18</v>
          </cell>
          <cell r="AK12" t="str">
            <v/>
          </cell>
        </row>
        <row r="13">
          <cell r="A13" t="str">
            <v>CL5_2025-05-18</v>
          </cell>
          <cell r="J13">
            <v>45795.666666666664</v>
          </cell>
          <cell r="L13" t="str">
            <v>CL5</v>
          </cell>
          <cell r="AC13">
            <v>18.5</v>
          </cell>
          <cell r="AF13">
            <v>93.4</v>
          </cell>
          <cell r="AG13">
            <v>5.7430000000000002E-2</v>
          </cell>
          <cell r="AH13">
            <v>536.09169999999995</v>
          </cell>
          <cell r="AI13">
            <v>0.34991930999999998</v>
          </cell>
          <cell r="AJ13">
            <v>6.57</v>
          </cell>
          <cell r="AK13" t="str">
            <v/>
          </cell>
        </row>
        <row r="14">
          <cell r="A14" t="str">
            <v>CTL1_2025-05-18</v>
          </cell>
          <cell r="J14">
            <v>45795.666666666664</v>
          </cell>
          <cell r="L14" t="str">
            <v>CTL1</v>
          </cell>
          <cell r="AC14">
            <v>19</v>
          </cell>
          <cell r="AF14">
            <v>69.5</v>
          </cell>
          <cell r="AG14">
            <v>0.11697</v>
          </cell>
          <cell r="AH14">
            <v>713.57349999999997</v>
          </cell>
          <cell r="AI14">
            <v>0.26742019999999994</v>
          </cell>
          <cell r="AJ14">
            <v>9.9499999999999993</v>
          </cell>
          <cell r="AK14" t="str">
            <v/>
          </cell>
        </row>
        <row r="15">
          <cell r="A15" t="str">
            <v>CVL1_2025-05-18</v>
          </cell>
          <cell r="J15">
            <v>45795.666666666664</v>
          </cell>
          <cell r="L15" t="str">
            <v>CVL1</v>
          </cell>
          <cell r="AC15">
            <v>21</v>
          </cell>
          <cell r="AF15">
            <v>96</v>
          </cell>
          <cell r="AG15">
            <v>3.4759999999999999E-2</v>
          </cell>
          <cell r="AH15">
            <v>567.99170000000004</v>
          </cell>
          <cell r="AI15">
            <v>0.18838404999999997</v>
          </cell>
          <cell r="AJ15">
            <v>3.39</v>
          </cell>
          <cell r="AK15" t="str">
            <v/>
          </cell>
        </row>
        <row r="16">
          <cell r="A16" t="str">
            <v>DB1_2025-05-18</v>
          </cell>
          <cell r="J16">
            <v>45795.666666666664</v>
          </cell>
          <cell r="L16" t="str">
            <v>DB1</v>
          </cell>
          <cell r="AC16">
            <v>23</v>
          </cell>
          <cell r="AF16">
            <v>1203.3</v>
          </cell>
          <cell r="AG16">
            <v>3.4549999999999997E-2</v>
          </cell>
          <cell r="AH16">
            <v>394.97500000000002</v>
          </cell>
          <cell r="AI16">
            <v>0.17122714999999999</v>
          </cell>
          <cell r="AJ16">
            <v>5.19</v>
          </cell>
          <cell r="AK16" t="str">
            <v/>
          </cell>
        </row>
        <row r="17">
          <cell r="A17" t="str">
            <v>DE1_2025-05-18</v>
          </cell>
          <cell r="J17">
            <v>45795.666666666664</v>
          </cell>
          <cell r="L17" t="str">
            <v>DE1</v>
          </cell>
          <cell r="AC17">
            <v>18</v>
          </cell>
          <cell r="AF17">
            <v>275.5</v>
          </cell>
          <cell r="AG17">
            <v>6.1589999999999999E-2</v>
          </cell>
          <cell r="AH17">
            <v>194.37809999999999</v>
          </cell>
          <cell r="AI17">
            <v>0.54799350000000002</v>
          </cell>
          <cell r="AJ17">
            <v>3.19</v>
          </cell>
          <cell r="AK17" t="str">
            <v/>
          </cell>
        </row>
        <row r="18">
          <cell r="A18" t="str">
            <v>ETL1_2025-05-18</v>
          </cell>
          <cell r="J18">
            <v>45795.666666666664</v>
          </cell>
          <cell r="L18" t="str">
            <v>ETL1</v>
          </cell>
          <cell r="AC18">
            <v>18.5</v>
          </cell>
          <cell r="AF18">
            <v>83.6</v>
          </cell>
          <cell r="AG18">
            <v>0.12851000000000001</v>
          </cell>
          <cell r="AH18">
            <v>469.20679999999999</v>
          </cell>
          <cell r="AI18">
            <v>0.39143959</v>
          </cell>
          <cell r="AJ18">
            <v>11.1</v>
          </cell>
          <cell r="AK18" t="str">
            <v/>
          </cell>
        </row>
        <row r="19">
          <cell r="A19" t="str">
            <v>GMP1_2025-05-18</v>
          </cell>
          <cell r="J19">
            <v>45795.666666666664</v>
          </cell>
          <cell r="L19" t="str">
            <v>GMP1</v>
          </cell>
          <cell r="AC19">
            <v>30</v>
          </cell>
          <cell r="AF19">
            <v>209.8</v>
          </cell>
          <cell r="AG19">
            <v>5.8959999999999999E-2</v>
          </cell>
          <cell r="AH19">
            <v>328.0711</v>
          </cell>
          <cell r="AI19">
            <v>0.24441132999999998</v>
          </cell>
          <cell r="AJ19">
            <v>4.6500000000000004</v>
          </cell>
          <cell r="AK19" t="str">
            <v/>
          </cell>
        </row>
        <row r="20">
          <cell r="A20" t="str">
            <v>HA1_2025-05-18</v>
          </cell>
          <cell r="J20">
            <v>45795.666666666664</v>
          </cell>
          <cell r="L20" t="str">
            <v>HA1</v>
          </cell>
          <cell r="AC20">
            <v>15.1</v>
          </cell>
          <cell r="AF20">
            <v>524.70000000000005</v>
          </cell>
          <cell r="AG20">
            <v>6.2440000000000002E-2</v>
          </cell>
          <cell r="AH20">
            <v>1235.915</v>
          </cell>
          <cell r="AI20">
            <v>0.99769219999999992</v>
          </cell>
          <cell r="AJ20">
            <v>1.24</v>
          </cell>
          <cell r="AK20" t="str">
            <v/>
          </cell>
        </row>
        <row r="21">
          <cell r="A21" t="str">
            <v>HB3_2025-05-18</v>
          </cell>
          <cell r="J21">
            <v>45795.666666666664</v>
          </cell>
          <cell r="L21" t="str">
            <v>HB3</v>
          </cell>
          <cell r="AC21">
            <v>17</v>
          </cell>
          <cell r="AF21">
            <v>150</v>
          </cell>
          <cell r="AG21">
            <v>8.3489999999999995E-2</v>
          </cell>
          <cell r="AH21">
            <v>338.03879999999998</v>
          </cell>
          <cell r="AI21">
            <v>0.13398953999999999</v>
          </cell>
          <cell r="AJ21">
            <v>8.57</v>
          </cell>
          <cell r="AK21" t="str">
            <v/>
          </cell>
        </row>
        <row r="22">
          <cell r="A22" t="str">
            <v>HL2_2025-05-18</v>
          </cell>
          <cell r="J22">
            <v>45795.666666666664</v>
          </cell>
          <cell r="L22" t="str">
            <v>HL2</v>
          </cell>
          <cell r="AC22">
            <v>20</v>
          </cell>
          <cell r="AF22">
            <v>135.4</v>
          </cell>
          <cell r="AG22">
            <v>0.11568000000000001</v>
          </cell>
          <cell r="AH22">
            <v>226.3991</v>
          </cell>
          <cell r="AI22">
            <v>0.17089385999999998</v>
          </cell>
          <cell r="AJ22">
            <v>17.3</v>
          </cell>
          <cell r="AK22" t="str">
            <v/>
          </cell>
        </row>
        <row r="23">
          <cell r="A23" t="str">
            <v>HO1_2025-05-18</v>
          </cell>
          <cell r="J23">
            <v>45795.666666666664</v>
          </cell>
          <cell r="L23" t="str">
            <v>HO1</v>
          </cell>
          <cell r="AC23">
            <v>19</v>
          </cell>
          <cell r="AF23">
            <v>137.9</v>
          </cell>
          <cell r="AG23">
            <v>0.13284000000000001</v>
          </cell>
          <cell r="AH23">
            <v>285.06509999999997</v>
          </cell>
          <cell r="AI23">
            <v>0.41960574</v>
          </cell>
          <cell r="AJ23">
            <v>7.37</v>
          </cell>
          <cell r="AK23" t="str">
            <v/>
          </cell>
        </row>
        <row r="24">
          <cell r="A24" t="str">
            <v>MB3_2025-05-18</v>
          </cell>
          <cell r="J24">
            <v>45795.666666666664</v>
          </cell>
          <cell r="L24" t="str">
            <v>MB3</v>
          </cell>
          <cell r="AC24">
            <v>15</v>
          </cell>
          <cell r="AF24">
            <v>113.7</v>
          </cell>
          <cell r="AG24">
            <v>4.1930000000000002E-2</v>
          </cell>
          <cell r="AH24">
            <v>779.10270000000003</v>
          </cell>
          <cell r="AI24">
            <v>0.26031589999999999</v>
          </cell>
          <cell r="AJ24">
            <v>1.1499999999999999</v>
          </cell>
          <cell r="AK24" t="str">
            <v/>
          </cell>
        </row>
        <row r="25">
          <cell r="A25" t="str">
            <v>MDWL1_2025-05-18</v>
          </cell>
          <cell r="J25">
            <v>45795.666666666664</v>
          </cell>
          <cell r="L25" t="str">
            <v>MDWL1</v>
          </cell>
          <cell r="AC25">
            <v>19</v>
          </cell>
          <cell r="AF25" t="str">
            <v/>
          </cell>
          <cell r="AG25">
            <v>0.10811</v>
          </cell>
          <cell r="AH25">
            <v>575.02959999999996</v>
          </cell>
          <cell r="AI25">
            <v>1.4522524800000001</v>
          </cell>
          <cell r="AJ25">
            <v>5.12</v>
          </cell>
          <cell r="AK25" t="str">
            <v/>
          </cell>
        </row>
        <row r="26">
          <cell r="A26" t="str">
            <v>MR3_2025-05-18</v>
          </cell>
          <cell r="J26">
            <v>45795.666666666664</v>
          </cell>
          <cell r="L26" t="str">
            <v>MR3</v>
          </cell>
          <cell r="AC26">
            <v>19</v>
          </cell>
          <cell r="AF26">
            <v>435.2</v>
          </cell>
          <cell r="AG26">
            <v>0.15293999999999999</v>
          </cell>
          <cell r="AH26">
            <v>480.99509999999998</v>
          </cell>
          <cell r="AI26">
            <v>1.0777549</v>
          </cell>
          <cell r="AJ26">
            <v>7.41</v>
          </cell>
          <cell r="AK26" t="str">
            <v/>
          </cell>
        </row>
        <row r="27">
          <cell r="A27" t="str">
            <v>MR4_2025-05-18</v>
          </cell>
          <cell r="J27">
            <v>45795.666666666664</v>
          </cell>
          <cell r="L27" t="str">
            <v>MR4</v>
          </cell>
          <cell r="AC27">
            <v>18</v>
          </cell>
          <cell r="AF27">
            <v>770.1</v>
          </cell>
          <cell r="AG27">
            <v>0.15547</v>
          </cell>
          <cell r="AH27">
            <v>522.26649999999995</v>
          </cell>
          <cell r="AI27">
            <v>1.02741514</v>
          </cell>
          <cell r="AJ27">
            <v>5.76</v>
          </cell>
          <cell r="AK27" t="str">
            <v/>
          </cell>
        </row>
        <row r="28">
          <cell r="A28" t="str">
            <v>PL1_2025-05-18</v>
          </cell>
          <cell r="J28">
            <v>45795.666666666664</v>
          </cell>
          <cell r="L28" t="str">
            <v>PL1</v>
          </cell>
          <cell r="AC28">
            <v>19</v>
          </cell>
          <cell r="AF28" t="str">
            <v/>
          </cell>
          <cell r="AG28">
            <v>8.0399999999999999E-2</v>
          </cell>
          <cell r="AH28">
            <v>821.26700000000005</v>
          </cell>
          <cell r="AI28">
            <v>0.73191003999999993</v>
          </cell>
          <cell r="AJ28">
            <v>4.1900000000000004</v>
          </cell>
          <cell r="AK28" t="str">
            <v/>
          </cell>
        </row>
        <row r="29">
          <cell r="A29" t="str">
            <v>PMRL1_2025-05-18</v>
          </cell>
          <cell r="J29">
            <v>45795.666666666664</v>
          </cell>
          <cell r="L29" t="str">
            <v>PMRL1</v>
          </cell>
          <cell r="AC29">
            <v>18</v>
          </cell>
          <cell r="AF29">
            <v>231</v>
          </cell>
          <cell r="AG29">
            <v>9.9409999999999998E-2</v>
          </cell>
          <cell r="AH29">
            <v>510.41640000000001</v>
          </cell>
          <cell r="AI29">
            <v>9.497383999999999E-2</v>
          </cell>
          <cell r="AJ29">
            <v>3.75</v>
          </cell>
          <cell r="AK29" t="str">
            <v/>
          </cell>
        </row>
        <row r="30">
          <cell r="A30" t="str">
            <v>PNVL1_2025-05-18</v>
          </cell>
          <cell r="J30">
            <v>45795.666666666664</v>
          </cell>
          <cell r="L30" t="str">
            <v>PNVL1</v>
          </cell>
          <cell r="AC30">
            <v>20</v>
          </cell>
          <cell r="AF30">
            <v>30.5</v>
          </cell>
          <cell r="AG30">
            <v>0.10358000000000001</v>
          </cell>
          <cell r="AH30">
            <v>521.35670000000005</v>
          </cell>
          <cell r="AI30">
            <v>1.1554001199999999</v>
          </cell>
          <cell r="AJ30">
            <v>2.36</v>
          </cell>
          <cell r="AK30" t="str">
            <v/>
          </cell>
        </row>
        <row r="31">
          <cell r="A31" t="str">
            <v>PP1_2025-05-18</v>
          </cell>
          <cell r="J31">
            <v>45795.666666666664</v>
          </cell>
          <cell r="L31" t="str">
            <v>PP1</v>
          </cell>
          <cell r="AC31">
            <v>19</v>
          </cell>
          <cell r="AF31">
            <v>90.6</v>
          </cell>
          <cell r="AG31">
            <v>2.7879999999999999E-2</v>
          </cell>
          <cell r="AH31">
            <v>637.75810000000001</v>
          </cell>
          <cell r="AI31">
            <v>0.24935162999999999</v>
          </cell>
          <cell r="AJ31">
            <v>5.75</v>
          </cell>
          <cell r="AK31" t="str">
            <v/>
          </cell>
        </row>
        <row r="32">
          <cell r="A32" t="str">
            <v>PRP1_2025-05-18</v>
          </cell>
          <cell r="J32">
            <v>45795.666666666664</v>
          </cell>
          <cell r="L32" t="str">
            <v>PRP1</v>
          </cell>
          <cell r="AC32">
            <v>23</v>
          </cell>
          <cell r="AF32">
            <v>21.8</v>
          </cell>
          <cell r="AG32">
            <v>2.3E-2</v>
          </cell>
          <cell r="AH32">
            <v>311.22789999999998</v>
          </cell>
          <cell r="AI32">
            <v>0.11742811</v>
          </cell>
          <cell r="AJ32">
            <v>3.49</v>
          </cell>
          <cell r="AK32" t="str">
            <v/>
          </cell>
        </row>
        <row r="33">
          <cell r="A33" t="str">
            <v>RBA_2025-05-18</v>
          </cell>
          <cell r="J33">
            <v>45795.666666666664</v>
          </cell>
          <cell r="L33" t="str">
            <v>RBA</v>
          </cell>
          <cell r="AC33">
            <v>18</v>
          </cell>
          <cell r="AF33" t="str">
            <v/>
          </cell>
          <cell r="AG33">
            <v>8.6989999999999998E-2</v>
          </cell>
          <cell r="AH33">
            <v>877.20460000000003</v>
          </cell>
          <cell r="AI33">
            <v>0.8081052299999999</v>
          </cell>
          <cell r="AJ33">
            <v>4.04</v>
          </cell>
          <cell r="AK33" t="str">
            <v/>
          </cell>
        </row>
        <row r="34">
          <cell r="A34" t="str">
            <v>RK1_2025-05-18</v>
          </cell>
          <cell r="J34">
            <v>45795.666666666664</v>
          </cell>
          <cell r="L34" t="str">
            <v>RK1</v>
          </cell>
          <cell r="AC34">
            <v>15</v>
          </cell>
          <cell r="AF34">
            <v>261.3</v>
          </cell>
          <cell r="AG34">
            <v>0.10043000000000001</v>
          </cell>
          <cell r="AH34">
            <v>125.0394</v>
          </cell>
          <cell r="AI34">
            <v>0.20096129999999998</v>
          </cell>
          <cell r="AJ34">
            <v>2.2400000000000002</v>
          </cell>
          <cell r="AK34" t="str">
            <v/>
          </cell>
        </row>
        <row r="35">
          <cell r="A35" t="str">
            <v>RO1a_2025-05-18</v>
          </cell>
          <cell r="J35">
            <v>45795.666666666664</v>
          </cell>
          <cell r="L35" t="str">
            <v>RO1a</v>
          </cell>
          <cell r="AC35">
            <v>15</v>
          </cell>
          <cell r="AF35">
            <v>191.8</v>
          </cell>
          <cell r="AG35">
            <v>0.24238000000000001</v>
          </cell>
          <cell r="AH35">
            <v>581.38699999999994</v>
          </cell>
          <cell r="AI35">
            <v>1.46418392</v>
          </cell>
          <cell r="AJ35">
            <v>9.9499999999999993</v>
          </cell>
          <cell r="AK35" t="str">
            <v/>
          </cell>
        </row>
        <row r="36">
          <cell r="A36" t="str">
            <v>ROL1_2025-05-18</v>
          </cell>
          <cell r="J36">
            <v>45795.666666666664</v>
          </cell>
          <cell r="L36" t="str">
            <v>ROL1</v>
          </cell>
          <cell r="AC36">
            <v>20</v>
          </cell>
          <cell r="AF36">
            <v>45</v>
          </cell>
          <cell r="AG36">
            <v>0.20104</v>
          </cell>
          <cell r="AH36">
            <v>324.60379999999998</v>
          </cell>
          <cell r="AI36">
            <v>0.10177405</v>
          </cell>
          <cell r="AJ36">
            <v>6.95</v>
          </cell>
          <cell r="AK36" t="str">
            <v/>
          </cell>
        </row>
        <row r="37">
          <cell r="A37" t="str">
            <v>SB1_2025-05-18</v>
          </cell>
          <cell r="J37">
            <v>45795.666666666664</v>
          </cell>
          <cell r="L37" t="str">
            <v>SB1</v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K37" t="str">
            <v/>
          </cell>
        </row>
        <row r="38">
          <cell r="A38" t="str">
            <v>SB9_2025-05-18</v>
          </cell>
          <cell r="J38">
            <v>45795.666666666664</v>
          </cell>
          <cell r="L38" t="str">
            <v>SB9</v>
          </cell>
          <cell r="AC38">
            <v>19</v>
          </cell>
          <cell r="AF38">
            <v>111.9</v>
          </cell>
          <cell r="AG38">
            <v>8.7379999999999999E-2</v>
          </cell>
          <cell r="AH38">
            <v>382.31169999999997</v>
          </cell>
          <cell r="AI38">
            <v>0.27463208</v>
          </cell>
          <cell r="AJ38">
            <v>6.97</v>
          </cell>
          <cell r="AK38" t="str">
            <v/>
          </cell>
        </row>
        <row r="39">
          <cell r="A39" t="str">
            <v>SPBP1_2025-05-18</v>
          </cell>
          <cell r="J39">
            <v>45795.666666666664</v>
          </cell>
          <cell r="L39" t="str">
            <v>SPBP1</v>
          </cell>
          <cell r="AC39">
            <v>20</v>
          </cell>
          <cell r="AF39">
            <v>71.900000000000006</v>
          </cell>
          <cell r="AG39">
            <v>3.3509999999999998E-2</v>
          </cell>
          <cell r="AH39">
            <v>305.93349999999998</v>
          </cell>
          <cell r="AI39">
            <v>6.7130540000000016E-2</v>
          </cell>
          <cell r="AJ39">
            <v>17.3</v>
          </cell>
          <cell r="AK39" t="str">
            <v/>
          </cell>
        </row>
        <row r="40">
          <cell r="A40" t="str">
            <v>SPBP2_2025-05-18</v>
          </cell>
          <cell r="J40">
            <v>45795.666666666664</v>
          </cell>
          <cell r="L40" t="str">
            <v>SPBP2</v>
          </cell>
          <cell r="AC40">
            <v>20</v>
          </cell>
          <cell r="AF40">
            <v>307.60000000000002</v>
          </cell>
          <cell r="AG40">
            <v>4.6240000000000003E-2</v>
          </cell>
          <cell r="AH40">
            <v>330.25779999999997</v>
          </cell>
          <cell r="AI40">
            <v>0.14741914</v>
          </cell>
          <cell r="AJ40">
            <v>14.1</v>
          </cell>
          <cell r="AK40" t="str">
            <v/>
          </cell>
        </row>
        <row r="41">
          <cell r="A41" t="str">
            <v>SYL1_2025-05-18</v>
          </cell>
          <cell r="J41">
            <v>45795.666666666664</v>
          </cell>
          <cell r="L41" t="str">
            <v>SYL1</v>
          </cell>
          <cell r="AC41">
            <v>21</v>
          </cell>
          <cell r="AF41">
            <v>866.4</v>
          </cell>
          <cell r="AG41">
            <v>8.6690000000000003E-2</v>
          </cell>
          <cell r="AH41">
            <v>665.52380000000005</v>
          </cell>
          <cell r="AI41">
            <v>0.11323040999999999</v>
          </cell>
          <cell r="AJ41">
            <v>5.55</v>
          </cell>
          <cell r="AK41" t="str">
            <v/>
          </cell>
        </row>
        <row r="42">
          <cell r="A42" t="str">
            <v>SYNL1_2025-05-18</v>
          </cell>
          <cell r="J42">
            <v>45795.666666666664</v>
          </cell>
          <cell r="L42" t="str">
            <v>SYNL1</v>
          </cell>
          <cell r="AC42">
            <v>19</v>
          </cell>
          <cell r="AF42">
            <v>727</v>
          </cell>
          <cell r="AG42">
            <v>9.7350000000000006E-2</v>
          </cell>
          <cell r="AH42">
            <v>158.85249999999999</v>
          </cell>
          <cell r="AI42">
            <v>0.41410539999999996</v>
          </cell>
          <cell r="AJ42">
            <v>3.57</v>
          </cell>
          <cell r="AK42" t="str">
            <v/>
          </cell>
        </row>
        <row r="43">
          <cell r="A43" t="str">
            <v>APL1_2025-05-18</v>
          </cell>
          <cell r="J43">
            <v>45795.666666666701</v>
          </cell>
          <cell r="L43" t="str">
            <v>APL1</v>
          </cell>
          <cell r="AC43">
            <v>20.5</v>
          </cell>
          <cell r="AF43">
            <v>29.9</v>
          </cell>
          <cell r="AG43">
            <v>1.2880000000000001E-2</v>
          </cell>
          <cell r="AH43">
            <v>262.84840000000003</v>
          </cell>
          <cell r="AI43">
            <v>1.1233129999999999E-2</v>
          </cell>
          <cell r="AJ43">
            <v>6.29</v>
          </cell>
          <cell r="AK43" t="str">
            <v/>
          </cell>
        </row>
        <row r="44">
          <cell r="A44" t="str">
            <v>AC1_2025-05-25</v>
          </cell>
          <cell r="J44">
            <v>45802.666666666664</v>
          </cell>
          <cell r="L44" t="str">
            <v>AC1</v>
          </cell>
          <cell r="AC44">
            <v>15</v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K44" t="str">
            <v/>
          </cell>
        </row>
        <row r="45">
          <cell r="A45" t="str">
            <v>AWL1_2025-05-25</v>
          </cell>
          <cell r="J45">
            <v>45802.666666666664</v>
          </cell>
          <cell r="L45" t="str">
            <v>AWL1</v>
          </cell>
          <cell r="AC45">
            <v>12.5</v>
          </cell>
          <cell r="AF45">
            <v>2500</v>
          </cell>
          <cell r="AG45">
            <v>6.726E-2</v>
          </cell>
          <cell r="AH45">
            <v>197.26750000000001</v>
          </cell>
          <cell r="AI45">
            <v>1.6675370000000002E-2</v>
          </cell>
          <cell r="AJ45">
            <v>26</v>
          </cell>
          <cell r="AK45" t="str">
            <v/>
          </cell>
        </row>
        <row r="46">
          <cell r="A46" t="str">
            <v>AX1_2025-05-25</v>
          </cell>
          <cell r="J46">
            <v>45802.666666666664</v>
          </cell>
          <cell r="L46" t="str">
            <v>AX1</v>
          </cell>
          <cell r="AC46">
            <v>14</v>
          </cell>
          <cell r="AF46">
            <v>50.4</v>
          </cell>
          <cell r="AG46">
            <v>2.4289999999999999E-2</v>
          </cell>
          <cell r="AH46">
            <v>412.93439999999998</v>
          </cell>
          <cell r="AI46">
            <v>0.99995979999999995</v>
          </cell>
          <cell r="AJ46">
            <v>1.3</v>
          </cell>
          <cell r="AK46" t="str">
            <v/>
          </cell>
        </row>
        <row r="47">
          <cell r="A47" t="str">
            <v>AX2_2025-05-25</v>
          </cell>
          <cell r="J47">
            <v>45802.666666666664</v>
          </cell>
          <cell r="L47" t="str">
            <v>AX2</v>
          </cell>
          <cell r="AC47">
            <v>13</v>
          </cell>
          <cell r="AF47">
            <v>88</v>
          </cell>
          <cell r="AG47">
            <v>2.7480000000000001E-2</v>
          </cell>
          <cell r="AH47">
            <v>434.63740000000001</v>
          </cell>
          <cell r="AI47">
            <v>1.62133248</v>
          </cell>
          <cell r="AJ47">
            <v>1.52</v>
          </cell>
          <cell r="AK47" t="str">
            <v/>
          </cell>
        </row>
        <row r="48">
          <cell r="A48" t="str">
            <v>BB1_2025-05-25</v>
          </cell>
          <cell r="J48">
            <v>45802.666666666664</v>
          </cell>
          <cell r="L48" t="str">
            <v>BB1</v>
          </cell>
          <cell r="AC48">
            <v>13</v>
          </cell>
          <cell r="AF48">
            <v>127.4</v>
          </cell>
          <cell r="AG48">
            <v>6.7409999999999998E-2</v>
          </cell>
          <cell r="AH48">
            <v>384.15410000000003</v>
          </cell>
          <cell r="AI48">
            <v>1.0688264199999999</v>
          </cell>
          <cell r="AJ48">
            <v>6.74</v>
          </cell>
          <cell r="AK48" t="str">
            <v/>
          </cell>
        </row>
        <row r="49">
          <cell r="A49" t="str">
            <v>BD1a_2025-05-25</v>
          </cell>
          <cell r="J49">
            <v>45802.666666666664</v>
          </cell>
          <cell r="L49" t="str">
            <v>BD1a</v>
          </cell>
          <cell r="AC49">
            <v>11</v>
          </cell>
          <cell r="AF49">
            <v>145.5</v>
          </cell>
          <cell r="AG49">
            <v>9.6100000000000005E-2</v>
          </cell>
          <cell r="AH49">
            <v>375.49169999999998</v>
          </cell>
          <cell r="AI49">
            <v>0.90673209999999993</v>
          </cell>
          <cell r="AJ49">
            <v>2.9</v>
          </cell>
          <cell r="AK49" t="str">
            <v/>
          </cell>
        </row>
        <row r="50">
          <cell r="A50" t="str">
            <v>BLDL1_2025-05-25</v>
          </cell>
          <cell r="J50">
            <v>45802.666666666664</v>
          </cell>
          <cell r="L50" t="str">
            <v>BLDL1</v>
          </cell>
          <cell r="AC50">
            <v>15</v>
          </cell>
          <cell r="AF50">
            <v>19.899999999999999</v>
          </cell>
          <cell r="AG50">
            <v>0.14013999999999999</v>
          </cell>
          <cell r="AH50">
            <v>372.64490000000001</v>
          </cell>
          <cell r="AI50">
            <v>0.35127798999999998</v>
          </cell>
          <cell r="AJ50">
            <v>13</v>
          </cell>
          <cell r="AK50" t="str">
            <v/>
          </cell>
        </row>
        <row r="51">
          <cell r="A51" t="str">
            <v>BRL1_2025-05-25</v>
          </cell>
          <cell r="J51">
            <v>45802.666666666664</v>
          </cell>
          <cell r="L51" t="str">
            <v>BRL1</v>
          </cell>
          <cell r="AC51">
            <v>15</v>
          </cell>
          <cell r="AF51">
            <v>81.3</v>
          </cell>
          <cell r="AG51">
            <v>9.0499999999999997E-2</v>
          </cell>
          <cell r="AH51">
            <v>510.0788</v>
          </cell>
          <cell r="AI51">
            <v>9.6620170000000005E-2</v>
          </cell>
          <cell r="AJ51">
            <v>6.41</v>
          </cell>
          <cell r="AK51" t="str">
            <v/>
          </cell>
        </row>
        <row r="52">
          <cell r="A52" t="str">
            <v>CB2_2025-05-25</v>
          </cell>
          <cell r="J52">
            <v>45802.666666666664</v>
          </cell>
          <cell r="L52" t="str">
            <v>CB2</v>
          </cell>
          <cell r="AC52">
            <v>15</v>
          </cell>
          <cell r="AF52">
            <v>104.3</v>
          </cell>
          <cell r="AG52">
            <v>9.3990000000000004E-2</v>
          </cell>
          <cell r="AH52">
            <v>482.18009999999998</v>
          </cell>
          <cell r="AI52">
            <v>0.29518319999999998</v>
          </cell>
          <cell r="AJ52">
            <v>5.68</v>
          </cell>
          <cell r="AK52" t="str">
            <v/>
          </cell>
        </row>
        <row r="53">
          <cell r="A53" t="str">
            <v>CB3_2025-05-25</v>
          </cell>
          <cell r="J53">
            <v>45802.666666666664</v>
          </cell>
          <cell r="L53" t="str">
            <v>CB3</v>
          </cell>
          <cell r="AC53">
            <v>14</v>
          </cell>
          <cell r="AF53">
            <v>113</v>
          </cell>
          <cell r="AG53">
            <v>6.0040000000000003E-2</v>
          </cell>
          <cell r="AH53">
            <v>554.61580000000004</v>
          </cell>
          <cell r="AI53">
            <v>0.88622044</v>
          </cell>
          <cell r="AJ53">
            <v>5.33</v>
          </cell>
          <cell r="AK53" t="str">
            <v/>
          </cell>
        </row>
        <row r="54">
          <cell r="A54" t="str">
            <v>CL2_2025-05-25</v>
          </cell>
          <cell r="J54">
            <v>45802.666666666664</v>
          </cell>
          <cell r="L54" t="str">
            <v>CL2</v>
          </cell>
          <cell r="AC54">
            <v>15</v>
          </cell>
          <cell r="AF54">
            <v>613.1</v>
          </cell>
          <cell r="AG54">
            <v>5.9799999999999999E-2</v>
          </cell>
          <cell r="AH54">
            <v>323.23149999999998</v>
          </cell>
          <cell r="AI54">
            <v>0.43584274000000001</v>
          </cell>
          <cell r="AJ54">
            <v>6.82</v>
          </cell>
          <cell r="AK54" t="str">
            <v/>
          </cell>
        </row>
        <row r="55">
          <cell r="A55" t="str">
            <v>CL4_2025-05-25</v>
          </cell>
          <cell r="J55">
            <v>45802.666666666664</v>
          </cell>
          <cell r="L55" t="str">
            <v>CL4</v>
          </cell>
          <cell r="AC55">
            <v>16.5</v>
          </cell>
          <cell r="AF55">
            <v>261.3</v>
          </cell>
          <cell r="AG55">
            <v>0.11191</v>
          </cell>
          <cell r="AH55">
            <v>352.26190000000003</v>
          </cell>
          <cell r="AI55">
            <v>0.58558465999999998</v>
          </cell>
          <cell r="AJ55">
            <v>10.9</v>
          </cell>
          <cell r="AK55" t="str">
            <v/>
          </cell>
        </row>
        <row r="56">
          <cell r="A56" t="str">
            <v>CL5_2025-05-25</v>
          </cell>
          <cell r="J56">
            <v>45802.666666666664</v>
          </cell>
          <cell r="L56" t="str">
            <v>CL5</v>
          </cell>
          <cell r="AC56">
            <v>15.1</v>
          </cell>
          <cell r="AF56">
            <v>365.4</v>
          </cell>
          <cell r="AG56">
            <v>6.3189999999999996E-2</v>
          </cell>
          <cell r="AH56">
            <v>513.86900000000003</v>
          </cell>
          <cell r="AI56">
            <v>0.64294423000000012</v>
          </cell>
          <cell r="AJ56">
            <v>12.4</v>
          </cell>
          <cell r="AK56" t="str">
            <v/>
          </cell>
        </row>
        <row r="57">
          <cell r="A57" t="str">
            <v>COL1_2025-05-25</v>
          </cell>
          <cell r="J57">
            <v>45802.666666666664</v>
          </cell>
          <cell r="L57" t="str">
            <v>COL1</v>
          </cell>
          <cell r="AC57">
            <v>13</v>
          </cell>
          <cell r="AF57" t="str">
            <v/>
          </cell>
          <cell r="AG57">
            <v>2.8570000000000002E-2</v>
          </cell>
          <cell r="AH57">
            <v>845.65409999999997</v>
          </cell>
          <cell r="AI57">
            <v>0.42842333999999999</v>
          </cell>
          <cell r="AJ57">
            <v>7.43</v>
          </cell>
          <cell r="AK57" t="str">
            <v/>
          </cell>
        </row>
        <row r="58">
          <cell r="A58" t="str">
            <v>CTL1_2025-05-25</v>
          </cell>
          <cell r="J58">
            <v>45802.666666666664</v>
          </cell>
          <cell r="L58" t="str">
            <v>CTL1</v>
          </cell>
          <cell r="AC58">
            <v>14</v>
          </cell>
          <cell r="AF58">
            <v>59.1</v>
          </cell>
          <cell r="AG58">
            <v>0.17041999999999999</v>
          </cell>
          <cell r="AH58">
            <v>872.59900000000005</v>
          </cell>
          <cell r="AI58">
            <v>0.80133222000000004</v>
          </cell>
          <cell r="AJ58">
            <v>1.76</v>
          </cell>
          <cell r="AK58" t="str">
            <v/>
          </cell>
        </row>
        <row r="59">
          <cell r="A59" t="str">
            <v>CVL1_2025-05-25</v>
          </cell>
          <cell r="J59">
            <v>45802.666666666664</v>
          </cell>
          <cell r="L59" t="str">
            <v>CVL1</v>
          </cell>
          <cell r="AC59">
            <v>17</v>
          </cell>
          <cell r="AF59">
            <v>65.7</v>
          </cell>
          <cell r="AG59">
            <v>1.1520000000000001E-2</v>
          </cell>
          <cell r="AH59">
            <v>505.98289999999997</v>
          </cell>
          <cell r="AI59">
            <v>0.26822332999999998</v>
          </cell>
          <cell r="AJ59">
            <v>10.199999999999999</v>
          </cell>
          <cell r="AK59" t="str">
            <v/>
          </cell>
        </row>
        <row r="60">
          <cell r="A60" t="str">
            <v>DB1_2025-05-25</v>
          </cell>
          <cell r="J60">
            <v>45802.666666666664</v>
          </cell>
          <cell r="L60" t="str">
            <v>DB1</v>
          </cell>
          <cell r="AC60">
            <v>18</v>
          </cell>
          <cell r="AF60">
            <v>115.3</v>
          </cell>
          <cell r="AG60">
            <v>3.2349999999999997E-2</v>
          </cell>
          <cell r="AH60">
            <v>368.65960000000001</v>
          </cell>
          <cell r="AI60">
            <v>0.2346422</v>
          </cell>
          <cell r="AJ60">
            <v>3.64</v>
          </cell>
          <cell r="AK60" t="str">
            <v/>
          </cell>
        </row>
        <row r="61">
          <cell r="A61" t="str">
            <v>DE1_2025-05-25</v>
          </cell>
          <cell r="J61">
            <v>45802.666666666664</v>
          </cell>
          <cell r="L61" t="str">
            <v>DE1</v>
          </cell>
          <cell r="AC61">
            <v>13</v>
          </cell>
          <cell r="AF61">
            <v>161.6</v>
          </cell>
          <cell r="AG61">
            <v>2.1440000000000001E-2</v>
          </cell>
          <cell r="AH61">
            <v>216.5898</v>
          </cell>
          <cell r="AI61">
            <v>0.59086638999999996</v>
          </cell>
          <cell r="AJ61">
            <v>3.52</v>
          </cell>
          <cell r="AK61" t="str">
            <v/>
          </cell>
        </row>
        <row r="62">
          <cell r="A62" t="str">
            <v>ETL1_2025-05-25</v>
          </cell>
          <cell r="J62">
            <v>45802.666666666664</v>
          </cell>
          <cell r="L62" t="str">
            <v>ETL1</v>
          </cell>
          <cell r="AC62">
            <v>15</v>
          </cell>
          <cell r="AF62">
            <v>193.5</v>
          </cell>
          <cell r="AG62">
            <v>5.8990000000000001E-2</v>
          </cell>
          <cell r="AH62">
            <v>411.93680000000001</v>
          </cell>
          <cell r="AI62">
            <v>0.59252466999999998</v>
          </cell>
          <cell r="AJ62">
            <v>7.77</v>
          </cell>
          <cell r="AK62" t="str">
            <v/>
          </cell>
        </row>
        <row r="63">
          <cell r="A63" t="str">
            <v>GMP1_2025-05-25</v>
          </cell>
          <cell r="J63">
            <v>45802.666666666664</v>
          </cell>
          <cell r="L63" t="str">
            <v>GMP1</v>
          </cell>
          <cell r="AC63">
            <v>15</v>
          </cell>
          <cell r="AF63">
            <v>39.700000000000003</v>
          </cell>
          <cell r="AG63">
            <v>4.5229999999999999E-2</v>
          </cell>
          <cell r="AH63">
            <v>357.96940000000001</v>
          </cell>
          <cell r="AI63">
            <v>0.64692046999999986</v>
          </cell>
          <cell r="AJ63">
            <v>7.78</v>
          </cell>
          <cell r="AK63" t="str">
            <v/>
          </cell>
        </row>
        <row r="64">
          <cell r="A64" t="str">
            <v>GRPL1_2025-05-25</v>
          </cell>
          <cell r="J64">
            <v>45802.666666666664</v>
          </cell>
          <cell r="L64" t="str">
            <v>GRPL1</v>
          </cell>
          <cell r="AC64">
            <v>15</v>
          </cell>
          <cell r="AF64">
            <v>2500</v>
          </cell>
          <cell r="AG64">
            <v>4.666E-2</v>
          </cell>
          <cell r="AH64">
            <v>934.64970000000005</v>
          </cell>
          <cell r="AI64">
            <v>0.28519488000000004</v>
          </cell>
          <cell r="AK64" t="str">
            <v/>
          </cell>
        </row>
        <row r="65">
          <cell r="A65" t="str">
            <v>HA1_2025-05-25</v>
          </cell>
          <cell r="J65">
            <v>45802.666666666664</v>
          </cell>
          <cell r="L65" t="str">
            <v>HA1</v>
          </cell>
          <cell r="AC65">
            <v>12.5</v>
          </cell>
          <cell r="AF65">
            <v>307.60000000000002</v>
          </cell>
          <cell r="AG65">
            <v>5.0909999999999997E-2</v>
          </cell>
          <cell r="AH65">
            <v>1398.819</v>
          </cell>
          <cell r="AI65">
            <v>1.2007970800000001</v>
          </cell>
          <cell r="AJ65">
            <v>1</v>
          </cell>
          <cell r="AK65" t="str">
            <v/>
          </cell>
        </row>
        <row r="66">
          <cell r="A66" t="str">
            <v>HB3_2025-05-25</v>
          </cell>
          <cell r="J66">
            <v>45802.666666666664</v>
          </cell>
          <cell r="L66" t="str">
            <v>HB3</v>
          </cell>
          <cell r="AC66">
            <v>14</v>
          </cell>
          <cell r="AF66">
            <v>9.8000000000000007</v>
          </cell>
          <cell r="AG66">
            <v>6.6049999999999998E-2</v>
          </cell>
          <cell r="AH66">
            <v>323.36149999999998</v>
          </cell>
          <cell r="AI66">
            <v>0.45935998</v>
          </cell>
          <cell r="AJ66">
            <v>3.34</v>
          </cell>
          <cell r="AK66" t="str">
            <v/>
          </cell>
        </row>
        <row r="67">
          <cell r="A67" t="str">
            <v>HL2_2025-05-25</v>
          </cell>
          <cell r="J67">
            <v>45802.666666666664</v>
          </cell>
          <cell r="L67" t="str">
            <v>HL2</v>
          </cell>
          <cell r="AC67">
            <v>17</v>
          </cell>
          <cell r="AF67">
            <v>85.7</v>
          </cell>
          <cell r="AG67">
            <v>9.2050000000000007E-2</v>
          </cell>
          <cell r="AH67">
            <v>217.5829</v>
          </cell>
          <cell r="AI67">
            <v>0.20387360000000002</v>
          </cell>
          <cell r="AJ67">
            <v>9.6300000000000008</v>
          </cell>
          <cell r="AK67" t="str">
            <v/>
          </cell>
        </row>
        <row r="68">
          <cell r="A68" t="str">
            <v>HO1_2025-05-25</v>
          </cell>
          <cell r="J68">
            <v>45802.666666666664</v>
          </cell>
          <cell r="L68" t="str">
            <v>HO1</v>
          </cell>
          <cell r="AC68">
            <v>15</v>
          </cell>
          <cell r="AF68">
            <v>85.7</v>
          </cell>
          <cell r="AG68">
            <v>0.12712999999999999</v>
          </cell>
          <cell r="AH68">
            <v>266.59339999999997</v>
          </cell>
          <cell r="AI68">
            <v>0.47400751000000002</v>
          </cell>
          <cell r="AJ68">
            <v>7.5</v>
          </cell>
          <cell r="AK68" t="str">
            <v/>
          </cell>
        </row>
        <row r="69">
          <cell r="A69" t="str">
            <v>MB3_2025-05-25</v>
          </cell>
          <cell r="J69">
            <v>45802.666666666664</v>
          </cell>
          <cell r="L69" t="str">
            <v>MB3</v>
          </cell>
          <cell r="AC69">
            <v>13</v>
          </cell>
          <cell r="AF69">
            <v>107.1</v>
          </cell>
          <cell r="AG69">
            <v>2.8129999999999999E-2</v>
          </cell>
          <cell r="AH69">
            <v>793.93190000000004</v>
          </cell>
          <cell r="AI69">
            <v>0.19624529999999998</v>
          </cell>
          <cell r="AJ69">
            <v>0.76</v>
          </cell>
          <cell r="AK69" t="str">
            <v/>
          </cell>
        </row>
        <row r="70">
          <cell r="A70" t="str">
            <v>MDWL1_2025-05-25</v>
          </cell>
          <cell r="J70">
            <v>45802.666666666664</v>
          </cell>
          <cell r="L70" t="str">
            <v>MDWL1</v>
          </cell>
          <cell r="AC70">
            <v>16</v>
          </cell>
          <cell r="AF70">
            <v>90.8</v>
          </cell>
          <cell r="AG70">
            <v>9.7320000000000004E-2</v>
          </cell>
          <cell r="AH70">
            <v>602.97760000000005</v>
          </cell>
          <cell r="AI70">
            <v>-1.6919230000000004E-2</v>
          </cell>
          <cell r="AJ70">
            <v>4.51</v>
          </cell>
          <cell r="AK70" t="str">
            <v/>
          </cell>
        </row>
        <row r="71">
          <cell r="A71" t="str">
            <v>MR3_2025-05-25</v>
          </cell>
          <cell r="J71">
            <v>45802.666666666664</v>
          </cell>
          <cell r="L71" t="str">
            <v>MR3</v>
          </cell>
          <cell r="AC71">
            <v>15</v>
          </cell>
          <cell r="AF71">
            <v>113</v>
          </cell>
          <cell r="AG71">
            <v>0.15462999999999999</v>
          </cell>
          <cell r="AH71">
            <v>474.459</v>
          </cell>
          <cell r="AI71">
            <v>1.29299363</v>
          </cell>
          <cell r="AJ71">
            <v>5.35</v>
          </cell>
          <cell r="AK71" t="str">
            <v/>
          </cell>
        </row>
        <row r="72">
          <cell r="A72" t="str">
            <v>MR4_2025-05-25</v>
          </cell>
          <cell r="J72">
            <v>45802.666666666664</v>
          </cell>
          <cell r="L72" t="str">
            <v>MR4</v>
          </cell>
          <cell r="AC72">
            <v>15</v>
          </cell>
          <cell r="AF72">
            <v>204.6</v>
          </cell>
          <cell r="AG72">
            <v>0.19472999999999999</v>
          </cell>
          <cell r="AH72">
            <v>538.89390000000003</v>
          </cell>
          <cell r="AI72">
            <v>1.2402217699999998</v>
          </cell>
          <cell r="AJ72">
            <v>6.18</v>
          </cell>
          <cell r="AK72" t="str">
            <v/>
          </cell>
        </row>
        <row r="73">
          <cell r="A73" t="str">
            <v>MRCL1_2025-05-25</v>
          </cell>
          <cell r="J73">
            <v>45802.666666666664</v>
          </cell>
          <cell r="L73" t="str">
            <v>MRCL1</v>
          </cell>
          <cell r="AF73" t="str">
            <v/>
          </cell>
          <cell r="AG73">
            <v>4.233E-2</v>
          </cell>
          <cell r="AH73">
            <v>360.61399999999998</v>
          </cell>
          <cell r="AI73">
            <v>0.48061717000000004</v>
          </cell>
          <cell r="AJ73">
            <v>3.86</v>
          </cell>
          <cell r="AK73" t="str">
            <v/>
          </cell>
        </row>
        <row r="74">
          <cell r="A74" t="str">
            <v>PL1_2025-05-25</v>
          </cell>
          <cell r="J74">
            <v>45802.666666666664</v>
          </cell>
          <cell r="L74" t="str">
            <v>PL1</v>
          </cell>
          <cell r="AC74">
            <v>16</v>
          </cell>
          <cell r="AF74">
            <v>155.30000000000001</v>
          </cell>
          <cell r="AG74">
            <v>3.5740000000000001E-2</v>
          </cell>
          <cell r="AH74">
            <v>839.11800000000005</v>
          </cell>
          <cell r="AI74">
            <v>0.88104746999999994</v>
          </cell>
          <cell r="AJ74">
            <v>6.62</v>
          </cell>
          <cell r="AK74" t="str">
            <v/>
          </cell>
        </row>
        <row r="75">
          <cell r="A75" t="str">
            <v>PMRL1_2025-05-25</v>
          </cell>
          <cell r="J75">
            <v>45802.666666666664</v>
          </cell>
          <cell r="L75" t="str">
            <v>PMRL1</v>
          </cell>
          <cell r="AC75">
            <v>14</v>
          </cell>
          <cell r="AF75">
            <v>50.4</v>
          </cell>
          <cell r="AG75">
            <v>2.383E-2</v>
          </cell>
          <cell r="AH75">
            <v>497.28980000000001</v>
          </cell>
          <cell r="AI75">
            <v>0.13681569999999998</v>
          </cell>
          <cell r="AJ75">
            <v>3.51</v>
          </cell>
          <cell r="AK75" t="str">
            <v/>
          </cell>
        </row>
        <row r="76">
          <cell r="A76" t="str">
            <v>PNVL1_2025-05-25</v>
          </cell>
          <cell r="J76">
            <v>45802.666666666664</v>
          </cell>
          <cell r="L76" t="str">
            <v>PNVL1</v>
          </cell>
          <cell r="AC76">
            <v>15.5</v>
          </cell>
          <cell r="AF76">
            <v>9.6</v>
          </cell>
          <cell r="AG76">
            <v>9.2599999999999991E-3</v>
          </cell>
          <cell r="AH76">
            <v>492.89620000000002</v>
          </cell>
          <cell r="AI76">
            <v>0.94611033</v>
          </cell>
          <cell r="AJ76">
            <v>3.14</v>
          </cell>
          <cell r="AK76" t="str">
            <v/>
          </cell>
        </row>
        <row r="77">
          <cell r="A77" t="str">
            <v>PP1_2025-05-25</v>
          </cell>
          <cell r="J77">
            <v>45802.666666666664</v>
          </cell>
          <cell r="L77" t="str">
            <v>PP1</v>
          </cell>
          <cell r="AC77">
            <v>15</v>
          </cell>
          <cell r="AF77">
            <v>152.9</v>
          </cell>
          <cell r="AG77">
            <v>8.3460000000000006E-2</v>
          </cell>
          <cell r="AH77">
            <v>565.25250000000005</v>
          </cell>
          <cell r="AI77">
            <v>0.39730563000000002</v>
          </cell>
          <cell r="AJ77">
            <v>5.14</v>
          </cell>
          <cell r="AK77" t="str">
            <v/>
          </cell>
        </row>
        <row r="78">
          <cell r="A78" t="str">
            <v>PRP1_2025-05-25</v>
          </cell>
          <cell r="J78">
            <v>45802.666666666664</v>
          </cell>
          <cell r="L78" t="str">
            <v>PRP1</v>
          </cell>
          <cell r="AC78">
            <v>18</v>
          </cell>
          <cell r="AF78">
            <v>275.5</v>
          </cell>
          <cell r="AG78">
            <v>3.81E-3</v>
          </cell>
          <cell r="AH78">
            <v>289.28660000000002</v>
          </cell>
          <cell r="AI78">
            <v>0.1452994</v>
          </cell>
          <cell r="AJ78">
            <v>3.43</v>
          </cell>
          <cell r="AK78" t="str">
            <v/>
          </cell>
        </row>
        <row r="79">
          <cell r="A79" t="str">
            <v>RBA_2025-05-25</v>
          </cell>
          <cell r="J79">
            <v>45802.666666666664</v>
          </cell>
          <cell r="L79" t="str">
            <v>RBA</v>
          </cell>
          <cell r="AC79">
            <v>15</v>
          </cell>
          <cell r="AF79">
            <v>22.3</v>
          </cell>
          <cell r="AG79">
            <v>5.6180000000000001E-2</v>
          </cell>
          <cell r="AH79">
            <v>934.85159999999996</v>
          </cell>
          <cell r="AI79">
            <v>0.89568667999999996</v>
          </cell>
          <cell r="AJ79">
            <v>5.93</v>
          </cell>
          <cell r="AK79" t="str">
            <v/>
          </cell>
        </row>
        <row r="80">
          <cell r="A80" t="str">
            <v>RK1_2025-05-25</v>
          </cell>
          <cell r="J80">
            <v>45802.666666666664</v>
          </cell>
          <cell r="L80" t="str">
            <v>RK1</v>
          </cell>
          <cell r="AC80">
            <v>12</v>
          </cell>
          <cell r="AF80">
            <v>137.6</v>
          </cell>
          <cell r="AG80">
            <v>5.0250000000000003E-2</v>
          </cell>
          <cell r="AH80">
            <v>133.2843</v>
          </cell>
          <cell r="AI80">
            <v>0.27494869999999999</v>
          </cell>
          <cell r="AJ80">
            <v>1.49</v>
          </cell>
          <cell r="AK80" t="str">
            <v/>
          </cell>
        </row>
        <row r="81">
          <cell r="A81" t="str">
            <v>ROL1_2025-05-25</v>
          </cell>
          <cell r="J81">
            <v>45802.666666666664</v>
          </cell>
          <cell r="L81" t="str">
            <v>ROL1</v>
          </cell>
          <cell r="AC81">
            <v>16</v>
          </cell>
          <cell r="AF81">
            <v>34.1</v>
          </cell>
          <cell r="AG81">
            <v>2.0330000000000001E-2</v>
          </cell>
          <cell r="AH81">
            <v>280.86759999999998</v>
          </cell>
          <cell r="AI81">
            <v>3.933478E-2</v>
          </cell>
          <cell r="AJ81">
            <v>11.7</v>
          </cell>
          <cell r="AK81" t="str">
            <v/>
          </cell>
        </row>
        <row r="82">
          <cell r="A82" t="str">
            <v>SB9_2025-05-25</v>
          </cell>
          <cell r="J82">
            <v>45802.666666666664</v>
          </cell>
          <cell r="L82" t="str">
            <v>SB9</v>
          </cell>
          <cell r="AC82">
            <v>14</v>
          </cell>
          <cell r="AF82">
            <v>178.9</v>
          </cell>
          <cell r="AG82">
            <v>6.2899999999999998E-2</v>
          </cell>
          <cell r="AH82">
            <v>386.11559999999997</v>
          </cell>
          <cell r="AI82">
            <v>0.43725021999999997</v>
          </cell>
          <cell r="AJ82">
            <v>9.08</v>
          </cell>
          <cell r="AK82" t="str">
            <v/>
          </cell>
        </row>
        <row r="83">
          <cell r="A83" t="str">
            <v>SYL1_2025-05-25</v>
          </cell>
          <cell r="J83">
            <v>45802.666666666664</v>
          </cell>
          <cell r="L83" t="str">
            <v>SYL1</v>
          </cell>
          <cell r="AC83">
            <v>17</v>
          </cell>
          <cell r="AF83">
            <v>21.1</v>
          </cell>
          <cell r="AG83">
            <v>1.4919999999999999E-2</v>
          </cell>
          <cell r="AH83">
            <v>745.0018</v>
          </cell>
          <cell r="AI83">
            <v>0.19635275000000002</v>
          </cell>
          <cell r="AJ83">
            <v>3.07</v>
          </cell>
          <cell r="AK83" t="str">
            <v>Flagged</v>
          </cell>
        </row>
        <row r="84">
          <cell r="A84" t="str">
            <v>SYNL1_2025-05-25</v>
          </cell>
          <cell r="J84">
            <v>45802.666666666664</v>
          </cell>
          <cell r="L84" t="str">
            <v>SYNL1</v>
          </cell>
          <cell r="AC84">
            <v>13</v>
          </cell>
          <cell r="AF84">
            <v>272.3</v>
          </cell>
          <cell r="AG84">
            <v>2.8680000000000001E-2</v>
          </cell>
          <cell r="AH84">
            <v>154.62950000000001</v>
          </cell>
          <cell r="AI84">
            <v>0.42834850000000002</v>
          </cell>
          <cell r="AJ84">
            <v>2.89</v>
          </cell>
          <cell r="AK84" t="str">
            <v/>
          </cell>
        </row>
        <row r="85">
          <cell r="A85" t="str">
            <v>ABM4_2025-05-25</v>
          </cell>
          <cell r="J85">
            <v>45802.666666666701</v>
          </cell>
          <cell r="L85" t="str">
            <v>ABM4</v>
          </cell>
          <cell r="AC85">
            <v>15</v>
          </cell>
          <cell r="AF85">
            <v>191.8</v>
          </cell>
          <cell r="AG85">
            <v>0.18629999999999999</v>
          </cell>
          <cell r="AH85">
            <v>666.0634</v>
          </cell>
          <cell r="AI85">
            <v>2.5646620000000002E-2</v>
          </cell>
          <cell r="AJ85">
            <v>7.39</v>
          </cell>
          <cell r="AK85" t="str">
            <v/>
          </cell>
        </row>
        <row r="86">
          <cell r="A86" t="str">
            <v>APL1_2025-05-25</v>
          </cell>
          <cell r="J86">
            <v>45802.666666666701</v>
          </cell>
          <cell r="L86" t="str">
            <v>APL1</v>
          </cell>
          <cell r="AC86">
            <v>16</v>
          </cell>
          <cell r="AF86">
            <v>29.2</v>
          </cell>
          <cell r="AG86">
            <v>6.9899999999999997E-3</v>
          </cell>
          <cell r="AH86">
            <v>246.83</v>
          </cell>
          <cell r="AI86">
            <v>1.15922E-2</v>
          </cell>
          <cell r="AJ86">
            <v>5.95</v>
          </cell>
          <cell r="AK86" t="str">
            <v/>
          </cell>
        </row>
        <row r="87">
          <cell r="A87" t="str">
            <v>ABM4_2025-06-01</v>
          </cell>
          <cell r="J87">
            <v>45809.666666666664</v>
          </cell>
          <cell r="L87" t="str">
            <v>ABM4</v>
          </cell>
          <cell r="AC87">
            <v>16</v>
          </cell>
          <cell r="AF87">
            <v>2500</v>
          </cell>
          <cell r="AG87">
            <v>3.2379999999999999E-2</v>
          </cell>
          <cell r="AH87">
            <v>198.4606</v>
          </cell>
          <cell r="AI87">
            <v>5.1429580000000003E-2</v>
          </cell>
          <cell r="AJ87">
            <v>11.4</v>
          </cell>
          <cell r="AK87" t="str">
            <v/>
          </cell>
        </row>
        <row r="88">
          <cell r="A88" t="str">
            <v>AC4_2025-06-01</v>
          </cell>
          <cell r="J88">
            <v>45809.666666666664</v>
          </cell>
          <cell r="L88" t="str">
            <v>AC4</v>
          </cell>
          <cell r="AC88">
            <v>15</v>
          </cell>
          <cell r="AF88">
            <v>648.79999999999995</v>
          </cell>
          <cell r="AG88">
            <v>4.2659999999999997E-2</v>
          </cell>
          <cell r="AH88">
            <v>411.54480000000001</v>
          </cell>
          <cell r="AI88">
            <v>0.25749362000000003</v>
          </cell>
          <cell r="AJ88">
            <v>5.67</v>
          </cell>
          <cell r="AK88" t="str">
            <v/>
          </cell>
        </row>
        <row r="89">
          <cell r="A89" t="str">
            <v>APL1_2025-06-01</v>
          </cell>
          <cell r="J89">
            <v>45809.666666666664</v>
          </cell>
          <cell r="L89" t="str">
            <v>APL1</v>
          </cell>
          <cell r="AC89">
            <v>17.5</v>
          </cell>
          <cell r="AF89">
            <v>16</v>
          </cell>
          <cell r="AG89">
            <v>4.3800000000000002E-3</v>
          </cell>
          <cell r="AH89">
            <v>239.20760000000001</v>
          </cell>
          <cell r="AI89">
            <v>0.13579560000000002</v>
          </cell>
          <cell r="AJ89">
            <v>5.23</v>
          </cell>
          <cell r="AK89" t="str">
            <v/>
          </cell>
        </row>
        <row r="90">
          <cell r="A90" t="str">
            <v>AWL1_2025-06-01</v>
          </cell>
          <cell r="J90">
            <v>45809.666666666664</v>
          </cell>
          <cell r="L90" t="str">
            <v>AWL1</v>
          </cell>
          <cell r="AC90">
            <v>15</v>
          </cell>
          <cell r="AF90">
            <v>2500</v>
          </cell>
          <cell r="AG90">
            <v>0.13192000000000001</v>
          </cell>
          <cell r="AH90">
            <v>167.8603</v>
          </cell>
          <cell r="AI90">
            <v>1.6705230000000001E-2</v>
          </cell>
          <cell r="AJ90">
            <v>55.5</v>
          </cell>
          <cell r="AK90" t="str">
            <v/>
          </cell>
        </row>
        <row r="91">
          <cell r="A91" t="str">
            <v>AX1_2025-06-01</v>
          </cell>
          <cell r="J91">
            <v>45809.666666666664</v>
          </cell>
          <cell r="L91" t="str">
            <v>AX1</v>
          </cell>
          <cell r="AC91">
            <v>14</v>
          </cell>
          <cell r="AF91">
            <v>920.8</v>
          </cell>
          <cell r="AG91">
            <v>9.6000000000000002E-2</v>
          </cell>
          <cell r="AH91">
            <v>300.44720000000001</v>
          </cell>
          <cell r="AI91">
            <v>0.99352410000000002</v>
          </cell>
          <cell r="AJ91">
            <v>3.71</v>
          </cell>
          <cell r="AK91" t="str">
            <v/>
          </cell>
        </row>
        <row r="92">
          <cell r="A92" t="str">
            <v>AX2_2025-06-01</v>
          </cell>
          <cell r="J92">
            <v>45809.666666666664</v>
          </cell>
          <cell r="L92" t="str">
            <v>AX2</v>
          </cell>
          <cell r="AC92">
            <v>13</v>
          </cell>
          <cell r="AF92">
            <v>870.4</v>
          </cell>
          <cell r="AG92">
            <v>3.3779999999999998E-2</v>
          </cell>
          <cell r="AH92">
            <v>289.53719999999998</v>
          </cell>
          <cell r="AI92">
            <v>1.3575010000000001</v>
          </cell>
          <cell r="AJ92">
            <v>4.41</v>
          </cell>
          <cell r="AK92" t="str">
            <v/>
          </cell>
        </row>
        <row r="93">
          <cell r="A93" t="str">
            <v>BB1_2025-06-01</v>
          </cell>
          <cell r="J93">
            <v>45809.666666666664</v>
          </cell>
          <cell r="L93" t="str">
            <v>BB1</v>
          </cell>
          <cell r="AC93">
            <v>17</v>
          </cell>
          <cell r="AF93">
            <v>1732.9</v>
          </cell>
          <cell r="AG93">
            <v>5.135E-2</v>
          </cell>
          <cell r="AH93">
            <v>390.63720000000001</v>
          </cell>
          <cell r="AI93">
            <v>0.91612409000000006</v>
          </cell>
          <cell r="AJ93">
            <v>9.9700000000000006</v>
          </cell>
          <cell r="AK93" t="str">
            <v/>
          </cell>
        </row>
        <row r="94">
          <cell r="A94" t="str">
            <v>BB1_2025-06-01</v>
          </cell>
          <cell r="J94">
            <v>45809.666666666664</v>
          </cell>
          <cell r="L94" t="str">
            <v>BB1</v>
          </cell>
          <cell r="AC94">
            <v>17</v>
          </cell>
          <cell r="AF94">
            <v>1732.9</v>
          </cell>
          <cell r="AG94">
            <v>5.135E-2</v>
          </cell>
          <cell r="AH94">
            <v>390.63720000000001</v>
          </cell>
          <cell r="AI94">
            <v>0.91612409000000006</v>
          </cell>
          <cell r="AJ94">
            <v>9.9700000000000006</v>
          </cell>
          <cell r="AK94" t="str">
            <v/>
          </cell>
        </row>
        <row r="95">
          <cell r="A95" t="str">
            <v>BD1a_2025-06-01</v>
          </cell>
          <cell r="J95">
            <v>45809.666666666664</v>
          </cell>
          <cell r="L95" t="str">
            <v>BD1a</v>
          </cell>
          <cell r="AC95">
            <v>14</v>
          </cell>
          <cell r="AF95">
            <v>870.4</v>
          </cell>
          <cell r="AG95">
            <v>0.10324999999999999</v>
          </cell>
          <cell r="AH95">
            <v>262.07</v>
          </cell>
          <cell r="AI95">
            <v>0.61629944000000003</v>
          </cell>
          <cell r="AJ95">
            <v>8.44</v>
          </cell>
          <cell r="AK95" t="str">
            <v/>
          </cell>
        </row>
        <row r="96">
          <cell r="A96" t="str">
            <v>BLDL1_2025-06-01</v>
          </cell>
          <cell r="J96">
            <v>45809.666666666664</v>
          </cell>
          <cell r="L96" t="str">
            <v>BLDL1</v>
          </cell>
          <cell r="AC96">
            <v>18</v>
          </cell>
          <cell r="AF96">
            <v>1986.3</v>
          </cell>
          <cell r="AG96">
            <v>0.14380999999999999</v>
          </cell>
          <cell r="AH96">
            <v>299.358</v>
          </cell>
          <cell r="AI96">
            <v>0.16081946</v>
          </cell>
          <cell r="AJ96">
            <v>27.8</v>
          </cell>
          <cell r="AK96" t="str">
            <v/>
          </cell>
        </row>
        <row r="97">
          <cell r="A97" t="str">
            <v>BRL1_2025-06-01</v>
          </cell>
          <cell r="J97">
            <v>45809.666666666664</v>
          </cell>
          <cell r="L97" t="str">
            <v>BRL1</v>
          </cell>
          <cell r="AC97">
            <v>1</v>
          </cell>
          <cell r="AF97">
            <v>579.4</v>
          </cell>
          <cell r="AG97">
            <v>1.6619999999999999E-2</v>
          </cell>
          <cell r="AH97">
            <v>496.8168</v>
          </cell>
          <cell r="AI97">
            <v>0.32649729</v>
          </cell>
          <cell r="AJ97">
            <v>5.67</v>
          </cell>
          <cell r="AK97" t="str">
            <v/>
          </cell>
        </row>
        <row r="98">
          <cell r="A98" t="str">
            <v>CB2_2025-06-01</v>
          </cell>
          <cell r="J98">
            <v>45809.666666666664</v>
          </cell>
          <cell r="L98" t="str">
            <v>CB2</v>
          </cell>
          <cell r="AC98">
            <v>17</v>
          </cell>
          <cell r="AF98">
            <v>238.2</v>
          </cell>
          <cell r="AG98">
            <v>1.9640000000000001E-2</v>
          </cell>
          <cell r="AH98">
            <v>518.65899999999999</v>
          </cell>
          <cell r="AI98">
            <v>0.38717742000000005</v>
          </cell>
          <cell r="AJ98">
            <v>5.71</v>
          </cell>
          <cell r="AK98" t="str">
            <v/>
          </cell>
        </row>
        <row r="99">
          <cell r="A99" t="str">
            <v>CB3_2025-06-01</v>
          </cell>
          <cell r="J99">
            <v>45809.666666666664</v>
          </cell>
          <cell r="L99" t="str">
            <v>CB3</v>
          </cell>
          <cell r="AC99">
            <v>17</v>
          </cell>
          <cell r="AF99">
            <v>135.4</v>
          </cell>
          <cell r="AG99">
            <v>5.7799999999999997E-2</v>
          </cell>
          <cell r="AH99">
            <v>559.0421</v>
          </cell>
          <cell r="AI99">
            <v>0.73083916000000004</v>
          </cell>
          <cell r="AJ99">
            <v>4.1900000000000004</v>
          </cell>
          <cell r="AK99" t="str">
            <v/>
          </cell>
        </row>
        <row r="100">
          <cell r="A100" t="str">
            <v>CB3_2025-06-01</v>
          </cell>
          <cell r="J100">
            <v>45809.666666666664</v>
          </cell>
          <cell r="L100" t="str">
            <v>CB3</v>
          </cell>
          <cell r="AC100">
            <v>18</v>
          </cell>
          <cell r="AF100">
            <v>135.4</v>
          </cell>
          <cell r="AG100">
            <v>5.7799999999999997E-2</v>
          </cell>
          <cell r="AH100">
            <v>559.0421</v>
          </cell>
          <cell r="AI100">
            <v>0.73083916000000004</v>
          </cell>
          <cell r="AJ100">
            <v>4.1900000000000004</v>
          </cell>
          <cell r="AK100" t="str">
            <v/>
          </cell>
        </row>
        <row r="101">
          <cell r="A101" t="str">
            <v>CL4_2025-06-01</v>
          </cell>
          <cell r="J101">
            <v>45809.666666666664</v>
          </cell>
          <cell r="L101" t="str">
            <v>CL4</v>
          </cell>
          <cell r="AC101">
            <v>18.5</v>
          </cell>
          <cell r="AF101">
            <v>1011.2</v>
          </cell>
          <cell r="AG101">
            <v>6.8199999999999997E-2</v>
          </cell>
          <cell r="AH101">
            <v>262.12740000000002</v>
          </cell>
          <cell r="AI101">
            <v>0.34539457000000001</v>
          </cell>
          <cell r="AJ101">
            <v>21.9</v>
          </cell>
          <cell r="AK101" t="str">
            <v/>
          </cell>
        </row>
        <row r="102">
          <cell r="A102" t="str">
            <v>CL5_2025-06-01</v>
          </cell>
          <cell r="J102">
            <v>45809.666666666664</v>
          </cell>
          <cell r="L102" t="str">
            <v>CL5</v>
          </cell>
          <cell r="AC102">
            <v>17</v>
          </cell>
          <cell r="AF102">
            <v>2419.6</v>
          </cell>
          <cell r="AG102">
            <v>6.0830000000000002E-2</v>
          </cell>
          <cell r="AH102">
            <v>443.05180000000001</v>
          </cell>
          <cell r="AI102">
            <v>0.57399663000000012</v>
          </cell>
          <cell r="AJ102">
            <v>13.2</v>
          </cell>
          <cell r="AK102" t="str">
            <v/>
          </cell>
        </row>
        <row r="103">
          <cell r="A103" t="str">
            <v>CTL1_2025-06-01</v>
          </cell>
          <cell r="J103">
            <v>45809.666666666664</v>
          </cell>
          <cell r="L103" t="str">
            <v>CTL1</v>
          </cell>
          <cell r="AC103">
            <v>16</v>
          </cell>
          <cell r="AF103">
            <v>2500</v>
          </cell>
          <cell r="AG103">
            <v>5.6950000000000001E-2</v>
          </cell>
          <cell r="AH103">
            <v>344.32560000000001</v>
          </cell>
          <cell r="AI103">
            <v>0.19647849000000001</v>
          </cell>
          <cell r="AJ103">
            <v>11.5</v>
          </cell>
          <cell r="AK103" t="str">
            <v/>
          </cell>
        </row>
        <row r="104">
          <cell r="A104" t="str">
            <v>CVL1_2025-06-01</v>
          </cell>
          <cell r="J104">
            <v>45809.666666666664</v>
          </cell>
          <cell r="L104" t="str">
            <v>CVL1</v>
          </cell>
          <cell r="AC104">
            <v>19</v>
          </cell>
          <cell r="AF104">
            <v>770.1</v>
          </cell>
          <cell r="AG104">
            <v>3.4169999999999999E-2</v>
          </cell>
          <cell r="AH104">
            <v>831.31479999999999</v>
          </cell>
          <cell r="AI104">
            <v>0.11567677</v>
          </cell>
          <cell r="AJ104">
            <v>11.8</v>
          </cell>
          <cell r="AK104" t="str">
            <v/>
          </cell>
        </row>
        <row r="105">
          <cell r="A105" t="str">
            <v>DE1_2025-06-01</v>
          </cell>
          <cell r="J105">
            <v>45809.666666666664</v>
          </cell>
          <cell r="L105" t="str">
            <v>DE1</v>
          </cell>
          <cell r="AC105">
            <v>16</v>
          </cell>
          <cell r="AF105">
            <v>2500</v>
          </cell>
          <cell r="AG105">
            <v>5.5160000000000001E-2</v>
          </cell>
          <cell r="AH105">
            <v>195.2662</v>
          </cell>
          <cell r="AI105">
            <v>1.0688747000000001</v>
          </cell>
          <cell r="AJ105">
            <v>10.8</v>
          </cell>
          <cell r="AK105" t="str">
            <v/>
          </cell>
        </row>
        <row r="106">
          <cell r="A106" t="str">
            <v>ETL1_2025-06-01</v>
          </cell>
          <cell r="J106">
            <v>45809.666666666664</v>
          </cell>
          <cell r="L106" t="str">
            <v>ETL1</v>
          </cell>
          <cell r="AC106">
            <v>16</v>
          </cell>
          <cell r="AF106">
            <v>185</v>
          </cell>
          <cell r="AG106">
            <v>3.5630000000000002E-2</v>
          </cell>
          <cell r="AH106">
            <v>419.75400000000002</v>
          </cell>
          <cell r="AI106">
            <v>0.43683801999999999</v>
          </cell>
          <cell r="AJ106">
            <v>7.67</v>
          </cell>
          <cell r="AK106" t="str">
            <v/>
          </cell>
        </row>
        <row r="107">
          <cell r="A107" t="str">
            <v>GMP1_2025-06-01</v>
          </cell>
          <cell r="J107">
            <v>45809.666666666664</v>
          </cell>
          <cell r="L107" t="str">
            <v>GMP1</v>
          </cell>
          <cell r="AF107">
            <v>1553.1</v>
          </cell>
          <cell r="AG107">
            <v>3.3459999999999997E-2</v>
          </cell>
          <cell r="AH107">
            <v>360.55059999999997</v>
          </cell>
          <cell r="AI107">
            <v>0.74066234999999991</v>
          </cell>
          <cell r="AJ107">
            <v>9.94</v>
          </cell>
          <cell r="AK107" t="str">
            <v/>
          </cell>
        </row>
        <row r="108">
          <cell r="A108" t="str">
            <v>GRPL1_2025-06-01</v>
          </cell>
          <cell r="J108">
            <v>45809.666666666664</v>
          </cell>
          <cell r="L108" t="str">
            <v>GRPL1</v>
          </cell>
          <cell r="AC108">
            <v>16</v>
          </cell>
          <cell r="AF108">
            <v>2500</v>
          </cell>
          <cell r="AG108">
            <v>6.7449999999999996E-2</v>
          </cell>
          <cell r="AH108">
            <v>720.37149999999997</v>
          </cell>
          <cell r="AI108">
            <v>0.2094607</v>
          </cell>
          <cell r="AJ108">
            <v>25</v>
          </cell>
          <cell r="AK108" t="str">
            <v/>
          </cell>
        </row>
        <row r="109">
          <cell r="A109" t="str">
            <v>HA1_2025-06-01</v>
          </cell>
          <cell r="J109">
            <v>45809.666666666664</v>
          </cell>
          <cell r="L109" t="str">
            <v>HA1</v>
          </cell>
          <cell r="AC109">
            <v>14</v>
          </cell>
          <cell r="AF109">
            <v>1119.9000000000001</v>
          </cell>
          <cell r="AG109">
            <v>5.5629999999999999E-2</v>
          </cell>
          <cell r="AH109">
            <v>1038.9549999999999</v>
          </cell>
          <cell r="AI109">
            <v>1.0154080000000001</v>
          </cell>
          <cell r="AJ109">
            <v>3.09</v>
          </cell>
          <cell r="AK109" t="str">
            <v/>
          </cell>
        </row>
        <row r="110">
          <cell r="A110" t="str">
            <v>HB3_2025-06-01</v>
          </cell>
          <cell r="J110">
            <v>45809.666666666664</v>
          </cell>
          <cell r="L110" t="str">
            <v>HB3</v>
          </cell>
          <cell r="AC110">
            <v>17</v>
          </cell>
          <cell r="AF110">
            <v>2500</v>
          </cell>
          <cell r="AG110">
            <v>0.1067</v>
          </cell>
          <cell r="AH110">
            <v>302.53879999999998</v>
          </cell>
          <cell r="AI110">
            <v>0.33683180000000001</v>
          </cell>
          <cell r="AJ110">
            <v>17.899999999999999</v>
          </cell>
          <cell r="AK110" t="str">
            <v/>
          </cell>
        </row>
        <row r="111">
          <cell r="A111" t="str">
            <v>HL2_2025-06-01</v>
          </cell>
          <cell r="J111">
            <v>45809.666666666664</v>
          </cell>
          <cell r="L111" t="str">
            <v>HL2</v>
          </cell>
          <cell r="AC111">
            <v>15</v>
          </cell>
          <cell r="AF111">
            <v>2419.6</v>
          </cell>
          <cell r="AG111">
            <v>3.8080000000000003E-2</v>
          </cell>
          <cell r="AH111">
            <v>182.74639999999999</v>
          </cell>
          <cell r="AI111">
            <v>0.18483492000000001</v>
          </cell>
          <cell r="AJ111">
            <v>25.4</v>
          </cell>
          <cell r="AK111" t="str">
            <v/>
          </cell>
        </row>
        <row r="112">
          <cell r="A112" t="str">
            <v>HO1_2025-06-01</v>
          </cell>
          <cell r="J112">
            <v>45809.666666666664</v>
          </cell>
          <cell r="L112" t="str">
            <v>HO1</v>
          </cell>
          <cell r="AC112">
            <v>17</v>
          </cell>
          <cell r="AF112">
            <v>2500</v>
          </cell>
          <cell r="AG112">
            <v>6.2309999999999997E-2</v>
          </cell>
          <cell r="AH112">
            <v>205.95359999999999</v>
          </cell>
          <cell r="AI112">
            <v>0.31238516000000005</v>
          </cell>
          <cell r="AJ112">
            <v>11.7</v>
          </cell>
          <cell r="AK112" t="str">
            <v/>
          </cell>
        </row>
        <row r="113">
          <cell r="A113" t="str">
            <v>MB3_2025-06-01</v>
          </cell>
          <cell r="J113">
            <v>45809.666666666664</v>
          </cell>
          <cell r="L113" t="str">
            <v>MB3</v>
          </cell>
          <cell r="AC113">
            <v>14</v>
          </cell>
          <cell r="AF113">
            <v>1732.9</v>
          </cell>
          <cell r="AG113">
            <v>2.7050000000000001E-2</v>
          </cell>
          <cell r="AH113">
            <v>498.29129999999998</v>
          </cell>
          <cell r="AI113">
            <v>0.17361799999999999</v>
          </cell>
          <cell r="AJ113">
            <v>3.02</v>
          </cell>
          <cell r="AK113" t="str">
            <v/>
          </cell>
        </row>
        <row r="114">
          <cell r="A114" t="str">
            <v>MDWL1_2025-06-01</v>
          </cell>
          <cell r="J114">
            <v>45809.666666666664</v>
          </cell>
          <cell r="L114" t="str">
            <v>MDWL1</v>
          </cell>
          <cell r="AC114">
            <v>19</v>
          </cell>
          <cell r="AF114">
            <v>84.2</v>
          </cell>
          <cell r="AG114">
            <v>2.9069999999999999E-2</v>
          </cell>
          <cell r="AH114">
            <v>524.68460000000005</v>
          </cell>
          <cell r="AI114">
            <v>1.75987614</v>
          </cell>
          <cell r="AJ114">
            <v>5.05</v>
          </cell>
          <cell r="AK114" t="str">
            <v/>
          </cell>
        </row>
        <row r="115">
          <cell r="A115" t="str">
            <v>MR3_2025-06-01</v>
          </cell>
          <cell r="J115">
            <v>45809.666666666664</v>
          </cell>
          <cell r="L115" t="str">
            <v>MR3</v>
          </cell>
          <cell r="AC115">
            <v>16</v>
          </cell>
          <cell r="AF115">
            <v>1986.3</v>
          </cell>
          <cell r="AG115">
            <v>0.10568</v>
          </cell>
          <cell r="AH115">
            <v>440.93889999999999</v>
          </cell>
          <cell r="AI115">
            <v>1.1753192699999999</v>
          </cell>
          <cell r="AJ115">
            <v>9.4600000000000009</v>
          </cell>
          <cell r="AK115" t="str">
            <v/>
          </cell>
        </row>
        <row r="116">
          <cell r="A116" t="str">
            <v>MR4_2025-06-01</v>
          </cell>
          <cell r="J116">
            <v>45809.666666666664</v>
          </cell>
          <cell r="L116" t="str">
            <v>MR4</v>
          </cell>
          <cell r="AC116">
            <v>16</v>
          </cell>
          <cell r="AF116">
            <v>2500</v>
          </cell>
          <cell r="AG116">
            <v>0.17188999999999999</v>
          </cell>
          <cell r="AH116">
            <v>404.03089999999997</v>
          </cell>
          <cell r="AI116">
            <v>0.55746982</v>
          </cell>
          <cell r="AJ116">
            <v>6.34</v>
          </cell>
          <cell r="AK116" t="str">
            <v/>
          </cell>
        </row>
        <row r="117">
          <cell r="A117" t="str">
            <v>MRCL1_2025-06-01</v>
          </cell>
          <cell r="J117">
            <v>45809.666666666664</v>
          </cell>
          <cell r="L117" t="str">
            <v>MRCL1</v>
          </cell>
          <cell r="AC117">
            <v>20</v>
          </cell>
          <cell r="AF117">
            <v>316.89999999999998</v>
          </cell>
          <cell r="AG117">
            <v>2.478E-2</v>
          </cell>
          <cell r="AH117">
            <v>323.93770000000001</v>
          </cell>
          <cell r="AI117">
            <v>0.45408703</v>
          </cell>
          <cell r="AJ117">
            <v>7.27</v>
          </cell>
          <cell r="AK117" t="str">
            <v/>
          </cell>
        </row>
        <row r="118">
          <cell r="A118" t="str">
            <v>PL1_2025-06-01</v>
          </cell>
          <cell r="J118">
            <v>45809.666666666664</v>
          </cell>
          <cell r="L118" t="str">
            <v>PL1</v>
          </cell>
          <cell r="AC118">
            <v>19</v>
          </cell>
          <cell r="AF118">
            <v>378.4</v>
          </cell>
          <cell r="AG118">
            <v>7.3819999999999997E-2</v>
          </cell>
          <cell r="AH118">
            <v>912.10320000000002</v>
          </cell>
          <cell r="AI118">
            <v>0.85046033999999993</v>
          </cell>
          <cell r="AJ118">
            <v>4.6399999999999997</v>
          </cell>
          <cell r="AK118" t="str">
            <v/>
          </cell>
        </row>
        <row r="119">
          <cell r="A119" t="str">
            <v>PMRL1_2025-06-01</v>
          </cell>
          <cell r="J119">
            <v>45809.666666666664</v>
          </cell>
          <cell r="L119" t="str">
            <v>PMRL1</v>
          </cell>
          <cell r="AC119">
            <v>16</v>
          </cell>
          <cell r="AF119">
            <v>2419.6</v>
          </cell>
          <cell r="AG119">
            <v>8.7540000000000007E-2</v>
          </cell>
          <cell r="AH119">
            <v>317.19779999999997</v>
          </cell>
          <cell r="AI119">
            <v>7.0035409999999992E-2</v>
          </cell>
          <cell r="AJ119">
            <v>11.1</v>
          </cell>
          <cell r="AK119" t="str">
            <v/>
          </cell>
        </row>
        <row r="120">
          <cell r="A120" t="str">
            <v>PNVL1_2025-06-01</v>
          </cell>
          <cell r="J120">
            <v>45809.666666666664</v>
          </cell>
          <cell r="L120" t="str">
            <v>PNVL1</v>
          </cell>
          <cell r="AC120">
            <v>17.5</v>
          </cell>
          <cell r="AF120">
            <v>13.4</v>
          </cell>
          <cell r="AG120">
            <v>1.17E-2</v>
          </cell>
          <cell r="AH120">
            <v>470.35430000000002</v>
          </cell>
          <cell r="AI120">
            <v>1.1990002</v>
          </cell>
          <cell r="AJ120">
            <v>2.86</v>
          </cell>
          <cell r="AK120" t="str">
            <v/>
          </cell>
        </row>
        <row r="121">
          <cell r="A121" t="str">
            <v>PP1_2025-06-01</v>
          </cell>
          <cell r="J121">
            <v>45809.666666666664</v>
          </cell>
          <cell r="L121" t="str">
            <v>PP1</v>
          </cell>
          <cell r="AC121">
            <v>18</v>
          </cell>
          <cell r="AF121">
            <v>2419.6</v>
          </cell>
          <cell r="AG121">
            <v>8.9179999999999995E-2</v>
          </cell>
          <cell r="AH121">
            <v>555.30089999999996</v>
          </cell>
          <cell r="AI121">
            <v>0.18697735000000001</v>
          </cell>
          <cell r="AJ121">
            <v>6</v>
          </cell>
          <cell r="AK121" t="str">
            <v/>
          </cell>
        </row>
        <row r="122">
          <cell r="A122" t="str">
            <v>PP1_2025-06-01</v>
          </cell>
          <cell r="J122">
            <v>45809.666666666664</v>
          </cell>
          <cell r="L122" t="str">
            <v>PP1</v>
          </cell>
          <cell r="AC122">
            <v>18</v>
          </cell>
          <cell r="AF122">
            <v>2419.6</v>
          </cell>
          <cell r="AG122">
            <v>8.9179999999999995E-2</v>
          </cell>
          <cell r="AH122">
            <v>555.30089999999996</v>
          </cell>
          <cell r="AI122">
            <v>0.18697735000000001</v>
          </cell>
          <cell r="AJ122">
            <v>6</v>
          </cell>
          <cell r="AK122" t="str">
            <v/>
          </cell>
        </row>
        <row r="123">
          <cell r="A123" t="str">
            <v>RBA_2025-06-01</v>
          </cell>
          <cell r="J123">
            <v>45809.666666666664</v>
          </cell>
          <cell r="L123" t="str">
            <v>RBA</v>
          </cell>
          <cell r="AC123">
            <v>18</v>
          </cell>
          <cell r="AF123">
            <v>235.9</v>
          </cell>
          <cell r="AG123">
            <v>5.7259999999999998E-2</v>
          </cell>
          <cell r="AH123">
            <v>883.25040000000001</v>
          </cell>
          <cell r="AI123">
            <v>0.96463524999999994</v>
          </cell>
          <cell r="AJ123">
            <v>3.95</v>
          </cell>
          <cell r="AK123" t="str">
            <v/>
          </cell>
        </row>
        <row r="124">
          <cell r="A124" t="str">
            <v>RK1_2025-06-01</v>
          </cell>
          <cell r="J124">
            <v>45809.666666666664</v>
          </cell>
          <cell r="L124" t="str">
            <v>RK1</v>
          </cell>
          <cell r="AC124">
            <v>13</v>
          </cell>
          <cell r="AF124">
            <v>547.5</v>
          </cell>
          <cell r="AG124">
            <v>1.4919999999999999E-2</v>
          </cell>
          <cell r="AH124">
            <v>99.933589999999995</v>
          </cell>
          <cell r="AI124">
            <v>0.2212153</v>
          </cell>
          <cell r="AJ124">
            <v>3.52</v>
          </cell>
          <cell r="AK124" t="str">
            <v/>
          </cell>
        </row>
        <row r="125">
          <cell r="A125" t="str">
            <v>RO1a_2025-06-01</v>
          </cell>
          <cell r="J125">
            <v>45809.666666666664</v>
          </cell>
          <cell r="L125" t="str">
            <v>RO1a</v>
          </cell>
          <cell r="AC125">
            <v>15</v>
          </cell>
          <cell r="AF125">
            <v>2500</v>
          </cell>
          <cell r="AG125">
            <v>0.13122</v>
          </cell>
          <cell r="AH125">
            <v>321.6662</v>
          </cell>
          <cell r="AI125">
            <v>1.0629770900000002</v>
          </cell>
          <cell r="AJ125">
            <v>20.5</v>
          </cell>
          <cell r="AK125" t="str">
            <v/>
          </cell>
        </row>
        <row r="126">
          <cell r="A126" t="str">
            <v>ROL1_2025-06-01</v>
          </cell>
          <cell r="J126">
            <v>45809.666666666664</v>
          </cell>
          <cell r="L126" t="str">
            <v>ROL1</v>
          </cell>
          <cell r="AC126">
            <v>18</v>
          </cell>
          <cell r="AF126">
            <v>2500</v>
          </cell>
          <cell r="AG126">
            <v>4.3290000000000002E-2</v>
          </cell>
          <cell r="AH126">
            <v>227.96360000000001</v>
          </cell>
          <cell r="AI126">
            <v>0.13778874000000002</v>
          </cell>
          <cell r="AJ126">
            <v>12.5</v>
          </cell>
          <cell r="AK126" t="str">
            <v/>
          </cell>
        </row>
        <row r="127">
          <cell r="A127" t="str">
            <v>SB2_2025-06-01</v>
          </cell>
          <cell r="J127">
            <v>45809.666666666664</v>
          </cell>
          <cell r="L127" t="str">
            <v>SB2</v>
          </cell>
          <cell r="AC127">
            <v>15</v>
          </cell>
          <cell r="AF127" t="str">
            <v/>
          </cell>
          <cell r="AG127" t="str">
            <v/>
          </cell>
          <cell r="AH127" t="str">
            <v/>
          </cell>
          <cell r="AI127" t="str">
            <v/>
          </cell>
          <cell r="AK127" t="str">
            <v/>
          </cell>
        </row>
        <row r="128">
          <cell r="A128" t="str">
            <v>SB9_2025-06-01</v>
          </cell>
          <cell r="J128">
            <v>45809.666666666664</v>
          </cell>
          <cell r="L128" t="str">
            <v>SB9</v>
          </cell>
          <cell r="AC128">
            <v>16</v>
          </cell>
          <cell r="AF128">
            <v>2500</v>
          </cell>
          <cell r="AG128">
            <v>0.11353000000000001</v>
          </cell>
          <cell r="AH128">
            <v>248.7415</v>
          </cell>
          <cell r="AI128">
            <v>0.29127550000000002</v>
          </cell>
          <cell r="AJ128">
            <v>17</v>
          </cell>
          <cell r="AK128" t="str">
            <v/>
          </cell>
        </row>
        <row r="129">
          <cell r="A129" t="str">
            <v>SPBP1_2025-06-01</v>
          </cell>
          <cell r="J129">
            <v>45809.666666666664</v>
          </cell>
          <cell r="L129" t="str">
            <v>SPBP1</v>
          </cell>
          <cell r="AC129">
            <v>20</v>
          </cell>
          <cell r="AF129">
            <v>1553.1</v>
          </cell>
          <cell r="AG129">
            <v>4.9110000000000001E-2</v>
          </cell>
          <cell r="AH129">
            <v>227.2825</v>
          </cell>
          <cell r="AI129">
            <v>0.17088865</v>
          </cell>
          <cell r="AJ129">
            <v>15.4</v>
          </cell>
          <cell r="AK129" t="str">
            <v/>
          </cell>
        </row>
        <row r="130">
          <cell r="A130" t="str">
            <v>SPBP2_2025-06-01</v>
          </cell>
          <cell r="J130">
            <v>45809.666666666664</v>
          </cell>
          <cell r="L130" t="str">
            <v>SPBP2</v>
          </cell>
          <cell r="AC130">
            <v>20</v>
          </cell>
          <cell r="AF130">
            <v>2500</v>
          </cell>
          <cell r="AG130">
            <v>4.3400000000000001E-2</v>
          </cell>
          <cell r="AH130">
            <v>195.7706</v>
          </cell>
          <cell r="AI130">
            <v>0.22180709999999998</v>
          </cell>
          <cell r="AJ130">
            <v>17.600000000000001</v>
          </cell>
          <cell r="AK130" t="str">
            <v/>
          </cell>
        </row>
        <row r="131">
          <cell r="A131" t="str">
            <v>SYL1_2025-06-01</v>
          </cell>
          <cell r="J131">
            <v>45809.666666666664</v>
          </cell>
          <cell r="L131" t="str">
            <v>SYL1</v>
          </cell>
          <cell r="AC131">
            <v>18</v>
          </cell>
          <cell r="AF131">
            <v>435.2</v>
          </cell>
          <cell r="AG131">
            <v>4.2759999999999999E-2</v>
          </cell>
          <cell r="AH131">
            <v>452.529</v>
          </cell>
          <cell r="AI131">
            <v>0.21918823999999998</v>
          </cell>
          <cell r="AJ131">
            <v>3.81</v>
          </cell>
          <cell r="AK131" t="str">
            <v>Flagged</v>
          </cell>
        </row>
        <row r="132">
          <cell r="A132" t="str">
            <v>SYNL1_2025-06-01</v>
          </cell>
          <cell r="J132">
            <v>45809.666666666664</v>
          </cell>
          <cell r="L132" t="str">
            <v>SYNL1</v>
          </cell>
          <cell r="AC132">
            <v>14</v>
          </cell>
          <cell r="AF132">
            <v>2500</v>
          </cell>
          <cell r="AG132">
            <v>3.1210000000000002E-2</v>
          </cell>
          <cell r="AH132">
            <v>115.6236</v>
          </cell>
          <cell r="AI132">
            <v>0.26500610000000002</v>
          </cell>
          <cell r="AJ132">
            <v>7.49</v>
          </cell>
          <cell r="AK132" t="str">
            <v/>
          </cell>
        </row>
        <row r="133">
          <cell r="A133" t="str">
            <v>ABM4_2025-06-08</v>
          </cell>
          <cell r="J133">
            <v>45816.666666666664</v>
          </cell>
          <cell r="L133" t="str">
            <v>ABM4</v>
          </cell>
          <cell r="AC133">
            <v>20</v>
          </cell>
          <cell r="AF133">
            <v>435.2</v>
          </cell>
          <cell r="AG133">
            <v>0.10238999999999999</v>
          </cell>
          <cell r="AH133">
            <v>260.57920000000001</v>
          </cell>
          <cell r="AI133">
            <v>1.0159619600000001</v>
          </cell>
          <cell r="AJ133">
            <v>2.74</v>
          </cell>
          <cell r="AK133" t="str">
            <v/>
          </cell>
        </row>
        <row r="134">
          <cell r="A134" t="str">
            <v>AC4_2025-06-08</v>
          </cell>
          <cell r="J134">
            <v>45816.666666666664</v>
          </cell>
          <cell r="L134" t="str">
            <v>AC4</v>
          </cell>
          <cell r="AC134">
            <v>21</v>
          </cell>
          <cell r="AF134">
            <v>214.3</v>
          </cell>
          <cell r="AG134">
            <v>0.44194</v>
          </cell>
          <cell r="AH134">
            <v>448.99090000000001</v>
          </cell>
          <cell r="AI134">
            <v>0.37965991999999998</v>
          </cell>
          <cell r="AJ134">
            <v>4.7699999999999996</v>
          </cell>
          <cell r="AK134" t="str">
            <v/>
          </cell>
        </row>
        <row r="135">
          <cell r="A135" t="str">
            <v>APL1_2025-06-08</v>
          </cell>
          <cell r="J135">
            <v>45816.666666666664</v>
          </cell>
          <cell r="L135" t="str">
            <v>APL1</v>
          </cell>
          <cell r="AC135">
            <v>23.5</v>
          </cell>
          <cell r="AF135">
            <v>51.2</v>
          </cell>
          <cell r="AG135">
            <v>3.5200000000000001E-3</v>
          </cell>
          <cell r="AH135">
            <v>236.48699999999999</v>
          </cell>
          <cell r="AI135">
            <v>0.1043429</v>
          </cell>
          <cell r="AJ135">
            <v>3.24</v>
          </cell>
          <cell r="AK135" t="str">
            <v/>
          </cell>
        </row>
        <row r="136">
          <cell r="A136" t="str">
            <v>AWL1_2025-06-08</v>
          </cell>
          <cell r="J136">
            <v>45816.666666666664</v>
          </cell>
          <cell r="L136" t="str">
            <v>AWL1</v>
          </cell>
          <cell r="AC136">
            <v>23</v>
          </cell>
          <cell r="AF136">
            <v>2500</v>
          </cell>
          <cell r="AG136">
            <v>0.20183999999999999</v>
          </cell>
          <cell r="AH136">
            <v>194.81190000000001</v>
          </cell>
          <cell r="AI136">
            <v>7.0720000000000001E-5</v>
          </cell>
          <cell r="AJ136">
            <v>58.4</v>
          </cell>
          <cell r="AK136" t="str">
            <v/>
          </cell>
        </row>
        <row r="137">
          <cell r="A137" t="str">
            <v>AX1_2025-06-08</v>
          </cell>
          <cell r="J137">
            <v>45816.666666666664</v>
          </cell>
          <cell r="L137" t="str">
            <v>AX1</v>
          </cell>
          <cell r="AC137">
            <v>19</v>
          </cell>
          <cell r="AF137">
            <v>88.4</v>
          </cell>
          <cell r="AG137">
            <v>2.4279999999999999E-2</v>
          </cell>
          <cell r="AH137">
            <v>429.65660000000003</v>
          </cell>
          <cell r="AI137">
            <v>0.4955637</v>
          </cell>
          <cell r="AJ137">
            <v>0.65</v>
          </cell>
          <cell r="AK137" t="str">
            <v/>
          </cell>
        </row>
        <row r="138">
          <cell r="A138" t="str">
            <v>AX2_2025-06-08</v>
          </cell>
          <cell r="J138">
            <v>45816.666666666664</v>
          </cell>
          <cell r="L138" t="str">
            <v>AX2</v>
          </cell>
          <cell r="AC138">
            <v>18</v>
          </cell>
          <cell r="AF138">
            <v>157.6</v>
          </cell>
          <cell r="AG138">
            <v>8.9099999999999995E-3</v>
          </cell>
          <cell r="AH138">
            <v>431.8338</v>
          </cell>
          <cell r="AI138">
            <v>1.0386829900000001</v>
          </cell>
          <cell r="AJ138">
            <v>0.59</v>
          </cell>
          <cell r="AK138" t="str">
            <v/>
          </cell>
        </row>
        <row r="139">
          <cell r="A139" t="str">
            <v>BB1_2025-06-08</v>
          </cell>
          <cell r="J139">
            <v>45816.666666666664</v>
          </cell>
          <cell r="L139" t="str">
            <v>BB1</v>
          </cell>
          <cell r="AC139">
            <v>17</v>
          </cell>
          <cell r="AF139">
            <v>45.7</v>
          </cell>
          <cell r="AG139">
            <v>1.653E-2</v>
          </cell>
          <cell r="AH139">
            <v>522.85329999999999</v>
          </cell>
          <cell r="AI139">
            <v>0.10024232000000001</v>
          </cell>
          <cell r="AJ139">
            <v>2.5299999999999998</v>
          </cell>
          <cell r="AK139" t="str">
            <v/>
          </cell>
        </row>
        <row r="140">
          <cell r="A140" t="str">
            <v>BD1a_2025-06-08</v>
          </cell>
          <cell r="J140">
            <v>45816.666666666664</v>
          </cell>
          <cell r="L140" t="str">
            <v>BD1a</v>
          </cell>
          <cell r="AC140">
            <v>20</v>
          </cell>
          <cell r="AF140">
            <v>83.6</v>
          </cell>
          <cell r="AG140">
            <v>8.7550000000000003E-2</v>
          </cell>
          <cell r="AH140">
            <v>346.31290000000001</v>
          </cell>
          <cell r="AI140">
            <v>0.51000921999999993</v>
          </cell>
          <cell r="AJ140">
            <v>1.63</v>
          </cell>
          <cell r="AK140" t="str">
            <v/>
          </cell>
        </row>
        <row r="141">
          <cell r="A141" t="str">
            <v>BLDL1_2025-06-08</v>
          </cell>
          <cell r="J141">
            <v>45816.666666666664</v>
          </cell>
          <cell r="L141" t="str">
            <v>BLDL1</v>
          </cell>
          <cell r="AC141">
            <v>20</v>
          </cell>
          <cell r="AF141">
            <v>106.7</v>
          </cell>
          <cell r="AG141">
            <v>0.10826</v>
          </cell>
          <cell r="AH141">
            <v>296.73410000000001</v>
          </cell>
          <cell r="AI141">
            <v>6.7045799999999999E-3</v>
          </cell>
          <cell r="AJ141">
            <v>6.94</v>
          </cell>
          <cell r="AK141" t="str">
            <v/>
          </cell>
        </row>
        <row r="142">
          <cell r="A142" t="str">
            <v>BRL1_2025-06-08</v>
          </cell>
          <cell r="J142">
            <v>45816.666666666664</v>
          </cell>
          <cell r="L142" t="str">
            <v>BRL1</v>
          </cell>
          <cell r="AC142">
            <v>24</v>
          </cell>
          <cell r="AF142">
            <v>20.3</v>
          </cell>
          <cell r="AG142">
            <v>1.2670000000000001E-2</v>
          </cell>
          <cell r="AH142">
            <v>536.90440000000001</v>
          </cell>
          <cell r="AI142">
            <v>9.1582350000000007E-2</v>
          </cell>
          <cell r="AJ142">
            <v>2.0499999999999998</v>
          </cell>
          <cell r="AK142" t="str">
            <v/>
          </cell>
        </row>
        <row r="143">
          <cell r="A143" t="str">
            <v>CB2_2025-06-08</v>
          </cell>
          <cell r="J143">
            <v>45816.666666666664</v>
          </cell>
          <cell r="L143" t="str">
            <v>CB2</v>
          </cell>
          <cell r="AC143">
            <v>23</v>
          </cell>
          <cell r="AF143">
            <v>24.3</v>
          </cell>
          <cell r="AG143">
            <v>1.4829999999999999E-2</v>
          </cell>
          <cell r="AH143">
            <v>538.87739999999997</v>
          </cell>
          <cell r="AI143">
            <v>0.10101425999999999</v>
          </cell>
          <cell r="AJ143">
            <v>1.95</v>
          </cell>
          <cell r="AK143" t="str">
            <v/>
          </cell>
        </row>
        <row r="144">
          <cell r="A144" t="str">
            <v>CB3_2025-06-08</v>
          </cell>
          <cell r="J144">
            <v>45816.666666666664</v>
          </cell>
          <cell r="L144" t="str">
            <v>CB3</v>
          </cell>
          <cell r="AC144">
            <v>17</v>
          </cell>
          <cell r="AF144">
            <v>33.1</v>
          </cell>
          <cell r="AG144">
            <v>1.8610000000000002E-2</v>
          </cell>
          <cell r="AH144">
            <v>518.78890000000001</v>
          </cell>
          <cell r="AI144">
            <v>0.31704785000000002</v>
          </cell>
          <cell r="AJ144">
            <v>2.04</v>
          </cell>
          <cell r="AK144" t="str">
            <v/>
          </cell>
        </row>
        <row r="145">
          <cell r="A145" t="str">
            <v>CL2_2025-06-08</v>
          </cell>
          <cell r="J145">
            <v>45816.666666666664</v>
          </cell>
          <cell r="L145" t="str">
            <v>CL2</v>
          </cell>
          <cell r="AC145">
            <v>23</v>
          </cell>
          <cell r="AF145">
            <v>129.1</v>
          </cell>
          <cell r="AG145">
            <v>6.8250000000000005E-2</v>
          </cell>
          <cell r="AH145">
            <v>264.40379999999999</v>
          </cell>
          <cell r="AI145">
            <v>0.60991295999999995</v>
          </cell>
          <cell r="AJ145">
            <v>3.94</v>
          </cell>
          <cell r="AK145" t="str">
            <v/>
          </cell>
        </row>
        <row r="146">
          <cell r="A146" t="str">
            <v>CL4_2025-06-08</v>
          </cell>
          <cell r="J146">
            <v>45816.666666666664</v>
          </cell>
          <cell r="L146" t="str">
            <v>CL4</v>
          </cell>
          <cell r="AC146">
            <v>22.5</v>
          </cell>
          <cell r="AF146">
            <v>235.9</v>
          </cell>
          <cell r="AG146">
            <v>3.1850000000000003E-2</v>
          </cell>
          <cell r="AH146">
            <v>493.85770000000002</v>
          </cell>
          <cell r="AI146">
            <v>0.30477728000000004</v>
          </cell>
          <cell r="AJ146">
            <v>4.63</v>
          </cell>
          <cell r="AK146" t="str">
            <v/>
          </cell>
        </row>
        <row r="147">
          <cell r="A147" t="str">
            <v>CL5_2025-06-08</v>
          </cell>
          <cell r="J147">
            <v>45816.666666666664</v>
          </cell>
          <cell r="L147" t="str">
            <v>CL5</v>
          </cell>
          <cell r="AC147">
            <v>23.5</v>
          </cell>
          <cell r="AF147">
            <v>2500</v>
          </cell>
          <cell r="AG147">
            <v>8.1300000000000001E-3</v>
          </cell>
          <cell r="AH147">
            <v>524.59100000000001</v>
          </cell>
          <cell r="AI147">
            <v>0.39467773</v>
          </cell>
          <cell r="AJ147">
            <v>5.8</v>
          </cell>
          <cell r="AK147" t="str">
            <v/>
          </cell>
        </row>
        <row r="148">
          <cell r="A148" t="str">
            <v>COL1_2025-06-08</v>
          </cell>
          <cell r="J148">
            <v>45816.666666666664</v>
          </cell>
          <cell r="L148" t="str">
            <v>COL1</v>
          </cell>
          <cell r="AC148">
            <v>15</v>
          </cell>
          <cell r="AF148">
            <v>67</v>
          </cell>
          <cell r="AG148">
            <v>1.5299999999999999E-2</v>
          </cell>
          <cell r="AH148">
            <v>855.93</v>
          </cell>
          <cell r="AI148">
            <v>4.8526529999999991E-2</v>
          </cell>
          <cell r="AJ148">
            <v>10.9</v>
          </cell>
        </row>
        <row r="149">
          <cell r="A149" t="str">
            <v>CTL1_2025-06-08</v>
          </cell>
          <cell r="J149">
            <v>45816.666666666664</v>
          </cell>
          <cell r="L149" t="str">
            <v>CTL1</v>
          </cell>
          <cell r="AC149">
            <v>22.5</v>
          </cell>
          <cell r="AF149">
            <v>11</v>
          </cell>
          <cell r="AG149">
            <v>3.6139999999999999E-2</v>
          </cell>
          <cell r="AH149">
            <v>596.59429999999998</v>
          </cell>
          <cell r="AI149">
            <v>5.1963950000000002E-2</v>
          </cell>
          <cell r="AJ149">
            <v>2.48</v>
          </cell>
          <cell r="AK149" t="str">
            <v>Flagged</v>
          </cell>
        </row>
        <row r="150">
          <cell r="A150" t="str">
            <v>CVL1_2025-06-08</v>
          </cell>
          <cell r="J150">
            <v>45816.666666666664</v>
          </cell>
          <cell r="L150" t="str">
            <v>CVL1</v>
          </cell>
          <cell r="AC150">
            <v>25</v>
          </cell>
          <cell r="AF150">
            <v>26.9</v>
          </cell>
          <cell r="AG150">
            <v>9.1599999999999997E-3</v>
          </cell>
          <cell r="AH150">
            <v>496.62290000000002</v>
          </cell>
          <cell r="AI150">
            <v>8.7499060000000004E-2</v>
          </cell>
          <cell r="AJ150">
            <v>9.35</v>
          </cell>
          <cell r="AK150" t="str">
            <v/>
          </cell>
        </row>
        <row r="151">
          <cell r="A151" t="str">
            <v>DB1_2025-06-08</v>
          </cell>
          <cell r="J151">
            <v>45816.666666666664</v>
          </cell>
          <cell r="L151" t="str">
            <v>DB1</v>
          </cell>
          <cell r="AC151">
            <v>24</v>
          </cell>
          <cell r="AF151">
            <v>143.9</v>
          </cell>
          <cell r="AG151">
            <v>1.8249999999999999E-2</v>
          </cell>
          <cell r="AH151">
            <v>463.59679999999997</v>
          </cell>
          <cell r="AI151">
            <v>0.25253430000000004</v>
          </cell>
          <cell r="AJ151">
            <v>3.23</v>
          </cell>
          <cell r="AK151" t="str">
            <v/>
          </cell>
        </row>
        <row r="152">
          <cell r="A152" t="str">
            <v>DE1_2025-06-08</v>
          </cell>
          <cell r="J152">
            <v>45816.666666666664</v>
          </cell>
          <cell r="L152" t="str">
            <v>DE1</v>
          </cell>
          <cell r="AC152">
            <v>21</v>
          </cell>
          <cell r="AF152">
            <v>224.7</v>
          </cell>
          <cell r="AG152">
            <v>2.1180000000000001E-2</v>
          </cell>
          <cell r="AH152">
            <v>210.9375</v>
          </cell>
          <cell r="AI152">
            <v>0.55574058000000004</v>
          </cell>
          <cell r="AJ152">
            <v>2.04</v>
          </cell>
          <cell r="AK152" t="str">
            <v/>
          </cell>
        </row>
        <row r="153">
          <cell r="A153" t="str">
            <v>ETL1_2025-06-08</v>
          </cell>
          <cell r="J153">
            <v>45816.666666666664</v>
          </cell>
          <cell r="L153" t="str">
            <v>ETL1</v>
          </cell>
          <cell r="AC153">
            <v>22</v>
          </cell>
          <cell r="AF153">
            <v>10.8</v>
          </cell>
          <cell r="AG153">
            <v>8.9899999999999997E-3</v>
          </cell>
          <cell r="AH153">
            <v>494.48680000000002</v>
          </cell>
          <cell r="AI153">
            <v>1.321523E-2</v>
          </cell>
          <cell r="AJ153">
            <v>2.78</v>
          </cell>
          <cell r="AK153" t="str">
            <v/>
          </cell>
        </row>
        <row r="154">
          <cell r="A154" t="str">
            <v>GMP1_2025-06-08</v>
          </cell>
          <cell r="J154">
            <v>45816.666666666664</v>
          </cell>
          <cell r="L154" t="str">
            <v>GMP1</v>
          </cell>
          <cell r="AC154">
            <v>24</v>
          </cell>
          <cell r="AF154">
            <v>47.3</v>
          </cell>
          <cell r="AG154">
            <v>0.02</v>
          </cell>
          <cell r="AH154">
            <v>389.00909999999999</v>
          </cell>
          <cell r="AI154">
            <v>0.35625316000000001</v>
          </cell>
          <cell r="AJ154">
            <v>2.04</v>
          </cell>
          <cell r="AK154" t="str">
            <v/>
          </cell>
        </row>
        <row r="155">
          <cell r="A155" t="str">
            <v>GRPL1_2025-06-08</v>
          </cell>
          <cell r="J155">
            <v>45816.666666666664</v>
          </cell>
          <cell r="L155" t="str">
            <v>GRPL1</v>
          </cell>
          <cell r="AC155">
            <v>23</v>
          </cell>
          <cell r="AF155">
            <v>435.2</v>
          </cell>
          <cell r="AG155">
            <v>1.005E-2</v>
          </cell>
          <cell r="AH155">
            <v>829.43780000000004</v>
          </cell>
          <cell r="AI155">
            <v>0.31043025999999996</v>
          </cell>
          <cell r="AJ155">
            <v>4.12</v>
          </cell>
          <cell r="AK155" t="str">
            <v>Flagged</v>
          </cell>
        </row>
        <row r="156">
          <cell r="A156" t="str">
            <v>HA1_2025-06-08</v>
          </cell>
          <cell r="J156">
            <v>45816.666666666664</v>
          </cell>
          <cell r="L156" t="str">
            <v>HA1</v>
          </cell>
          <cell r="AC156">
            <v>21.5</v>
          </cell>
          <cell r="AF156">
            <v>83.9</v>
          </cell>
          <cell r="AG156">
            <v>0.10242999999999999</v>
          </cell>
          <cell r="AH156">
            <v>587.16300000000001</v>
          </cell>
          <cell r="AI156">
            <v>0.44300605000000004</v>
          </cell>
          <cell r="AJ156">
            <v>8.17</v>
          </cell>
          <cell r="AK156" t="str">
            <v>Flagged</v>
          </cell>
        </row>
        <row r="157">
          <cell r="A157" t="str">
            <v>HB3_2025-06-08</v>
          </cell>
          <cell r="J157">
            <v>45816.666666666664</v>
          </cell>
          <cell r="L157" t="str">
            <v>HB3</v>
          </cell>
          <cell r="AC157">
            <v>21</v>
          </cell>
          <cell r="AF157">
            <v>61.3</v>
          </cell>
          <cell r="AG157">
            <v>6.9440000000000002E-2</v>
          </cell>
          <cell r="AH157">
            <v>255.79259999999999</v>
          </cell>
          <cell r="AI157">
            <v>0.48104663999999997</v>
          </cell>
          <cell r="AJ157">
            <v>3.96</v>
          </cell>
          <cell r="AK157" t="str">
            <v/>
          </cell>
        </row>
        <row r="158">
          <cell r="A158" t="str">
            <v>HL2_2025-06-08</v>
          </cell>
          <cell r="J158">
            <v>45816.666666666664</v>
          </cell>
          <cell r="L158" t="str">
            <v>HL2</v>
          </cell>
          <cell r="AC158">
            <v>23</v>
          </cell>
          <cell r="AF158">
            <v>1046.2</v>
          </cell>
          <cell r="AG158">
            <v>5.9769999999999997E-2</v>
          </cell>
          <cell r="AH158">
            <v>196.62729999999999</v>
          </cell>
          <cell r="AI158">
            <v>3.2282060000000001E-2</v>
          </cell>
          <cell r="AJ158">
            <v>23.7</v>
          </cell>
          <cell r="AK158" t="str">
            <v/>
          </cell>
        </row>
        <row r="159">
          <cell r="A159" t="str">
            <v>HO1_2025-06-08</v>
          </cell>
          <cell r="J159">
            <v>45816.666666666664</v>
          </cell>
          <cell r="L159" t="str">
            <v>HO1</v>
          </cell>
          <cell r="AC159">
            <v>22</v>
          </cell>
          <cell r="AF159">
            <v>261.3</v>
          </cell>
          <cell r="AG159">
            <v>6.2820000000000001E-2</v>
          </cell>
          <cell r="AH159">
            <v>333.42939999999999</v>
          </cell>
          <cell r="AI159">
            <v>0.79014898999999994</v>
          </cell>
          <cell r="AJ159">
            <v>9.8000000000000007</v>
          </cell>
          <cell r="AK159" t="str">
            <v/>
          </cell>
        </row>
        <row r="160">
          <cell r="A160" t="str">
            <v>MB3_2025-06-08</v>
          </cell>
          <cell r="J160">
            <v>45816.666666666664</v>
          </cell>
          <cell r="L160" t="str">
            <v>MB3</v>
          </cell>
          <cell r="AC160">
            <v>17</v>
          </cell>
          <cell r="AF160">
            <v>63.8</v>
          </cell>
          <cell r="AG160">
            <v>8.2659999999999997E-2</v>
          </cell>
          <cell r="AH160">
            <v>889.13279999999997</v>
          </cell>
          <cell r="AI160">
            <v>0.1251922</v>
          </cell>
          <cell r="AJ160">
            <v>0.7</v>
          </cell>
          <cell r="AK160" t="str">
            <v/>
          </cell>
        </row>
        <row r="161">
          <cell r="A161" t="str">
            <v>MDWL1_2025-06-08</v>
          </cell>
          <cell r="J161">
            <v>45816.666666666664</v>
          </cell>
          <cell r="L161" t="str">
            <v>MDWL1</v>
          </cell>
          <cell r="AC161">
            <v>20</v>
          </cell>
          <cell r="AF161">
            <v>145</v>
          </cell>
          <cell r="AG161">
            <v>1.7610000000000001E-2</v>
          </cell>
          <cell r="AH161">
            <v>715.23019999999997</v>
          </cell>
          <cell r="AI161">
            <v>-2.1731710000000001E-2</v>
          </cell>
          <cell r="AJ161">
            <v>2.7</v>
          </cell>
          <cell r="AK161" t="str">
            <v/>
          </cell>
        </row>
        <row r="162">
          <cell r="A162" t="str">
            <v>MR3_2025-06-08</v>
          </cell>
          <cell r="J162">
            <v>45816.666666666664</v>
          </cell>
          <cell r="L162" t="str">
            <v>MR3</v>
          </cell>
          <cell r="AC162">
            <v>22</v>
          </cell>
          <cell r="AF162">
            <v>152.9</v>
          </cell>
          <cell r="AG162">
            <v>0.26888000000000001</v>
          </cell>
          <cell r="AH162">
            <v>496.44409999999999</v>
          </cell>
          <cell r="AI162">
            <v>1.8274610499999999</v>
          </cell>
          <cell r="AJ162">
            <v>4.8099999999999996</v>
          </cell>
          <cell r="AK162" t="str">
            <v/>
          </cell>
        </row>
        <row r="163">
          <cell r="A163" t="str">
            <v>MR4_2025-06-08</v>
          </cell>
          <cell r="J163">
            <v>45816.666666666664</v>
          </cell>
          <cell r="L163" t="str">
            <v>MR4</v>
          </cell>
          <cell r="AC163">
            <v>21</v>
          </cell>
          <cell r="AF163">
            <v>648.79999999999995</v>
          </cell>
          <cell r="AG163">
            <v>0.27505000000000002</v>
          </cell>
          <cell r="AH163">
            <v>508.8023</v>
          </cell>
          <cell r="AI163">
            <v>-2.0911889999999999E-2</v>
          </cell>
          <cell r="AJ163">
            <v>4.3899999999999997</v>
          </cell>
          <cell r="AK163" t="str">
            <v/>
          </cell>
        </row>
        <row r="164">
          <cell r="A164" t="str">
            <v>MRCL1_2025-06-08</v>
          </cell>
          <cell r="J164">
            <v>45816.666666666664</v>
          </cell>
          <cell r="L164" t="str">
            <v>MRCL1</v>
          </cell>
          <cell r="AC164">
            <v>26</v>
          </cell>
          <cell r="AF164">
            <v>292.39999999999998</v>
          </cell>
          <cell r="AG164">
            <v>7.7810000000000004E-2</v>
          </cell>
          <cell r="AH164">
            <v>366.74380000000002</v>
          </cell>
          <cell r="AI164">
            <v>0.46151227</v>
          </cell>
          <cell r="AJ164">
            <v>3.06</v>
          </cell>
          <cell r="AK164" t="str">
            <v/>
          </cell>
        </row>
        <row r="165">
          <cell r="A165" t="str">
            <v>PL1_2025-06-08</v>
          </cell>
          <cell r="J165">
            <v>45816.666666666664</v>
          </cell>
          <cell r="L165" t="str">
            <v>PL1</v>
          </cell>
          <cell r="AC165">
            <v>22</v>
          </cell>
          <cell r="AF165">
            <v>71.2</v>
          </cell>
          <cell r="AG165">
            <v>6.2300000000000003E-3</v>
          </cell>
          <cell r="AH165">
            <v>900.54229999999995</v>
          </cell>
          <cell r="AI165">
            <v>0.59304498999999999</v>
          </cell>
          <cell r="AJ165">
            <v>2.23</v>
          </cell>
          <cell r="AK165" t="str">
            <v/>
          </cell>
        </row>
        <row r="166">
          <cell r="A166" t="str">
            <v>PMRL1_2025-06-08</v>
          </cell>
          <cell r="J166">
            <v>45816.666666666664</v>
          </cell>
          <cell r="L166" t="str">
            <v>PMRL1</v>
          </cell>
          <cell r="AC166">
            <v>22</v>
          </cell>
          <cell r="AF166">
            <v>27.2</v>
          </cell>
          <cell r="AG166">
            <v>1.6330000000000001E-2</v>
          </cell>
          <cell r="AH166">
            <v>586.36419999999998</v>
          </cell>
          <cell r="AI166">
            <v>0.1011266</v>
          </cell>
          <cell r="AJ166">
            <v>1.94</v>
          </cell>
          <cell r="AK166" t="str">
            <v/>
          </cell>
        </row>
        <row r="167">
          <cell r="A167" t="str">
            <v>PNVL1_2025-06-08</v>
          </cell>
          <cell r="J167">
            <v>45816.666666666664</v>
          </cell>
          <cell r="L167" t="str">
            <v>PNVL1</v>
          </cell>
          <cell r="AC167">
            <v>23</v>
          </cell>
          <cell r="AF167">
            <v>5.2</v>
          </cell>
          <cell r="AG167">
            <v>9.7599999999999996E-3</v>
          </cell>
          <cell r="AH167">
            <v>473.97179999999997</v>
          </cell>
          <cell r="AI167">
            <v>1.1051616999999998</v>
          </cell>
          <cell r="AJ167">
            <v>2.16</v>
          </cell>
          <cell r="AK167" t="str">
            <v/>
          </cell>
        </row>
        <row r="168">
          <cell r="A168" t="str">
            <v>PP1_2025-06-08</v>
          </cell>
          <cell r="J168">
            <v>45816.666666666664</v>
          </cell>
          <cell r="L168" t="str">
            <v>PP1</v>
          </cell>
          <cell r="AC168">
            <v>17</v>
          </cell>
          <cell r="AF168">
            <v>166.4</v>
          </cell>
          <cell r="AG168">
            <v>1.1169999999999999E-2</v>
          </cell>
          <cell r="AH168">
            <v>568.49220000000003</v>
          </cell>
          <cell r="AI168">
            <v>3.8655789999999995E-2</v>
          </cell>
          <cell r="AJ168">
            <v>3.45</v>
          </cell>
          <cell r="AK168" t="str">
            <v/>
          </cell>
        </row>
        <row r="169">
          <cell r="A169" t="str">
            <v>PRP1_2025-06-08</v>
          </cell>
          <cell r="J169">
            <v>45816.666666666664</v>
          </cell>
          <cell r="L169" t="str">
            <v>PRP1</v>
          </cell>
          <cell r="AC169">
            <v>24</v>
          </cell>
          <cell r="AF169">
            <v>238.2</v>
          </cell>
          <cell r="AG169">
            <v>5.4200000000000003E-3</v>
          </cell>
          <cell r="AH169">
            <v>259.93579999999997</v>
          </cell>
          <cell r="AI169">
            <v>6.2457900000000002E-3</v>
          </cell>
          <cell r="AJ169">
            <v>2.84</v>
          </cell>
          <cell r="AK169" t="str">
            <v>Watch</v>
          </cell>
        </row>
        <row r="170">
          <cell r="A170" t="str">
            <v>RBA_2025-06-08</v>
          </cell>
          <cell r="J170">
            <v>45816.666666666664</v>
          </cell>
          <cell r="L170" t="str">
            <v>RBA</v>
          </cell>
          <cell r="AC170">
            <v>21</v>
          </cell>
          <cell r="AF170">
            <v>76.7</v>
          </cell>
          <cell r="AG170">
            <v>9.7599999999999996E-3</v>
          </cell>
          <cell r="AH170">
            <v>929.64</v>
          </cell>
          <cell r="AI170">
            <v>0.69993247999999997</v>
          </cell>
          <cell r="AJ170">
            <v>1.98</v>
          </cell>
          <cell r="AK170" t="str">
            <v/>
          </cell>
        </row>
        <row r="171">
          <cell r="A171" t="str">
            <v>RK1_2025-06-08</v>
          </cell>
          <cell r="J171">
            <v>45816.666666666664</v>
          </cell>
          <cell r="L171" t="str">
            <v>RK1</v>
          </cell>
          <cell r="AC171">
            <v>18</v>
          </cell>
          <cell r="AF171">
            <v>79.400000000000006</v>
          </cell>
          <cell r="AG171">
            <v>1.189E-2</v>
          </cell>
          <cell r="AH171">
            <v>151.40969999999999</v>
          </cell>
          <cell r="AI171">
            <v>0.17379589999999998</v>
          </cell>
          <cell r="AJ171">
            <v>0.84</v>
          </cell>
          <cell r="AK171" t="str">
            <v/>
          </cell>
        </row>
        <row r="172">
          <cell r="A172" t="str">
            <v>RO1a_2025-06-08</v>
          </cell>
          <cell r="J172">
            <v>45816.666666666664</v>
          </cell>
          <cell r="L172" t="str">
            <v>RO1a</v>
          </cell>
          <cell r="AC172">
            <v>20</v>
          </cell>
          <cell r="AF172">
            <v>228.2</v>
          </cell>
          <cell r="AG172">
            <v>0.12018</v>
          </cell>
          <cell r="AH172">
            <v>584.65710000000001</v>
          </cell>
          <cell r="AI172">
            <v>1.0726886200000001</v>
          </cell>
          <cell r="AJ172">
            <v>5.9</v>
          </cell>
          <cell r="AK172" t="str">
            <v/>
          </cell>
        </row>
        <row r="173">
          <cell r="A173" t="str">
            <v>ROL1_2025-06-08</v>
          </cell>
          <cell r="J173">
            <v>45816.666666666664</v>
          </cell>
          <cell r="L173" t="str">
            <v>ROL1</v>
          </cell>
          <cell r="AC173">
            <v>23</v>
          </cell>
          <cell r="AF173">
            <v>6.3</v>
          </cell>
          <cell r="AG173">
            <v>1.379E-2</v>
          </cell>
          <cell r="AH173">
            <v>241.10169999999999</v>
          </cell>
          <cell r="AI173">
            <v>3.4235999999999996E-2</v>
          </cell>
          <cell r="AJ173">
            <v>10.9</v>
          </cell>
          <cell r="AK173" t="str">
            <v/>
          </cell>
        </row>
        <row r="174">
          <cell r="A174" t="str">
            <v>SB2_2025-06-08</v>
          </cell>
          <cell r="J174">
            <v>45816.666666666664</v>
          </cell>
          <cell r="L174" t="str">
            <v>SB2</v>
          </cell>
          <cell r="AC174">
            <v>20</v>
          </cell>
          <cell r="AF174">
            <v>63.7</v>
          </cell>
          <cell r="AG174">
            <v>7.8280000000000002E-2</v>
          </cell>
          <cell r="AH174">
            <v>470.35820000000001</v>
          </cell>
          <cell r="AI174">
            <v>0.42092007999999997</v>
          </cell>
          <cell r="AJ174">
            <v>3.76</v>
          </cell>
          <cell r="AK174" t="str">
            <v/>
          </cell>
        </row>
        <row r="175">
          <cell r="A175" t="str">
            <v>SB9_2025-06-08</v>
          </cell>
          <cell r="J175">
            <v>45816.666666666664</v>
          </cell>
          <cell r="L175" t="str">
            <v>SB9</v>
          </cell>
          <cell r="AC175">
            <v>19</v>
          </cell>
          <cell r="AF175">
            <v>88.2</v>
          </cell>
          <cell r="AG175">
            <v>0.11246</v>
          </cell>
          <cell r="AH175">
            <v>499.71129999999999</v>
          </cell>
          <cell r="AI175">
            <v>0.41360569999999997</v>
          </cell>
          <cell r="AJ175">
            <v>3.38</v>
          </cell>
          <cell r="AK175" t="str">
            <v/>
          </cell>
        </row>
        <row r="176">
          <cell r="A176" t="str">
            <v>SPBP1_2025-06-08</v>
          </cell>
          <cell r="J176">
            <v>45816.666666666664</v>
          </cell>
          <cell r="L176" t="str">
            <v>SPBP1</v>
          </cell>
          <cell r="AC176">
            <v>25</v>
          </cell>
          <cell r="AF176">
            <v>11.9</v>
          </cell>
          <cell r="AG176">
            <v>7.4410000000000004E-2</v>
          </cell>
          <cell r="AH176">
            <v>228.82669999999999</v>
          </cell>
          <cell r="AI176">
            <v>0.17212240000000001</v>
          </cell>
          <cell r="AJ176">
            <v>23.2</v>
          </cell>
          <cell r="AK176" t="str">
            <v/>
          </cell>
        </row>
        <row r="177">
          <cell r="A177" t="str">
            <v>SPBP2_2025-06-08</v>
          </cell>
          <cell r="J177">
            <v>45816.666666666664</v>
          </cell>
          <cell r="L177" t="str">
            <v>SPBP2</v>
          </cell>
          <cell r="AC177">
            <v>25</v>
          </cell>
          <cell r="AF177">
            <v>18.5</v>
          </cell>
          <cell r="AG177">
            <v>4.82E-2</v>
          </cell>
          <cell r="AH177">
            <v>229.208</v>
          </cell>
          <cell r="AI177">
            <v>1.4006279999999999E-2</v>
          </cell>
          <cell r="AJ177">
            <v>7.83</v>
          </cell>
          <cell r="AK177" t="str">
            <v/>
          </cell>
        </row>
        <row r="178">
          <cell r="A178" t="str">
            <v>SYL1_2025-06-08</v>
          </cell>
          <cell r="J178">
            <v>45816.666666666664</v>
          </cell>
          <cell r="L178" t="str">
            <v>SYL1</v>
          </cell>
          <cell r="AC178">
            <v>23</v>
          </cell>
          <cell r="AF178">
            <v>107.1</v>
          </cell>
          <cell r="AG178">
            <v>8.8889999999999997E-2</v>
          </cell>
          <cell r="AH178">
            <v>872.31259999999997</v>
          </cell>
          <cell r="AI178">
            <v>0.1234275</v>
          </cell>
          <cell r="AJ178">
            <v>1.24</v>
          </cell>
          <cell r="AK178" t="str">
            <v>Flagged</v>
          </cell>
        </row>
        <row r="179">
          <cell r="A179" t="str">
            <v>SYNL1_2025-06-08</v>
          </cell>
          <cell r="J179">
            <v>45816.666666666664</v>
          </cell>
          <cell r="L179" t="str">
            <v>SYNL1</v>
          </cell>
          <cell r="AC179">
            <v>20</v>
          </cell>
          <cell r="AF179">
            <v>435.2</v>
          </cell>
          <cell r="AG179">
            <v>1.391E-2</v>
          </cell>
          <cell r="AH179">
            <v>173.9392</v>
          </cell>
          <cell r="AI179">
            <v>9.3634759999999997E-2</v>
          </cell>
          <cell r="AJ179">
            <v>2.8</v>
          </cell>
          <cell r="AK179" t="str">
            <v/>
          </cell>
        </row>
        <row r="180">
          <cell r="A180" t="str">
            <v>WP2_2025-06-08</v>
          </cell>
          <cell r="J180">
            <v>45816.666666666664</v>
          </cell>
          <cell r="L180" t="str">
            <v>WP2</v>
          </cell>
          <cell r="AC180">
            <v>21.39</v>
          </cell>
          <cell r="AF180">
            <v>8.5</v>
          </cell>
          <cell r="AG180" t="str">
            <v/>
          </cell>
          <cell r="AH180" t="str">
            <v/>
          </cell>
          <cell r="AI180" t="str">
            <v/>
          </cell>
          <cell r="AJ180">
            <v>38.200000000000003</v>
          </cell>
          <cell r="AK180" t="str">
            <v>Elevated Phycocyanin</v>
          </cell>
        </row>
        <row r="181">
          <cell r="A181" t="str">
            <v>WP2_2025-06-15</v>
          </cell>
          <cell r="J181">
            <v>45823</v>
          </cell>
          <cell r="L181" t="str">
            <v>WP2</v>
          </cell>
          <cell r="AC181">
            <v>19.11</v>
          </cell>
          <cell r="AF181">
            <v>2500</v>
          </cell>
          <cell r="AG181">
            <v>8.9599999999999992E-3</v>
          </cell>
          <cell r="AH181">
            <v>83.225589999999997</v>
          </cell>
          <cell r="AI181">
            <v>-1.6323700000000002E-3</v>
          </cell>
          <cell r="AJ181">
            <v>34.299999999999997</v>
          </cell>
          <cell r="AK181" t="str">
            <v>Elevated Phycocyanin</v>
          </cell>
        </row>
        <row r="182">
          <cell r="A182" t="str">
            <v>ABM4_2025-06-15</v>
          </cell>
          <cell r="J182">
            <v>45823.666666666664</v>
          </cell>
          <cell r="L182" t="str">
            <v>ABM4</v>
          </cell>
          <cell r="AC182">
            <v>17</v>
          </cell>
          <cell r="AF182">
            <v>185</v>
          </cell>
          <cell r="AG182">
            <v>0.11631</v>
          </cell>
          <cell r="AH182">
            <v>186.21520000000001</v>
          </cell>
          <cell r="AI182">
            <v>0.48482294999999997</v>
          </cell>
          <cell r="AJ182">
            <v>2.08</v>
          </cell>
          <cell r="AK182" t="str">
            <v/>
          </cell>
        </row>
        <row r="183">
          <cell r="A183" t="str">
            <v>AC4_2025-06-15</v>
          </cell>
          <cell r="J183">
            <v>45823.666666666664</v>
          </cell>
          <cell r="L183" t="str">
            <v>AC4</v>
          </cell>
          <cell r="AC183">
            <v>18</v>
          </cell>
          <cell r="AF183">
            <v>1986.3</v>
          </cell>
          <cell r="AG183">
            <v>5.6180000000000001E-2</v>
          </cell>
          <cell r="AH183">
            <v>477.14980000000003</v>
          </cell>
          <cell r="AI183">
            <v>0.37113963</v>
          </cell>
          <cell r="AJ183">
            <v>6.3</v>
          </cell>
          <cell r="AK183" t="str">
            <v/>
          </cell>
        </row>
        <row r="184">
          <cell r="A184" t="str">
            <v>APL1_2025-06-15</v>
          </cell>
          <cell r="J184">
            <v>45823.666666666664</v>
          </cell>
          <cell r="L184" t="str">
            <v>APL1</v>
          </cell>
          <cell r="AC184">
            <v>21</v>
          </cell>
          <cell r="AF184">
            <v>74.3</v>
          </cell>
          <cell r="AG184">
            <v>-6.1399999999999996E-3</v>
          </cell>
          <cell r="AH184">
            <v>235.73390000000001</v>
          </cell>
          <cell r="AI184">
            <v>-1.53783E-3</v>
          </cell>
          <cell r="AJ184">
            <v>13.2</v>
          </cell>
          <cell r="AK184" t="str">
            <v/>
          </cell>
        </row>
        <row r="185">
          <cell r="A185" t="str">
            <v>AX1_2025-06-15</v>
          </cell>
          <cell r="J185">
            <v>45823.666666666664</v>
          </cell>
          <cell r="L185" t="str">
            <v>AX1</v>
          </cell>
          <cell r="AC185">
            <v>17</v>
          </cell>
          <cell r="AF185">
            <v>1203.3</v>
          </cell>
          <cell r="AG185">
            <v>4.6550000000000001E-2</v>
          </cell>
          <cell r="AH185">
            <v>335.77859999999998</v>
          </cell>
          <cell r="AI185">
            <v>0.95141940000000003</v>
          </cell>
          <cell r="AJ185">
            <v>2.4900000000000002</v>
          </cell>
          <cell r="AK185" t="str">
            <v/>
          </cell>
        </row>
        <row r="186">
          <cell r="A186" t="str">
            <v>AX2_2025-06-15</v>
          </cell>
          <cell r="J186">
            <v>45823.666666666664</v>
          </cell>
          <cell r="L186" t="str">
            <v>AX2</v>
          </cell>
          <cell r="AC186">
            <v>16</v>
          </cell>
          <cell r="AF186">
            <v>1299.7</v>
          </cell>
          <cell r="AG186">
            <v>8.0100000000000005E-2</v>
          </cell>
          <cell r="AH186">
            <v>323.68290000000002</v>
          </cell>
          <cell r="AI186">
            <v>1.38114658</v>
          </cell>
          <cell r="AJ186">
            <v>3.18</v>
          </cell>
          <cell r="AK186" t="str">
            <v/>
          </cell>
        </row>
        <row r="187">
          <cell r="A187" t="str">
            <v>BB1_2025-06-15</v>
          </cell>
          <cell r="J187">
            <v>45823.666666666664</v>
          </cell>
          <cell r="L187" t="str">
            <v>BB1</v>
          </cell>
          <cell r="AC187">
            <v>18</v>
          </cell>
          <cell r="AF187">
            <v>1732.9</v>
          </cell>
          <cell r="AG187">
            <v>1.644E-2</v>
          </cell>
          <cell r="AH187">
            <v>428.49299999999999</v>
          </cell>
          <cell r="AI187">
            <v>0.87958009000000004</v>
          </cell>
          <cell r="AJ187">
            <v>6.76</v>
          </cell>
          <cell r="AK187" t="str">
            <v/>
          </cell>
        </row>
        <row r="188">
          <cell r="A188" t="str">
            <v>BD1a_2025-06-15</v>
          </cell>
          <cell r="J188">
            <v>45823.666666666664</v>
          </cell>
          <cell r="L188" t="str">
            <v>BD1a</v>
          </cell>
          <cell r="AC188">
            <v>21</v>
          </cell>
          <cell r="AF188">
            <v>1011.2</v>
          </cell>
          <cell r="AG188">
            <v>0.14143</v>
          </cell>
          <cell r="AH188">
            <v>241.43809999999999</v>
          </cell>
          <cell r="AI188">
            <v>0.36394979999999999</v>
          </cell>
          <cell r="AJ188">
            <v>8.0500000000000007</v>
          </cell>
          <cell r="AK188" t="str">
            <v/>
          </cell>
        </row>
        <row r="189">
          <cell r="A189" t="str">
            <v>BRL1_2025-06-15</v>
          </cell>
          <cell r="J189">
            <v>45823.666666666664</v>
          </cell>
          <cell r="L189" t="str">
            <v>BRL1</v>
          </cell>
          <cell r="AC189">
            <v>20</v>
          </cell>
          <cell r="AF189">
            <v>73.8</v>
          </cell>
          <cell r="AG189">
            <v>1.6289999999999999E-2</v>
          </cell>
          <cell r="AH189">
            <v>545.32730000000004</v>
          </cell>
          <cell r="AI189">
            <v>0.18535399999999999</v>
          </cell>
          <cell r="AJ189">
            <v>4.6399999999999997</v>
          </cell>
          <cell r="AK189" t="str">
            <v/>
          </cell>
        </row>
        <row r="190">
          <cell r="A190" t="str">
            <v>CB2_2025-06-15</v>
          </cell>
          <cell r="J190">
            <v>45823.666666666664</v>
          </cell>
          <cell r="L190" t="str">
            <v>CB2</v>
          </cell>
          <cell r="AC190">
            <v>20</v>
          </cell>
          <cell r="AF190">
            <v>124.6</v>
          </cell>
          <cell r="AG190">
            <v>1.6820000000000002E-2</v>
          </cell>
          <cell r="AH190">
            <v>608.98770000000002</v>
          </cell>
          <cell r="AI190">
            <v>0.14271022999999999</v>
          </cell>
          <cell r="AJ190">
            <v>2.61</v>
          </cell>
          <cell r="AK190" t="str">
            <v/>
          </cell>
        </row>
        <row r="191">
          <cell r="A191" t="str">
            <v>CB3_2025-06-15</v>
          </cell>
          <cell r="J191">
            <v>45823.666666666664</v>
          </cell>
          <cell r="L191" t="str">
            <v>CB3</v>
          </cell>
          <cell r="AC191">
            <v>20</v>
          </cell>
          <cell r="AF191">
            <v>727</v>
          </cell>
          <cell r="AG191">
            <v>2.4309999999999998E-2</v>
          </cell>
          <cell r="AH191">
            <v>611.51</v>
          </cell>
          <cell r="AI191">
            <v>0.39120965999999996</v>
          </cell>
          <cell r="AJ191">
            <v>5.52</v>
          </cell>
          <cell r="AK191" t="str">
            <v/>
          </cell>
        </row>
        <row r="192">
          <cell r="A192" t="str">
            <v>CL2_2025-06-15</v>
          </cell>
          <cell r="J192">
            <v>45823.666666666664</v>
          </cell>
          <cell r="L192" t="str">
            <v>CL2</v>
          </cell>
          <cell r="AC192">
            <v>20</v>
          </cell>
          <cell r="AF192">
            <v>2419.6</v>
          </cell>
          <cell r="AG192">
            <v>5.7860000000000002E-2</v>
          </cell>
          <cell r="AH192">
            <v>324.07819999999998</v>
          </cell>
          <cell r="AI192">
            <v>0.38633220999999995</v>
          </cell>
          <cell r="AJ192">
            <v>6.61</v>
          </cell>
          <cell r="AK192" t="str">
            <v/>
          </cell>
        </row>
        <row r="193">
          <cell r="A193" t="str">
            <v>CL4_2025-06-15</v>
          </cell>
          <cell r="J193">
            <v>45823.666666666664</v>
          </cell>
          <cell r="L193" t="str">
            <v>CL4</v>
          </cell>
          <cell r="AC193">
            <v>18</v>
          </cell>
          <cell r="AF193">
            <v>1986.3</v>
          </cell>
          <cell r="AG193">
            <v>7.5999999999999998E-2</v>
          </cell>
          <cell r="AH193">
            <v>446.17200000000003</v>
          </cell>
          <cell r="AI193">
            <v>0.34643561</v>
          </cell>
          <cell r="AJ193">
            <v>12.6</v>
          </cell>
          <cell r="AK193" t="str">
            <v/>
          </cell>
        </row>
        <row r="194">
          <cell r="A194" t="str">
            <v>CL5_2025-06-15</v>
          </cell>
          <cell r="J194">
            <v>45823.666666666664</v>
          </cell>
          <cell r="L194" t="str">
            <v>CL5</v>
          </cell>
          <cell r="AC194">
            <v>20.5</v>
          </cell>
          <cell r="AF194">
            <v>39.700000000000003</v>
          </cell>
          <cell r="AG194">
            <v>3.0099999999999998E-2</v>
          </cell>
          <cell r="AH194">
            <v>611.29719999999998</v>
          </cell>
          <cell r="AI194">
            <v>0.5239257799999999</v>
          </cell>
          <cell r="AJ194">
            <v>9.56</v>
          </cell>
          <cell r="AK194" t="str">
            <v/>
          </cell>
        </row>
        <row r="195">
          <cell r="A195" t="str">
            <v>COL1_2025-06-15</v>
          </cell>
          <cell r="J195">
            <v>45823.666666666664</v>
          </cell>
          <cell r="L195" t="str">
            <v>COL1</v>
          </cell>
          <cell r="AC195">
            <v>20</v>
          </cell>
          <cell r="AF195">
            <v>616.70000000000005</v>
          </cell>
          <cell r="AG195">
            <v>2.0459999999999999E-2</v>
          </cell>
          <cell r="AH195">
            <v>567.05190000000005</v>
          </cell>
          <cell r="AI195">
            <v>0.21921824999999998</v>
          </cell>
          <cell r="AJ195">
            <v>8.1300000000000008</v>
          </cell>
          <cell r="AK195" t="str">
            <v/>
          </cell>
        </row>
        <row r="196">
          <cell r="A196" t="str">
            <v>CTL1_2025-06-15</v>
          </cell>
          <cell r="J196">
            <v>45823.666666666664</v>
          </cell>
          <cell r="L196" t="str">
            <v>CTL1</v>
          </cell>
          <cell r="AC196">
            <v>18</v>
          </cell>
          <cell r="AF196">
            <v>88.4</v>
          </cell>
          <cell r="AG196">
            <v>0.10244</v>
          </cell>
          <cell r="AH196">
            <v>490.71710000000002</v>
          </cell>
          <cell r="AI196">
            <v>0.31288567</v>
          </cell>
          <cell r="AJ196">
            <v>10.9</v>
          </cell>
          <cell r="AK196" t="str">
            <v/>
          </cell>
        </row>
        <row r="197">
          <cell r="A197" t="str">
            <v>CVL1_2025-06-15</v>
          </cell>
          <cell r="J197">
            <v>45823.666666666664</v>
          </cell>
          <cell r="L197" t="str">
            <v>CVL1</v>
          </cell>
          <cell r="AC197">
            <v>20</v>
          </cell>
          <cell r="AF197">
            <v>259.5</v>
          </cell>
          <cell r="AG197">
            <v>1.7010000000000001E-2</v>
          </cell>
          <cell r="AH197">
            <v>474.5949</v>
          </cell>
          <cell r="AI197">
            <v>3.9218159999999995E-2</v>
          </cell>
          <cell r="AJ197">
            <v>21</v>
          </cell>
          <cell r="AK197" t="str">
            <v>Watch (as of 6/9/25)</v>
          </cell>
        </row>
        <row r="198">
          <cell r="A198" t="str">
            <v>DB1_2025-06-15</v>
          </cell>
          <cell r="J198">
            <v>45823.666666666664</v>
          </cell>
          <cell r="L198" t="str">
            <v>DB1</v>
          </cell>
          <cell r="AC198">
            <v>21</v>
          </cell>
          <cell r="AF198">
            <v>1986.3</v>
          </cell>
          <cell r="AG198">
            <v>3.6450000000000003E-2</v>
          </cell>
          <cell r="AH198">
            <v>617.31899999999996</v>
          </cell>
          <cell r="AI198">
            <v>0.46795935000000005</v>
          </cell>
          <cell r="AJ198">
            <v>5.51</v>
          </cell>
          <cell r="AK198" t="str">
            <v/>
          </cell>
        </row>
        <row r="199">
          <cell r="A199" t="str">
            <v>DE1_2025-06-15</v>
          </cell>
          <cell r="J199">
            <v>45823.666666666664</v>
          </cell>
          <cell r="L199" t="str">
            <v>DE1</v>
          </cell>
          <cell r="AC199">
            <v>18</v>
          </cell>
          <cell r="AF199">
            <v>517.20000000000005</v>
          </cell>
          <cell r="AG199">
            <v>4.8480000000000002E-2</v>
          </cell>
          <cell r="AH199">
            <v>206.55799999999999</v>
          </cell>
          <cell r="AI199">
            <v>0.51598003000000003</v>
          </cell>
          <cell r="AJ199">
            <v>3.33</v>
          </cell>
          <cell r="AK199" t="str">
            <v/>
          </cell>
        </row>
        <row r="200">
          <cell r="A200" t="str">
            <v>ETL1_2025-06-15</v>
          </cell>
          <cell r="J200">
            <v>45823.666666666664</v>
          </cell>
          <cell r="L200" t="str">
            <v>ETL1</v>
          </cell>
          <cell r="AC200">
            <v>18</v>
          </cell>
          <cell r="AF200">
            <v>131.69999999999999</v>
          </cell>
          <cell r="AG200">
            <v>1.214E-2</v>
          </cell>
          <cell r="AH200">
            <v>443.89019999999999</v>
          </cell>
          <cell r="AI200">
            <v>0.19049211999999999</v>
          </cell>
          <cell r="AJ200">
            <v>3.43</v>
          </cell>
          <cell r="AK200" t="str">
            <v/>
          </cell>
        </row>
        <row r="201">
          <cell r="A201" t="str">
            <v>GMP1_2025-06-15</v>
          </cell>
          <cell r="J201">
            <v>45823.666666666664</v>
          </cell>
          <cell r="L201" t="str">
            <v>GMP1</v>
          </cell>
          <cell r="AC201">
            <v>19</v>
          </cell>
          <cell r="AF201">
            <v>1046.2</v>
          </cell>
          <cell r="AG201">
            <v>1.5810000000000001E-2</v>
          </cell>
          <cell r="AH201">
            <v>444.7704</v>
          </cell>
          <cell r="AI201">
            <v>0.34371334999999997</v>
          </cell>
          <cell r="AJ201">
            <v>3.68</v>
          </cell>
          <cell r="AK201" t="str">
            <v/>
          </cell>
        </row>
        <row r="202">
          <cell r="A202" t="str">
            <v>GRPL1_2025-06-15</v>
          </cell>
          <cell r="J202">
            <v>45823.666666666664</v>
          </cell>
          <cell r="L202" t="str">
            <v>GRPL1</v>
          </cell>
          <cell r="AC202">
            <v>19</v>
          </cell>
          <cell r="AF202">
            <v>35</v>
          </cell>
          <cell r="AG202">
            <v>5.9049999999999998E-2</v>
          </cell>
          <cell r="AH202">
            <v>902.20410000000004</v>
          </cell>
          <cell r="AI202">
            <v>0.39224797</v>
          </cell>
          <cell r="AJ202">
            <v>3.79</v>
          </cell>
          <cell r="AK202" t="str">
            <v/>
          </cell>
        </row>
        <row r="203">
          <cell r="A203" t="str">
            <v>HA1_2025-06-15</v>
          </cell>
          <cell r="J203">
            <v>45823.666666666664</v>
          </cell>
          <cell r="L203" t="str">
            <v>HA1</v>
          </cell>
          <cell r="AC203">
            <v>18.5</v>
          </cell>
          <cell r="AF203">
            <v>292.39999999999998</v>
          </cell>
          <cell r="AG203">
            <v>2.206E-2</v>
          </cell>
          <cell r="AH203">
            <v>584.89610000000005</v>
          </cell>
          <cell r="AI203">
            <v>0.46223478999999995</v>
          </cell>
          <cell r="AJ203">
            <v>7.55</v>
          </cell>
          <cell r="AK203" t="str">
            <v>Advisory (as of 6/9/25)</v>
          </cell>
        </row>
        <row r="204">
          <cell r="A204" t="str">
            <v>HB3_2025-06-15</v>
          </cell>
          <cell r="J204">
            <v>45823.666666666664</v>
          </cell>
          <cell r="L204" t="str">
            <v>HB3</v>
          </cell>
          <cell r="AC204">
            <v>20</v>
          </cell>
          <cell r="AF204">
            <v>1732.9</v>
          </cell>
          <cell r="AG204">
            <v>6.8349999999999994E-2</v>
          </cell>
          <cell r="AH204">
            <v>241.53700000000001</v>
          </cell>
          <cell r="AI204">
            <v>0.42064931</v>
          </cell>
          <cell r="AJ204">
            <v>4.26</v>
          </cell>
          <cell r="AK204" t="str">
            <v/>
          </cell>
        </row>
        <row r="205">
          <cell r="A205" t="str">
            <v>HL2_2025-06-15</v>
          </cell>
          <cell r="J205">
            <v>45823.666666666664</v>
          </cell>
          <cell r="L205" t="str">
            <v>HL2</v>
          </cell>
          <cell r="AC205">
            <v>18</v>
          </cell>
          <cell r="AF205">
            <v>816.4</v>
          </cell>
          <cell r="AG205">
            <v>8.3510000000000001E-2</v>
          </cell>
          <cell r="AH205">
            <v>201.19710000000001</v>
          </cell>
          <cell r="AI205">
            <v>2.8281479999999998E-2</v>
          </cell>
          <cell r="AJ205">
            <v>12.4</v>
          </cell>
          <cell r="AK205" t="str">
            <v/>
          </cell>
        </row>
        <row r="206">
          <cell r="A206" t="str">
            <v>HO1_2025-06-15</v>
          </cell>
          <cell r="J206">
            <v>45823.666666666664</v>
          </cell>
          <cell r="L206" t="str">
            <v>HO1</v>
          </cell>
          <cell r="AC206">
            <v>19</v>
          </cell>
          <cell r="AF206">
            <v>2419.6</v>
          </cell>
          <cell r="AG206">
            <v>3.8809999999999997E-2</v>
          </cell>
          <cell r="AH206">
            <v>235.5616</v>
          </cell>
          <cell r="AI206">
            <v>0.19884218000000001</v>
          </cell>
          <cell r="AJ206">
            <v>15.6</v>
          </cell>
          <cell r="AK206" t="str">
            <v/>
          </cell>
        </row>
        <row r="207">
          <cell r="A207" t="str">
            <v>MB3_2025-06-15</v>
          </cell>
          <cell r="J207">
            <v>45823.666666666664</v>
          </cell>
          <cell r="L207" t="str">
            <v>MB3</v>
          </cell>
          <cell r="AC207">
            <v>15</v>
          </cell>
          <cell r="AF207">
            <v>2419.6</v>
          </cell>
          <cell r="AG207">
            <v>2.5440000000000001E-2</v>
          </cell>
          <cell r="AH207">
            <v>488.47269999999997</v>
          </cell>
          <cell r="AI207">
            <v>0.38421929999999999</v>
          </cell>
          <cell r="AJ207">
            <v>2.77</v>
          </cell>
          <cell r="AK207" t="str">
            <v/>
          </cell>
        </row>
        <row r="208">
          <cell r="A208" t="str">
            <v>MDWL1_2025-06-15</v>
          </cell>
          <cell r="J208">
            <v>45823.666666666664</v>
          </cell>
          <cell r="L208" t="str">
            <v>MDWL1</v>
          </cell>
          <cell r="AC208">
            <v>20</v>
          </cell>
          <cell r="AF208">
            <v>1299.7</v>
          </cell>
          <cell r="AG208">
            <v>2.334E-2</v>
          </cell>
          <cell r="AH208">
            <v>657.89260000000002</v>
          </cell>
          <cell r="AI208">
            <v>-1.7989140000000001E-2</v>
          </cell>
          <cell r="AJ208">
            <v>4.49</v>
          </cell>
          <cell r="AK208" t="str">
            <v/>
          </cell>
        </row>
        <row r="209">
          <cell r="A209" t="str">
            <v>MR3_2025-06-15</v>
          </cell>
          <cell r="J209">
            <v>45823.666666666664</v>
          </cell>
          <cell r="L209" t="str">
            <v>MR3</v>
          </cell>
          <cell r="AC209">
            <v>25</v>
          </cell>
          <cell r="AF209">
            <v>1553.1</v>
          </cell>
          <cell r="AG209">
            <v>0.10399</v>
          </cell>
          <cell r="AH209">
            <v>519.95870000000002</v>
          </cell>
          <cell r="AI209">
            <v>1.06812598</v>
          </cell>
          <cell r="AJ209">
            <v>7.22</v>
          </cell>
          <cell r="AK209" t="str">
            <v/>
          </cell>
        </row>
        <row r="210">
          <cell r="A210" t="str">
            <v>MR4_2025-06-15</v>
          </cell>
          <cell r="J210">
            <v>45823.666666666664</v>
          </cell>
          <cell r="L210" t="str">
            <v>MR4</v>
          </cell>
          <cell r="AC210">
            <v>21</v>
          </cell>
          <cell r="AF210">
            <v>1986.3</v>
          </cell>
          <cell r="AG210">
            <v>5.9679999999999997E-2</v>
          </cell>
          <cell r="AH210">
            <v>550.80420000000004</v>
          </cell>
          <cell r="AI210">
            <v>0.87281136000000004</v>
          </cell>
          <cell r="AJ210">
            <v>9.26</v>
          </cell>
          <cell r="AK210" t="str">
            <v/>
          </cell>
        </row>
        <row r="211">
          <cell r="A211" t="str">
            <v>PL1_2025-06-15</v>
          </cell>
          <cell r="J211">
            <v>45823.666666666664</v>
          </cell>
          <cell r="L211" t="str">
            <v>PL1</v>
          </cell>
          <cell r="AC211">
            <v>20</v>
          </cell>
          <cell r="AF211">
            <v>461.1</v>
          </cell>
          <cell r="AG211">
            <v>7.1379999999999999E-2</v>
          </cell>
          <cell r="AH211">
            <v>782.74630000000002</v>
          </cell>
          <cell r="AI211">
            <v>0.50400643000000001</v>
          </cell>
          <cell r="AJ211">
            <v>3.24</v>
          </cell>
          <cell r="AK211" t="str">
            <v/>
          </cell>
        </row>
        <row r="212">
          <cell r="A212" t="str">
            <v>PMRL1_2025-06-15</v>
          </cell>
          <cell r="J212">
            <v>45823.666666666664</v>
          </cell>
          <cell r="L212" t="str">
            <v>PMRL1</v>
          </cell>
          <cell r="AC212">
            <v>17</v>
          </cell>
          <cell r="AF212">
            <v>1732.9</v>
          </cell>
          <cell r="AG212">
            <v>3.61E-2</v>
          </cell>
          <cell r="AH212">
            <v>254.30529999999999</v>
          </cell>
          <cell r="AI212">
            <v>2.8915510000000002E-2</v>
          </cell>
          <cell r="AJ212">
            <v>8.35</v>
          </cell>
          <cell r="AK212" t="str">
            <v/>
          </cell>
        </row>
        <row r="213">
          <cell r="A213" t="str">
            <v>PNVL1_2025-06-15</v>
          </cell>
          <cell r="J213">
            <v>45823.666666666664</v>
          </cell>
          <cell r="L213" t="str">
            <v>PNVL1</v>
          </cell>
          <cell r="AC213">
            <v>20</v>
          </cell>
          <cell r="AF213">
            <v>20.100000000000001</v>
          </cell>
          <cell r="AG213">
            <v>5.5419999999999997E-2</v>
          </cell>
          <cell r="AH213">
            <v>465.1293</v>
          </cell>
          <cell r="AI213">
            <v>1.1331898700000003</v>
          </cell>
          <cell r="AJ213">
            <v>2.81</v>
          </cell>
          <cell r="AK213" t="str">
            <v/>
          </cell>
        </row>
        <row r="214">
          <cell r="A214" t="str">
            <v>PP1_2025-06-15</v>
          </cell>
          <cell r="J214">
            <v>45823.666666666664</v>
          </cell>
          <cell r="L214" t="str">
            <v>PP1</v>
          </cell>
          <cell r="AC214">
            <v>20</v>
          </cell>
          <cell r="AF214">
            <v>1046.2</v>
          </cell>
          <cell r="AG214">
            <v>6.5509999999999999E-2</v>
          </cell>
          <cell r="AH214">
            <v>622.77030000000002</v>
          </cell>
          <cell r="AI214">
            <v>0.24417818999999999</v>
          </cell>
          <cell r="AJ214">
            <v>5.72</v>
          </cell>
          <cell r="AK214" t="str">
            <v/>
          </cell>
        </row>
        <row r="215">
          <cell r="A215" t="str">
            <v>PRP1_2025-06-15</v>
          </cell>
          <cell r="J215">
            <v>45823.666666666664</v>
          </cell>
          <cell r="L215" t="str">
            <v>PRP1</v>
          </cell>
          <cell r="AC215">
            <v>23</v>
          </cell>
          <cell r="AF215">
            <v>35.5</v>
          </cell>
          <cell r="AG215">
            <v>8.5100000000000002E-3</v>
          </cell>
          <cell r="AH215">
            <v>250.70769999999999</v>
          </cell>
          <cell r="AI215">
            <v>5.3050750000000001E-2</v>
          </cell>
          <cell r="AJ215">
            <v>2.4700000000000002</v>
          </cell>
          <cell r="AK215" t="str">
            <v/>
          </cell>
        </row>
        <row r="216">
          <cell r="A216" t="str">
            <v>RBA_2025-06-15</v>
          </cell>
          <cell r="J216">
            <v>45823.666666666664</v>
          </cell>
          <cell r="L216" t="str">
            <v>RBA</v>
          </cell>
          <cell r="AC216">
            <v>20</v>
          </cell>
          <cell r="AF216">
            <v>488.4</v>
          </cell>
          <cell r="AG216">
            <v>6.3420000000000004E-2</v>
          </cell>
          <cell r="AH216">
            <v>835.16700000000003</v>
          </cell>
          <cell r="AI216">
            <v>0.48937638</v>
          </cell>
          <cell r="AJ216">
            <v>3.02</v>
          </cell>
          <cell r="AK216" t="str">
            <v/>
          </cell>
        </row>
        <row r="217">
          <cell r="A217" t="str">
            <v>RK1_2025-06-15</v>
          </cell>
          <cell r="J217">
            <v>45823.666666666664</v>
          </cell>
          <cell r="L217" t="str">
            <v>RK1</v>
          </cell>
          <cell r="AC217">
            <v>17</v>
          </cell>
          <cell r="AF217">
            <v>142.1</v>
          </cell>
          <cell r="AG217">
            <v>6.583E-2</v>
          </cell>
          <cell r="AH217">
            <v>129.43029999999999</v>
          </cell>
          <cell r="AI217">
            <v>9.2625280000000004E-2</v>
          </cell>
          <cell r="AJ217">
            <v>1.31</v>
          </cell>
          <cell r="AK217" t="str">
            <v/>
          </cell>
        </row>
        <row r="218">
          <cell r="A218" t="str">
            <v>RO1a_2025-06-15</v>
          </cell>
          <cell r="J218">
            <v>45823.666666666664</v>
          </cell>
          <cell r="L218" t="str">
            <v>RO1a</v>
          </cell>
          <cell r="AC218">
            <v>15</v>
          </cell>
          <cell r="AF218">
            <v>529.79999999999995</v>
          </cell>
          <cell r="AG218">
            <v>0.53322000000000003</v>
          </cell>
          <cell r="AH218">
            <v>496.40499999999997</v>
          </cell>
          <cell r="AI218">
            <v>0.68622921000000003</v>
          </cell>
          <cell r="AJ218">
            <v>8.07</v>
          </cell>
          <cell r="AK218" t="str">
            <v/>
          </cell>
        </row>
        <row r="219">
          <cell r="A219" t="str">
            <v>SB1_2025-06-15</v>
          </cell>
          <cell r="J219">
            <v>45823.666666666664</v>
          </cell>
          <cell r="L219" t="str">
            <v>SB1</v>
          </cell>
          <cell r="AC219">
            <v>18</v>
          </cell>
          <cell r="AF219">
            <v>2500</v>
          </cell>
          <cell r="AG219">
            <v>8.337E-2</v>
          </cell>
          <cell r="AH219">
            <v>259.75029999999998</v>
          </cell>
          <cell r="AI219">
            <v>0.56239380000000005</v>
          </cell>
          <cell r="AJ219">
            <v>14.1</v>
          </cell>
          <cell r="AK219" t="str">
            <v/>
          </cell>
        </row>
        <row r="220">
          <cell r="A220" t="str">
            <v>SB9_2025-06-15</v>
          </cell>
          <cell r="J220">
            <v>45823.666666666664</v>
          </cell>
          <cell r="L220" t="str">
            <v>SB9</v>
          </cell>
          <cell r="AC220">
            <v>18</v>
          </cell>
          <cell r="AF220">
            <v>2500</v>
          </cell>
          <cell r="AG220">
            <v>6.6890000000000005E-2</v>
          </cell>
          <cell r="AH220">
            <v>253.8245</v>
          </cell>
          <cell r="AI220">
            <v>0.25126560000000003</v>
          </cell>
          <cell r="AJ220">
            <v>20.7</v>
          </cell>
          <cell r="AK220" t="str">
            <v/>
          </cell>
        </row>
        <row r="221">
          <cell r="A221" t="str">
            <v>SPBP1_2025-06-15</v>
          </cell>
          <cell r="J221">
            <v>45823.666666666664</v>
          </cell>
          <cell r="L221" t="str">
            <v>SPBP1</v>
          </cell>
          <cell r="AC221">
            <v>20</v>
          </cell>
          <cell r="AF221">
            <v>10.9</v>
          </cell>
          <cell r="AG221">
            <v>9.5009999999999997E-2</v>
          </cell>
          <cell r="AH221">
            <v>209.87209999999999</v>
          </cell>
          <cell r="AI221">
            <v>0.14689140999999997</v>
          </cell>
          <cell r="AJ221">
            <v>10.9</v>
          </cell>
          <cell r="AK221" t="str">
            <v/>
          </cell>
        </row>
        <row r="222">
          <cell r="A222" t="str">
            <v>SPBP2_2025-06-15</v>
          </cell>
          <cell r="J222">
            <v>45823.666666666664</v>
          </cell>
          <cell r="L222" t="str">
            <v>SPBP2</v>
          </cell>
          <cell r="AC222">
            <v>20</v>
          </cell>
          <cell r="AF222">
            <v>139.6</v>
          </cell>
          <cell r="AG222">
            <v>6.5250000000000002E-2</v>
          </cell>
          <cell r="AH222">
            <v>239.19710000000001</v>
          </cell>
          <cell r="AI222">
            <v>9.5350690000000002E-2</v>
          </cell>
          <cell r="AJ222">
            <v>8.9499999999999993</v>
          </cell>
          <cell r="AK222" t="str">
            <v/>
          </cell>
        </row>
        <row r="223">
          <cell r="A223" t="str">
            <v>SYL1_2025-06-15</v>
          </cell>
          <cell r="J223">
            <v>45823.666666666664</v>
          </cell>
          <cell r="L223" t="str">
            <v>SYL1</v>
          </cell>
          <cell r="AC223">
            <v>18</v>
          </cell>
          <cell r="AF223">
            <v>517.20000000000005</v>
          </cell>
          <cell r="AG223">
            <v>1.115E-2</v>
          </cell>
          <cell r="AH223">
            <v>841.18079999999998</v>
          </cell>
          <cell r="AI223">
            <v>6.00259E-2</v>
          </cell>
          <cell r="AJ223">
            <v>2.23</v>
          </cell>
          <cell r="AK223" t="str">
            <v>Flagged</v>
          </cell>
        </row>
        <row r="224">
          <cell r="A224" t="str">
            <v>SYNL1_2025-06-15</v>
          </cell>
          <cell r="J224">
            <v>45823.666666666664</v>
          </cell>
          <cell r="L224" t="str">
            <v>SYNL1</v>
          </cell>
          <cell r="AC224">
            <v>20</v>
          </cell>
          <cell r="AF224">
            <v>2419.6</v>
          </cell>
          <cell r="AG224">
            <v>0.80832000000000004</v>
          </cell>
          <cell r="AH224">
            <v>167.77709999999999</v>
          </cell>
          <cell r="AI224">
            <v>0.20808289999999999</v>
          </cell>
          <cell r="AJ224">
            <v>4</v>
          </cell>
          <cell r="AK224" t="str">
            <v/>
          </cell>
        </row>
        <row r="225">
          <cell r="A225" t="str">
            <v>BD1A_2025-06-22</v>
          </cell>
          <cell r="J225">
            <v>45830</v>
          </cell>
          <cell r="L225" t="str">
            <v>BD1A</v>
          </cell>
          <cell r="AC225">
            <v>22</v>
          </cell>
          <cell r="AF225">
            <v>86.7</v>
          </cell>
          <cell r="AG225">
            <v>0.17832000000000001</v>
          </cell>
          <cell r="AH225">
            <v>374.1583</v>
          </cell>
          <cell r="AI225">
            <v>0.53156371000000002</v>
          </cell>
          <cell r="AJ225">
            <v>1.65</v>
          </cell>
        </row>
        <row r="226">
          <cell r="A226" t="str">
            <v>MR4_2025-06-22</v>
          </cell>
          <cell r="J226">
            <v>45830</v>
          </cell>
          <cell r="L226" t="str">
            <v>MR4</v>
          </cell>
          <cell r="AC226">
            <v>24</v>
          </cell>
          <cell r="AF226">
            <v>110</v>
          </cell>
          <cell r="AG226">
            <v>0.30160999999999999</v>
          </cell>
          <cell r="AH226">
            <v>505.50970000000001</v>
          </cell>
          <cell r="AI226">
            <v>1.5334021</v>
          </cell>
          <cell r="AJ226">
            <v>8.2100000000000009</v>
          </cell>
        </row>
        <row r="227">
          <cell r="A227" t="str">
            <v>SYNL1_2025-06-22</v>
          </cell>
          <cell r="J227">
            <v>45830</v>
          </cell>
          <cell r="L227" t="str">
            <v>SYNL1</v>
          </cell>
          <cell r="AC227">
            <v>21</v>
          </cell>
          <cell r="AF227">
            <v>184.2</v>
          </cell>
          <cell r="AG227">
            <v>8.1170000000000006E-2</v>
          </cell>
          <cell r="AH227">
            <v>176.13239999999999</v>
          </cell>
          <cell r="AI227">
            <v>0.15030744999999998</v>
          </cell>
          <cell r="AJ227">
            <v>5.4</v>
          </cell>
          <cell r="AK227" t="str">
            <v/>
          </cell>
        </row>
        <row r="228">
          <cell r="A228" t="str">
            <v>ABM4_2025-06-22</v>
          </cell>
          <cell r="J228">
            <v>45830.666666666664</v>
          </cell>
          <cell r="L228" t="str">
            <v>ABM4</v>
          </cell>
          <cell r="AC228">
            <v>26</v>
          </cell>
          <cell r="AF228">
            <v>40.799999999999997</v>
          </cell>
          <cell r="AG228">
            <v>0.11453000000000001</v>
          </cell>
          <cell r="AH228">
            <v>191.7277</v>
          </cell>
          <cell r="AI228">
            <v>0.50849418999999996</v>
          </cell>
          <cell r="AJ228">
            <v>1.8</v>
          </cell>
          <cell r="AK228" t="str">
            <v/>
          </cell>
        </row>
        <row r="229">
          <cell r="A229" t="str">
            <v>AC1_2025-06-22</v>
          </cell>
          <cell r="J229">
            <v>45830.666666666664</v>
          </cell>
          <cell r="L229" t="str">
            <v>AC1</v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K229" t="str">
            <v/>
          </cell>
        </row>
        <row r="230">
          <cell r="A230" t="str">
            <v>AC2_2025-06-22</v>
          </cell>
          <cell r="J230">
            <v>45830.666666666664</v>
          </cell>
          <cell r="L230" t="str">
            <v>AC2</v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K230" t="str">
            <v/>
          </cell>
        </row>
        <row r="231">
          <cell r="A231" t="str">
            <v>AC4_2025-06-22</v>
          </cell>
          <cell r="J231">
            <v>45830.666666666664</v>
          </cell>
          <cell r="L231" t="str">
            <v>AC4</v>
          </cell>
          <cell r="AC231">
            <v>23</v>
          </cell>
          <cell r="AF231">
            <v>214.2</v>
          </cell>
          <cell r="AG231">
            <v>7.5929999999999997E-2</v>
          </cell>
          <cell r="AH231">
            <v>218.8015</v>
          </cell>
          <cell r="AI231">
            <v>0.47772023999999996</v>
          </cell>
          <cell r="AJ231">
            <v>4.16</v>
          </cell>
          <cell r="AK231" t="str">
            <v/>
          </cell>
        </row>
        <row r="232">
          <cell r="A232" t="str">
            <v>AC5_2025-06-22</v>
          </cell>
          <cell r="J232">
            <v>45830.666666666664</v>
          </cell>
          <cell r="L232" t="str">
            <v>AC5</v>
          </cell>
          <cell r="AC232">
            <v>25</v>
          </cell>
          <cell r="AF232">
            <v>2500</v>
          </cell>
          <cell r="AG232">
            <v>1.112E-2</v>
          </cell>
          <cell r="AH232">
            <v>322.60059999999999</v>
          </cell>
          <cell r="AI232">
            <v>0.38966499000000004</v>
          </cell>
          <cell r="AJ232">
            <v>2.25</v>
          </cell>
          <cell r="AK232" t="str">
            <v/>
          </cell>
        </row>
        <row r="233">
          <cell r="A233" t="str">
            <v>ATL1_2025-06-22</v>
          </cell>
          <cell r="J233">
            <v>45830.666666666664</v>
          </cell>
          <cell r="L233" t="str">
            <v>ATL1</v>
          </cell>
          <cell r="AC233">
            <v>24.5</v>
          </cell>
          <cell r="AF233">
            <v>23.8</v>
          </cell>
          <cell r="AG233">
            <v>2.0619999999999999E-2</v>
          </cell>
          <cell r="AH233">
            <v>434.44439999999997</v>
          </cell>
          <cell r="AI233">
            <v>0.29807795999999998</v>
          </cell>
          <cell r="AJ233">
            <v>7.29</v>
          </cell>
          <cell r="AK233" t="str">
            <v/>
          </cell>
        </row>
        <row r="234">
          <cell r="A234" t="str">
            <v>AX1_2025-06-22</v>
          </cell>
          <cell r="J234">
            <v>45830.666666666664</v>
          </cell>
          <cell r="L234" t="str">
            <v>AX1</v>
          </cell>
          <cell r="AC234">
            <v>22</v>
          </cell>
          <cell r="AF234">
            <v>78</v>
          </cell>
          <cell r="AG234">
            <v>5.9839999999999997E-2</v>
          </cell>
          <cell r="AH234">
            <v>423.47300000000001</v>
          </cell>
          <cell r="AI234">
            <v>0.7335604</v>
          </cell>
          <cell r="AJ234">
            <v>0.56000000000000005</v>
          </cell>
          <cell r="AK234" t="str">
            <v/>
          </cell>
        </row>
        <row r="235">
          <cell r="A235" t="str">
            <v>AX2_2025-06-22</v>
          </cell>
          <cell r="J235">
            <v>45830.666666666664</v>
          </cell>
          <cell r="L235" t="str">
            <v>AX2</v>
          </cell>
          <cell r="AC235">
            <v>21</v>
          </cell>
          <cell r="AF235">
            <v>86.2</v>
          </cell>
          <cell r="AG235">
            <v>0.10453</v>
          </cell>
          <cell r="AH235">
            <v>447.99549999999999</v>
          </cell>
          <cell r="AI235">
            <v>1.40308725</v>
          </cell>
          <cell r="AJ235">
            <v>0.68</v>
          </cell>
          <cell r="AK235" t="str">
            <v/>
          </cell>
        </row>
        <row r="236">
          <cell r="A236" t="str">
            <v>BB1_2025-06-22</v>
          </cell>
          <cell r="J236">
            <v>45830.666666666664</v>
          </cell>
          <cell r="L236" t="str">
            <v>BB1</v>
          </cell>
          <cell r="AC236">
            <v>24</v>
          </cell>
          <cell r="AF236">
            <v>2500</v>
          </cell>
          <cell r="AG236">
            <v>3.5720000000000002E-2</v>
          </cell>
          <cell r="AH236">
            <v>448.72449999999998</v>
          </cell>
          <cell r="AI236">
            <v>0.66695071000000006</v>
          </cell>
          <cell r="AJ236">
            <v>2.48</v>
          </cell>
          <cell r="AK236" t="str">
            <v/>
          </cell>
        </row>
        <row r="237">
          <cell r="A237" t="str">
            <v>BD4_2025-06-22</v>
          </cell>
          <cell r="J237">
            <v>45830.666666666664</v>
          </cell>
          <cell r="L237" t="str">
            <v>BD4</v>
          </cell>
          <cell r="AC237">
            <v>22</v>
          </cell>
          <cell r="AF237">
            <v>209.8</v>
          </cell>
          <cell r="AG237">
            <v>6.1510000000000002E-2</v>
          </cell>
          <cell r="AH237">
            <v>283.88560000000001</v>
          </cell>
          <cell r="AI237">
            <v>0.48126895999999997</v>
          </cell>
          <cell r="AJ237">
            <v>1.55</v>
          </cell>
          <cell r="AK237" t="str">
            <v/>
          </cell>
        </row>
        <row r="238">
          <cell r="A238" t="str">
            <v>BD5_2025-06-22</v>
          </cell>
          <cell r="J238">
            <v>45830.666666666664</v>
          </cell>
          <cell r="L238" t="str">
            <v>BD5</v>
          </cell>
          <cell r="AC238">
            <v>18</v>
          </cell>
          <cell r="AF238">
            <v>2500</v>
          </cell>
          <cell r="AG238">
            <v>0.1119</v>
          </cell>
          <cell r="AH238">
            <v>555.46029999999996</v>
          </cell>
          <cell r="AI238">
            <v>1.3712126900000001</v>
          </cell>
          <cell r="AJ238">
            <v>0.91</v>
          </cell>
          <cell r="AK238" t="str">
            <v/>
          </cell>
        </row>
        <row r="239">
          <cell r="A239" t="str">
            <v>BLDL1_2025-06-22</v>
          </cell>
          <cell r="J239">
            <v>45830.666666666664</v>
          </cell>
          <cell r="L239" t="str">
            <v>BLDL1</v>
          </cell>
          <cell r="AC239">
            <v>20</v>
          </cell>
          <cell r="AF239">
            <v>325.5</v>
          </cell>
          <cell r="AG239">
            <v>0.65903999999999996</v>
          </cell>
          <cell r="AH239">
            <v>541.44949999999994</v>
          </cell>
          <cell r="AI239">
            <v>-1.7649140000000001E-2</v>
          </cell>
          <cell r="AJ239">
            <v>68.2</v>
          </cell>
          <cell r="AK239" t="str">
            <v/>
          </cell>
        </row>
        <row r="240">
          <cell r="A240" t="str">
            <v>BRL1_2025-06-22</v>
          </cell>
          <cell r="J240">
            <v>45830.666666666664</v>
          </cell>
          <cell r="L240" t="str">
            <v>BRL1</v>
          </cell>
          <cell r="AC240">
            <v>25</v>
          </cell>
          <cell r="AF240">
            <v>6.1</v>
          </cell>
          <cell r="AG240">
            <v>1.555E-2</v>
          </cell>
          <cell r="AH240">
            <v>531.20439999999996</v>
          </cell>
          <cell r="AI240">
            <v>0.26953700000000003</v>
          </cell>
          <cell r="AJ240">
            <v>3.58</v>
          </cell>
          <cell r="AK240" t="str">
            <v/>
          </cell>
        </row>
        <row r="241">
          <cell r="A241" t="str">
            <v>CB2_2025-06-22</v>
          </cell>
          <cell r="J241">
            <v>45830.666666666664</v>
          </cell>
          <cell r="L241" t="str">
            <v>CB2</v>
          </cell>
          <cell r="AC241">
            <v>25</v>
          </cell>
          <cell r="AF241">
            <v>83.6</v>
          </cell>
          <cell r="AG241">
            <v>7.1639999999999995E-2</v>
          </cell>
          <cell r="AH241">
            <v>496.16539999999998</v>
          </cell>
          <cell r="AI241">
            <v>0.26737946000000001</v>
          </cell>
          <cell r="AJ241">
            <v>4.4400000000000004</v>
          </cell>
          <cell r="AK241" t="str">
            <v/>
          </cell>
        </row>
        <row r="242">
          <cell r="A242" t="str">
            <v>CB3_2025-06-22</v>
          </cell>
          <cell r="J242">
            <v>45830.666666666664</v>
          </cell>
          <cell r="L242" t="str">
            <v>CB3</v>
          </cell>
          <cell r="AC242">
            <v>25</v>
          </cell>
          <cell r="AF242">
            <v>2500</v>
          </cell>
          <cell r="AG242">
            <v>8.1739999999999993E-2</v>
          </cell>
          <cell r="AH242">
            <v>526.68299999999999</v>
          </cell>
          <cell r="AI242">
            <v>0.43279002999999999</v>
          </cell>
          <cell r="AJ242">
            <v>5.01</v>
          </cell>
          <cell r="AK242" t="str">
            <v/>
          </cell>
        </row>
        <row r="243">
          <cell r="A243" t="str">
            <v>CL2_2025-06-22</v>
          </cell>
          <cell r="J243">
            <v>45830.666666666664</v>
          </cell>
          <cell r="L243" t="str">
            <v>CL2</v>
          </cell>
          <cell r="AC243">
            <v>24.4</v>
          </cell>
          <cell r="AF243">
            <v>98.8</v>
          </cell>
          <cell r="AG243">
            <v>0.12427000000000001</v>
          </cell>
          <cell r="AH243">
            <v>264.11419999999998</v>
          </cell>
          <cell r="AI243">
            <v>0.54115296999999996</v>
          </cell>
          <cell r="AJ243">
            <v>5.53</v>
          </cell>
          <cell r="AK243" t="str">
            <v/>
          </cell>
        </row>
        <row r="244">
          <cell r="A244" t="str">
            <v>CL5_2025-06-22</v>
          </cell>
          <cell r="J244">
            <v>45830.666666666664</v>
          </cell>
          <cell r="L244" t="str">
            <v>CL5</v>
          </cell>
          <cell r="AC244">
            <v>24.5</v>
          </cell>
          <cell r="AF244">
            <v>78.900000000000006</v>
          </cell>
          <cell r="AG244">
            <v>1.4579999999999999E-2</v>
          </cell>
          <cell r="AH244">
            <v>524.69280000000003</v>
          </cell>
          <cell r="AI244">
            <v>0.55168636999999998</v>
          </cell>
          <cell r="AJ244">
            <v>4.26</v>
          </cell>
          <cell r="AK244" t="str">
            <v/>
          </cell>
        </row>
        <row r="245">
          <cell r="A245" t="str">
            <v>CL5_2025-06-22</v>
          </cell>
          <cell r="J245">
            <v>45830.666666666664</v>
          </cell>
          <cell r="L245" t="str">
            <v>CL5</v>
          </cell>
          <cell r="AC245">
            <v>23.5</v>
          </cell>
          <cell r="AF245">
            <v>78.900000000000006</v>
          </cell>
          <cell r="AG245">
            <v>1.4579999999999999E-2</v>
          </cell>
          <cell r="AH245">
            <v>524.69280000000003</v>
          </cell>
          <cell r="AI245">
            <v>0.55168636999999998</v>
          </cell>
          <cell r="AJ245">
            <v>4.26</v>
          </cell>
          <cell r="AK245" t="str">
            <v/>
          </cell>
        </row>
        <row r="246">
          <cell r="A246" t="str">
            <v>DB1_2025-06-22</v>
          </cell>
          <cell r="J246">
            <v>45830.666666666664</v>
          </cell>
          <cell r="L246" t="str">
            <v>DB1</v>
          </cell>
          <cell r="AC246">
            <v>24.9</v>
          </cell>
          <cell r="AF246">
            <v>107.1</v>
          </cell>
          <cell r="AG246">
            <v>5.5379999999999999E-2</v>
          </cell>
          <cell r="AH246">
            <v>492.49329999999998</v>
          </cell>
          <cell r="AI246">
            <v>0.26315349999999998</v>
          </cell>
          <cell r="AJ246">
            <v>3.32</v>
          </cell>
          <cell r="AK246" t="str">
            <v/>
          </cell>
        </row>
        <row r="247">
          <cell r="A247" t="str">
            <v>DB2_2025-06-22</v>
          </cell>
          <cell r="J247">
            <v>45830.666666666664</v>
          </cell>
          <cell r="L247" t="str">
            <v>DB2</v>
          </cell>
          <cell r="AC247">
            <v>25</v>
          </cell>
          <cell r="AF247">
            <v>658.6</v>
          </cell>
          <cell r="AG247">
            <v>0.12508</v>
          </cell>
          <cell r="AH247">
            <v>494.23180000000002</v>
          </cell>
          <cell r="AI247">
            <v>0.39339227999999998</v>
          </cell>
          <cell r="AJ247">
            <v>9.2200000000000006</v>
          </cell>
          <cell r="AK247" t="str">
            <v/>
          </cell>
        </row>
        <row r="248">
          <cell r="A248" t="str">
            <v>DE1_2025-06-22</v>
          </cell>
          <cell r="J248">
            <v>45830.666666666664</v>
          </cell>
          <cell r="L248" t="str">
            <v>DE1</v>
          </cell>
          <cell r="AC248">
            <v>23</v>
          </cell>
          <cell r="AF248">
            <v>121.1</v>
          </cell>
          <cell r="AG248">
            <v>3.8679999999999999E-2</v>
          </cell>
          <cell r="AH248">
            <v>197.58179999999999</v>
          </cell>
          <cell r="AI248">
            <v>0.51216952000000004</v>
          </cell>
          <cell r="AJ248">
            <v>3.92</v>
          </cell>
          <cell r="AK248" t="str">
            <v/>
          </cell>
        </row>
        <row r="249">
          <cell r="A249" t="str">
            <v>ETL1_2025-06-22</v>
          </cell>
          <cell r="J249">
            <v>45830.666666666664</v>
          </cell>
          <cell r="L249" t="str">
            <v>ETL1</v>
          </cell>
          <cell r="AC249">
            <v>25</v>
          </cell>
          <cell r="AF249">
            <v>152.9</v>
          </cell>
          <cell r="AG249">
            <v>6.4890000000000003E-2</v>
          </cell>
          <cell r="AH249">
            <v>409.45260000000002</v>
          </cell>
          <cell r="AI249">
            <v>0.14391651</v>
          </cell>
          <cell r="AJ249">
            <v>5.09</v>
          </cell>
          <cell r="AK249" t="str">
            <v/>
          </cell>
        </row>
        <row r="250">
          <cell r="A250" t="str">
            <v>GMP1_2025-06-22</v>
          </cell>
          <cell r="J250">
            <v>45830.666666666664</v>
          </cell>
          <cell r="L250" t="str">
            <v>GMP1</v>
          </cell>
          <cell r="AC250">
            <v>25</v>
          </cell>
          <cell r="AF250">
            <v>1046.2</v>
          </cell>
          <cell r="AG250">
            <v>1.491E-2</v>
          </cell>
          <cell r="AH250">
            <v>421.27350000000001</v>
          </cell>
          <cell r="AI250">
            <v>0.36492378999999997</v>
          </cell>
          <cell r="AJ250">
            <v>9.92</v>
          </cell>
          <cell r="AK250" t="str">
            <v/>
          </cell>
        </row>
        <row r="251">
          <cell r="A251" t="str">
            <v>GRPL1_2025-06-22</v>
          </cell>
          <cell r="J251">
            <v>45830.666666666664</v>
          </cell>
          <cell r="L251" t="str">
            <v>GRPL1</v>
          </cell>
          <cell r="AC251">
            <v>24</v>
          </cell>
          <cell r="AF251">
            <v>260.3</v>
          </cell>
          <cell r="AG251">
            <v>7.8240000000000004E-2</v>
          </cell>
          <cell r="AH251">
            <v>940.50160000000005</v>
          </cell>
          <cell r="AI251">
            <v>0.45556495999999996</v>
          </cell>
          <cell r="AJ251">
            <v>3.09</v>
          </cell>
          <cell r="AK251" t="str">
            <v/>
          </cell>
        </row>
        <row r="252">
          <cell r="A252" t="str">
            <v>HA1_2025-06-22</v>
          </cell>
          <cell r="J252">
            <v>45830.666666666664</v>
          </cell>
          <cell r="L252" t="str">
            <v>HA1</v>
          </cell>
          <cell r="AC252">
            <v>21.5</v>
          </cell>
          <cell r="AF252">
            <v>1413.6</v>
          </cell>
          <cell r="AG252">
            <v>6.0310000000000002E-2</v>
          </cell>
          <cell r="AH252">
            <v>1002.915</v>
          </cell>
          <cell r="AI252">
            <v>0.76400548999999995</v>
          </cell>
          <cell r="AJ252">
            <v>2.3199999999999998</v>
          </cell>
          <cell r="AK252" t="str">
            <v>Advisory (as of 6/9/25)</v>
          </cell>
        </row>
        <row r="253">
          <cell r="A253" t="str">
            <v>HB3_2025-06-22</v>
          </cell>
          <cell r="J253">
            <v>45830.666666666664</v>
          </cell>
          <cell r="L253" t="str">
            <v>HB3</v>
          </cell>
          <cell r="AC253">
            <v>23</v>
          </cell>
          <cell r="AF253">
            <v>129.6</v>
          </cell>
          <cell r="AG253">
            <v>0.12129</v>
          </cell>
          <cell r="AH253">
            <v>273.23480000000001</v>
          </cell>
          <cell r="AI253">
            <v>0.52078447000000005</v>
          </cell>
          <cell r="AJ253">
            <v>7.23</v>
          </cell>
          <cell r="AK253" t="str">
            <v/>
          </cell>
        </row>
        <row r="254">
          <cell r="A254" t="str">
            <v>HL2_2025-06-22</v>
          </cell>
          <cell r="J254">
            <v>45830.666666666664</v>
          </cell>
          <cell r="L254" t="str">
            <v>HL2</v>
          </cell>
          <cell r="AC254">
            <v>24</v>
          </cell>
          <cell r="AF254">
            <v>25.6</v>
          </cell>
          <cell r="AG254">
            <v>3.6589999999999998E-2</v>
          </cell>
          <cell r="AH254">
            <v>207.738</v>
          </cell>
          <cell r="AI254">
            <v>0.10592615</v>
          </cell>
          <cell r="AJ254">
            <v>5.97</v>
          </cell>
          <cell r="AK254" t="str">
            <v/>
          </cell>
        </row>
        <row r="255">
          <cell r="A255" t="str">
            <v>LSC1_2025-06-22</v>
          </cell>
          <cell r="J255">
            <v>45830.666666666664</v>
          </cell>
          <cell r="L255" t="str">
            <v>LSC1</v>
          </cell>
          <cell r="AC255">
            <v>21</v>
          </cell>
          <cell r="AF255">
            <v>488.4</v>
          </cell>
          <cell r="AG255">
            <v>0.11186</v>
          </cell>
          <cell r="AH255">
            <v>691.4855</v>
          </cell>
          <cell r="AI255">
            <v>0.61413450000000003</v>
          </cell>
          <cell r="AJ255">
            <v>3.36</v>
          </cell>
          <cell r="AK255" t="str">
            <v/>
          </cell>
        </row>
        <row r="256">
          <cell r="A256" t="str">
            <v>MB3_2025-06-22</v>
          </cell>
          <cell r="J256">
            <v>45830.666666666664</v>
          </cell>
          <cell r="L256" t="str">
            <v>MB3</v>
          </cell>
          <cell r="AC256">
            <v>19</v>
          </cell>
          <cell r="AF256">
            <v>52.8</v>
          </cell>
          <cell r="AG256">
            <v>0.10771</v>
          </cell>
          <cell r="AH256">
            <v>766.68409999999994</v>
          </cell>
          <cell r="AI256">
            <v>0.18235029999999999</v>
          </cell>
          <cell r="AJ256">
            <v>1.03</v>
          </cell>
          <cell r="AK256" t="str">
            <v/>
          </cell>
        </row>
        <row r="257">
          <cell r="A257" t="str">
            <v>MDWL1_2025-06-22</v>
          </cell>
          <cell r="J257">
            <v>45830.666666666664</v>
          </cell>
          <cell r="L257" t="str">
            <v>MDWL1</v>
          </cell>
          <cell r="AC257">
            <v>22</v>
          </cell>
          <cell r="AF257">
            <v>52</v>
          </cell>
          <cell r="AG257">
            <v>2.1729999999999999E-2</v>
          </cell>
          <cell r="AH257">
            <v>620.14620000000002</v>
          </cell>
          <cell r="AI257">
            <v>1.58067253</v>
          </cell>
          <cell r="AJ257">
            <v>5.19</v>
          </cell>
          <cell r="AK257" t="str">
            <v/>
          </cell>
        </row>
        <row r="258">
          <cell r="A258" t="str">
            <v>MR1_2025-06-22</v>
          </cell>
          <cell r="J258">
            <v>45830.666666666664</v>
          </cell>
          <cell r="L258" t="str">
            <v>MR1</v>
          </cell>
          <cell r="AC258">
            <v>25</v>
          </cell>
          <cell r="AF258">
            <v>2500</v>
          </cell>
          <cell r="AG258">
            <v>0.1145</v>
          </cell>
          <cell r="AH258">
            <v>660.67880000000002</v>
          </cell>
          <cell r="AI258">
            <v>1.33602865</v>
          </cell>
          <cell r="AJ258">
            <v>8.2899999999999991</v>
          </cell>
          <cell r="AK258" t="str">
            <v/>
          </cell>
        </row>
        <row r="259">
          <cell r="A259" t="str">
            <v>MRC_2025-06-22</v>
          </cell>
          <cell r="J259">
            <v>45830.666666666664</v>
          </cell>
          <cell r="L259" t="str">
            <v>MRC</v>
          </cell>
          <cell r="AC259">
            <v>24</v>
          </cell>
          <cell r="AF259">
            <v>1203.3</v>
          </cell>
          <cell r="AG259">
            <v>0.12493</v>
          </cell>
          <cell r="AH259">
            <v>538.77689999999996</v>
          </cell>
          <cell r="AI259">
            <v>0.34008579999999999</v>
          </cell>
          <cell r="AJ259">
            <v>38.700000000000003</v>
          </cell>
          <cell r="AK259" t="str">
            <v/>
          </cell>
        </row>
        <row r="260">
          <cell r="A260" t="str">
            <v>PL1_2025-06-22</v>
          </cell>
          <cell r="J260">
            <v>45830.666666666664</v>
          </cell>
          <cell r="L260" t="str">
            <v>PL1</v>
          </cell>
          <cell r="AC260">
            <v>25</v>
          </cell>
          <cell r="AF260">
            <v>55.4</v>
          </cell>
          <cell r="AG260">
            <v>6.5390000000000004E-2</v>
          </cell>
          <cell r="AH260">
            <v>699.0009</v>
          </cell>
          <cell r="AI260">
            <v>0.51896536000000004</v>
          </cell>
          <cell r="AJ260">
            <v>3.51</v>
          </cell>
          <cell r="AK260" t="str">
            <v/>
          </cell>
        </row>
        <row r="261">
          <cell r="A261" t="str">
            <v>PMRL1_2025-06-22</v>
          </cell>
          <cell r="J261">
            <v>45830.666666666664</v>
          </cell>
          <cell r="L261" t="str">
            <v>PMRL1</v>
          </cell>
          <cell r="AC261">
            <v>23</v>
          </cell>
          <cell r="AF261">
            <v>29.2</v>
          </cell>
          <cell r="AG261">
            <v>9.3560000000000004E-2</v>
          </cell>
          <cell r="AH261">
            <v>447.64600000000002</v>
          </cell>
          <cell r="AI261">
            <v>4.331583E-2</v>
          </cell>
          <cell r="AJ261">
            <v>2.69</v>
          </cell>
          <cell r="AK261" t="str">
            <v/>
          </cell>
        </row>
        <row r="262">
          <cell r="A262" t="str">
            <v>PP1_2025-06-22</v>
          </cell>
          <cell r="J262">
            <v>45830.666666666664</v>
          </cell>
          <cell r="L262" t="str">
            <v>PP1</v>
          </cell>
          <cell r="AC262">
            <v>24</v>
          </cell>
          <cell r="AF262">
            <v>290.89999999999998</v>
          </cell>
          <cell r="AG262">
            <v>8.0710000000000004E-2</v>
          </cell>
          <cell r="AH262">
            <v>563.86869999999999</v>
          </cell>
          <cell r="AI262">
            <v>0.21615834999999997</v>
          </cell>
          <cell r="AJ262">
            <v>5.25</v>
          </cell>
          <cell r="AK262" t="str">
            <v/>
          </cell>
        </row>
        <row r="263">
          <cell r="A263" t="str">
            <v>PRP1_2025-06-22</v>
          </cell>
          <cell r="J263">
            <v>45830.666666666664</v>
          </cell>
          <cell r="L263" t="str">
            <v>PRP1</v>
          </cell>
          <cell r="AC263">
            <v>25.5</v>
          </cell>
          <cell r="AF263">
            <v>8.4</v>
          </cell>
          <cell r="AG263">
            <v>0.12631999999999999</v>
          </cell>
          <cell r="AH263">
            <v>249.14410000000001</v>
          </cell>
          <cell r="AI263">
            <v>8.1111299999999994E-3</v>
          </cell>
          <cell r="AJ263">
            <v>2.7</v>
          </cell>
          <cell r="AK263" t="str">
            <v/>
          </cell>
        </row>
        <row r="264">
          <cell r="A264" t="str">
            <v>RB1_2025-06-22</v>
          </cell>
          <cell r="J264">
            <v>45830.666666666664</v>
          </cell>
          <cell r="L264" t="str">
            <v>RB1</v>
          </cell>
          <cell r="AC264">
            <v>20</v>
          </cell>
          <cell r="AF264">
            <v>1413.6</v>
          </cell>
          <cell r="AG264">
            <v>5.3060000000000003E-2</v>
          </cell>
          <cell r="AH264">
            <v>557.7509</v>
          </cell>
          <cell r="AI264">
            <v>0.68371774000000007</v>
          </cell>
          <cell r="AJ264">
            <v>13.1</v>
          </cell>
          <cell r="AK264" t="str">
            <v/>
          </cell>
        </row>
        <row r="265">
          <cell r="A265" t="str">
            <v>RBA_2025-06-22</v>
          </cell>
          <cell r="J265">
            <v>45830.666666666664</v>
          </cell>
          <cell r="L265" t="str">
            <v>RBA</v>
          </cell>
          <cell r="AC265">
            <v>25</v>
          </cell>
          <cell r="AF265">
            <v>111.2</v>
          </cell>
          <cell r="AG265">
            <v>1.3169999999999999E-2</v>
          </cell>
          <cell r="AH265">
            <v>747.77200000000005</v>
          </cell>
          <cell r="AI265">
            <v>0.72117187999999999</v>
          </cell>
          <cell r="AJ265">
            <v>3.05</v>
          </cell>
          <cell r="AK265" t="str">
            <v/>
          </cell>
        </row>
        <row r="266">
          <cell r="A266" t="str">
            <v>SB2_2025-06-22</v>
          </cell>
          <cell r="J266">
            <v>45830.666666666664</v>
          </cell>
          <cell r="L266" t="str">
            <v>SB2</v>
          </cell>
          <cell r="AC266">
            <v>24</v>
          </cell>
          <cell r="AF266">
            <v>30.7</v>
          </cell>
          <cell r="AG266">
            <v>0.35809000000000002</v>
          </cell>
          <cell r="AH266">
            <v>469.77080000000001</v>
          </cell>
          <cell r="AI266">
            <v>0.37214997</v>
          </cell>
          <cell r="AJ266">
            <v>4.45</v>
          </cell>
          <cell r="AK266" t="str">
            <v/>
          </cell>
        </row>
        <row r="267">
          <cell r="A267" t="str">
            <v>SB5_2025-06-22</v>
          </cell>
          <cell r="J267">
            <v>45830.666666666664</v>
          </cell>
          <cell r="L267" t="str">
            <v>SB5</v>
          </cell>
          <cell r="AC267">
            <v>70</v>
          </cell>
          <cell r="AF267">
            <v>148.30000000000001</v>
          </cell>
          <cell r="AG267">
            <v>2.1610000000000001E-2</v>
          </cell>
          <cell r="AH267">
            <v>297.07740000000001</v>
          </cell>
          <cell r="AI267">
            <v>0.41003211000000001</v>
          </cell>
          <cell r="AJ267">
            <v>12.8</v>
          </cell>
          <cell r="AK267" t="str">
            <v/>
          </cell>
        </row>
        <row r="268">
          <cell r="A268" t="str">
            <v>SBA_2025-06-22</v>
          </cell>
          <cell r="J268">
            <v>45830.666666666664</v>
          </cell>
          <cell r="L268" t="str">
            <v>SBA</v>
          </cell>
          <cell r="AC268">
            <v>68</v>
          </cell>
          <cell r="AF268">
            <v>67.7</v>
          </cell>
          <cell r="AG268">
            <v>4.9369999999999997E-2</v>
          </cell>
          <cell r="AH268">
            <v>367.41410000000002</v>
          </cell>
          <cell r="AI268">
            <v>0.78780337</v>
          </cell>
          <cell r="AJ268">
            <v>45.6</v>
          </cell>
          <cell r="AK268" t="str">
            <v/>
          </cell>
        </row>
        <row r="269">
          <cell r="A269" t="str">
            <v>WP2_2025-06-22</v>
          </cell>
          <cell r="J269">
            <v>45830.666666666664</v>
          </cell>
          <cell r="L269" t="str">
            <v>WP2</v>
          </cell>
          <cell r="AC269">
            <v>25.83</v>
          </cell>
          <cell r="AF269">
            <v>19.899999999999999</v>
          </cell>
          <cell r="AG269">
            <v>-7.6800000000000002E-3</v>
          </cell>
          <cell r="AH269">
            <v>85.17107</v>
          </cell>
          <cell r="AI269">
            <v>-4.9658800000000006E-3</v>
          </cell>
          <cell r="AJ269">
            <v>45.6</v>
          </cell>
          <cell r="AK269" t="str">
            <v>Watch (as of 6/12/25)</v>
          </cell>
        </row>
        <row r="270">
          <cell r="A270" t="str">
            <v>BB1_2025-06-29</v>
          </cell>
          <cell r="J270">
            <v>45837</v>
          </cell>
          <cell r="L270" t="str">
            <v>BB1</v>
          </cell>
          <cell r="AF270">
            <v>142.1</v>
          </cell>
          <cell r="AG270">
            <v>8.3460000000000006E-2</v>
          </cell>
          <cell r="AH270">
            <v>513.61040000000003</v>
          </cell>
          <cell r="AI270">
            <v>0.64235144</v>
          </cell>
          <cell r="AJ270">
            <v>6.51</v>
          </cell>
          <cell r="AK270" t="str">
            <v/>
          </cell>
        </row>
        <row r="271">
          <cell r="A271" t="str">
            <v>ABM4_2025-06-29</v>
          </cell>
          <cell r="J271">
            <v>45837.666666666664</v>
          </cell>
          <cell r="L271" t="str">
            <v>ABM4</v>
          </cell>
          <cell r="AC271">
            <v>27</v>
          </cell>
          <cell r="AF271" t="str">
            <v/>
          </cell>
          <cell r="AG271">
            <v>9.9559999999999996E-2</v>
          </cell>
          <cell r="AH271">
            <v>221.26499999999999</v>
          </cell>
          <cell r="AI271">
            <v>0.95103327999999998</v>
          </cell>
          <cell r="AJ271">
            <v>3.86</v>
          </cell>
          <cell r="AK271" t="str">
            <v/>
          </cell>
        </row>
        <row r="272">
          <cell r="A272" t="str">
            <v>AC1_2025-06-29</v>
          </cell>
          <cell r="J272">
            <v>45837.666666666664</v>
          </cell>
          <cell r="L272" t="str">
            <v>AC1</v>
          </cell>
          <cell r="AC272">
            <v>24</v>
          </cell>
          <cell r="AF272">
            <v>648.79999999999995</v>
          </cell>
          <cell r="AG272">
            <v>0.79020000000000001</v>
          </cell>
          <cell r="AH272">
            <v>1002.38</v>
          </cell>
          <cell r="AI272">
            <v>-3.459429E-2</v>
          </cell>
          <cell r="AJ272">
            <v>7.97</v>
          </cell>
          <cell r="AK272" t="str">
            <v/>
          </cell>
        </row>
        <row r="273">
          <cell r="A273" t="str">
            <v>AC2_2025-06-29</v>
          </cell>
          <cell r="J273">
            <v>45837.666666666664</v>
          </cell>
          <cell r="L273" t="str">
            <v>AC2</v>
          </cell>
          <cell r="AC273">
            <v>23</v>
          </cell>
          <cell r="AF273">
            <v>2500</v>
          </cell>
          <cell r="AG273">
            <v>1.03244</v>
          </cell>
          <cell r="AH273">
            <v>993.56600000000003</v>
          </cell>
          <cell r="AI273">
            <v>-4.1850180000000001E-2</v>
          </cell>
          <cell r="AJ273">
            <v>4.7</v>
          </cell>
          <cell r="AK273" t="str">
            <v/>
          </cell>
        </row>
        <row r="274">
          <cell r="A274" t="str">
            <v>AC3_2025-06-29</v>
          </cell>
          <cell r="J274">
            <v>45837.666666666664</v>
          </cell>
          <cell r="L274" t="str">
            <v>AC3</v>
          </cell>
          <cell r="AC274">
            <v>24</v>
          </cell>
          <cell r="AF274">
            <v>1046.2</v>
          </cell>
          <cell r="AG274">
            <v>0.85058999999999996</v>
          </cell>
          <cell r="AH274">
            <v>967.25819999999999</v>
          </cell>
          <cell r="AI274">
            <v>-3.218087E-2</v>
          </cell>
          <cell r="AJ274">
            <v>6.35</v>
          </cell>
          <cell r="AK274" t="str">
            <v/>
          </cell>
        </row>
        <row r="275">
          <cell r="A275" t="str">
            <v>AC4_2025-06-29</v>
          </cell>
          <cell r="J275">
            <v>45837.666666666664</v>
          </cell>
          <cell r="L275" t="str">
            <v>AC4</v>
          </cell>
          <cell r="AC275">
            <v>25</v>
          </cell>
          <cell r="AF275">
            <v>178.2</v>
          </cell>
          <cell r="AG275">
            <v>8.9300000000000004E-2</v>
          </cell>
          <cell r="AH275">
            <v>200.8614</v>
          </cell>
          <cell r="AI275">
            <v>0.59691469000000008</v>
          </cell>
          <cell r="AJ275">
            <v>4.5199999999999996</v>
          </cell>
          <cell r="AK275" t="str">
            <v/>
          </cell>
        </row>
        <row r="276">
          <cell r="A276" t="str">
            <v>AC5_2025-06-29</v>
          </cell>
          <cell r="J276">
            <v>45837.666666666664</v>
          </cell>
          <cell r="L276" t="str">
            <v>AC5</v>
          </cell>
          <cell r="AF276">
            <v>1046.2</v>
          </cell>
          <cell r="AG276">
            <v>4.8160000000000001E-2</v>
          </cell>
          <cell r="AH276">
            <v>369.90629999999999</v>
          </cell>
          <cell r="AI276">
            <v>0.46891225000000003</v>
          </cell>
          <cell r="AJ276">
            <v>2.04</v>
          </cell>
          <cell r="AK276" t="str">
            <v/>
          </cell>
        </row>
        <row r="277">
          <cell r="A277" t="str">
            <v>APL1_2025-06-29</v>
          </cell>
          <cell r="J277">
            <v>45837.666666666664</v>
          </cell>
          <cell r="L277" t="str">
            <v>APL1</v>
          </cell>
          <cell r="AC277">
            <v>26</v>
          </cell>
          <cell r="AF277">
            <v>23.3</v>
          </cell>
          <cell r="AG277">
            <v>8.5370000000000001E-2</v>
          </cell>
          <cell r="AH277">
            <v>266.20839999999998</v>
          </cell>
          <cell r="AI277">
            <v>2.4248680000000002E-2</v>
          </cell>
          <cell r="AJ277">
            <v>24.4</v>
          </cell>
          <cell r="AK277" t="str">
            <v>Watch (as of 6/25/25)</v>
          </cell>
        </row>
        <row r="278">
          <cell r="A278" t="str">
            <v>ATL1_2025-06-29</v>
          </cell>
          <cell r="J278">
            <v>45837.666666666664</v>
          </cell>
          <cell r="L278" t="str">
            <v>ATL1</v>
          </cell>
          <cell r="AC278">
            <v>27</v>
          </cell>
          <cell r="AF278">
            <v>21.3</v>
          </cell>
          <cell r="AG278">
            <v>6.2190000000000002E-2</v>
          </cell>
          <cell r="AH278">
            <v>500.59010000000001</v>
          </cell>
          <cell r="AI278">
            <v>0.1238905</v>
          </cell>
          <cell r="AJ278">
            <v>4.91</v>
          </cell>
          <cell r="AK278" t="str">
            <v/>
          </cell>
        </row>
        <row r="279">
          <cell r="A279" t="str">
            <v>AX1_2025-06-29</v>
          </cell>
          <cell r="J279">
            <v>45837.666666666664</v>
          </cell>
          <cell r="L279" t="str">
            <v>AX1</v>
          </cell>
          <cell r="AC279">
            <v>23</v>
          </cell>
          <cell r="AF279">
            <v>101.4</v>
          </cell>
          <cell r="AG279">
            <v>0.20841999999999999</v>
          </cell>
          <cell r="AH279">
            <v>499.11079999999998</v>
          </cell>
          <cell r="AI279">
            <v>0.46294990000000003</v>
          </cell>
          <cell r="AJ279">
            <v>0.59</v>
          </cell>
          <cell r="AK279" t="str">
            <v/>
          </cell>
        </row>
        <row r="280">
          <cell r="A280" t="str">
            <v>AX2_2025-06-29</v>
          </cell>
          <cell r="J280">
            <v>45837.666666666664</v>
          </cell>
          <cell r="L280" t="str">
            <v>AX2</v>
          </cell>
          <cell r="AC280">
            <v>24</v>
          </cell>
          <cell r="AF280">
            <v>56.1</v>
          </cell>
          <cell r="AG280">
            <v>8.9069999999999996E-2</v>
          </cell>
          <cell r="AH280">
            <v>510.10599999999999</v>
          </cell>
          <cell r="AI280">
            <v>5.3633499999999994E-3</v>
          </cell>
          <cell r="AJ280">
            <v>28.8</v>
          </cell>
          <cell r="AK280" t="str">
            <v/>
          </cell>
        </row>
        <row r="281">
          <cell r="A281" t="str">
            <v>BB2_2025-06-29</v>
          </cell>
          <cell r="J281">
            <v>45837.666666666664</v>
          </cell>
          <cell r="L281" t="str">
            <v>BB2</v>
          </cell>
          <cell r="AC281">
            <v>23</v>
          </cell>
          <cell r="AF281">
            <v>328.2</v>
          </cell>
          <cell r="AG281">
            <v>0.13811999999999999</v>
          </cell>
          <cell r="AH281">
            <v>911.33749999999998</v>
          </cell>
          <cell r="AI281">
            <v>0.42618452000000001</v>
          </cell>
          <cell r="AJ281">
            <v>2.4</v>
          </cell>
          <cell r="AK281" t="str">
            <v/>
          </cell>
        </row>
        <row r="282">
          <cell r="A282" t="str">
            <v>BD1a_2025-06-29</v>
          </cell>
          <cell r="J282">
            <v>45837.666666666664</v>
          </cell>
          <cell r="L282" t="str">
            <v>BD1a</v>
          </cell>
          <cell r="AC282">
            <v>22</v>
          </cell>
          <cell r="AF282">
            <v>51.2</v>
          </cell>
          <cell r="AG282">
            <v>0.17058999999999999</v>
          </cell>
          <cell r="AH282">
            <v>246.15309999999999</v>
          </cell>
          <cell r="AI282">
            <v>0.16258761999999999</v>
          </cell>
          <cell r="AJ282">
            <v>121</v>
          </cell>
          <cell r="AK282" t="str">
            <v/>
          </cell>
        </row>
        <row r="283">
          <cell r="A283" t="str">
            <v>BD4_2025-06-29</v>
          </cell>
          <cell r="J283">
            <v>45837.666666666664</v>
          </cell>
          <cell r="L283" t="str">
            <v>BD4</v>
          </cell>
          <cell r="AC283">
            <v>23</v>
          </cell>
          <cell r="AF283">
            <v>179.3</v>
          </cell>
          <cell r="AG283">
            <v>7.4079999999999993E-2</v>
          </cell>
          <cell r="AH283">
            <v>358.8655</v>
          </cell>
          <cell r="AI283">
            <v>0.45392480000000002</v>
          </cell>
          <cell r="AJ283">
            <v>3.21</v>
          </cell>
          <cell r="AK283" t="str">
            <v/>
          </cell>
        </row>
        <row r="284">
          <cell r="A284" t="str">
            <v>BD5_2025-06-29</v>
          </cell>
          <cell r="J284">
            <v>45837.666666666664</v>
          </cell>
          <cell r="L284" t="str">
            <v>BD5</v>
          </cell>
          <cell r="AC284">
            <v>23</v>
          </cell>
          <cell r="AF284">
            <v>49.5</v>
          </cell>
          <cell r="AG284">
            <v>0.17100000000000001</v>
          </cell>
          <cell r="AH284">
            <v>669.38699999999994</v>
          </cell>
          <cell r="AI284">
            <v>0.95862758000000003</v>
          </cell>
          <cell r="AJ284">
            <v>1.57</v>
          </cell>
          <cell r="AK284" t="str">
            <v/>
          </cell>
        </row>
        <row r="285">
          <cell r="A285" t="str">
            <v>BRL1_2025-06-29</v>
          </cell>
          <cell r="J285">
            <v>45837.666666666664</v>
          </cell>
          <cell r="L285" t="str">
            <v>BRL1</v>
          </cell>
          <cell r="AC285">
            <v>27</v>
          </cell>
          <cell r="AF285">
            <v>0.5</v>
          </cell>
          <cell r="AG285">
            <v>0.11865000000000001</v>
          </cell>
          <cell r="AH285">
            <v>552.11180000000002</v>
          </cell>
          <cell r="AI285">
            <v>2.0967619999999999E-2</v>
          </cell>
          <cell r="AJ285">
            <v>2.63</v>
          </cell>
          <cell r="AK285" t="str">
            <v/>
          </cell>
        </row>
        <row r="286">
          <cell r="A286" t="str">
            <v>CB2_2025-06-29</v>
          </cell>
          <cell r="J286">
            <v>45837.666666666664</v>
          </cell>
          <cell r="L286" t="str">
            <v>CB2</v>
          </cell>
          <cell r="AC286">
            <v>27</v>
          </cell>
          <cell r="AF286">
            <v>21.6</v>
          </cell>
          <cell r="AG286">
            <v>1.349E-2</v>
          </cell>
          <cell r="AH286">
            <v>551.83050000000003</v>
          </cell>
          <cell r="AI286">
            <v>5.9039459999999995E-2</v>
          </cell>
          <cell r="AJ286">
            <v>0.83</v>
          </cell>
          <cell r="AK286" t="str">
            <v/>
          </cell>
        </row>
        <row r="287">
          <cell r="A287" t="str">
            <v>CB3_2025-06-29</v>
          </cell>
          <cell r="J287">
            <v>45837.666666666664</v>
          </cell>
          <cell r="L287" t="str">
            <v>CB3</v>
          </cell>
          <cell r="AF287">
            <v>20.3</v>
          </cell>
          <cell r="AG287">
            <v>2.5870000000000001E-2</v>
          </cell>
          <cell r="AH287">
            <v>681.24339999999995</v>
          </cell>
          <cell r="AI287">
            <v>0.34982864999999996</v>
          </cell>
          <cell r="AJ287">
            <v>5.75</v>
          </cell>
          <cell r="AK287" t="str">
            <v/>
          </cell>
        </row>
        <row r="288">
          <cell r="A288" t="str">
            <v>CB3_2025-06-29</v>
          </cell>
          <cell r="J288">
            <v>45837.666666666664</v>
          </cell>
          <cell r="L288" t="str">
            <v>CB3</v>
          </cell>
          <cell r="AC288">
            <v>27</v>
          </cell>
          <cell r="AF288">
            <v>20.3</v>
          </cell>
          <cell r="AG288">
            <v>2.5870000000000001E-2</v>
          </cell>
          <cell r="AH288">
            <v>681.24339999999995</v>
          </cell>
          <cell r="AI288">
            <v>0.34982864999999996</v>
          </cell>
          <cell r="AJ288">
            <v>5.75</v>
          </cell>
          <cell r="AK288" t="str">
            <v/>
          </cell>
        </row>
        <row r="289">
          <cell r="A289" t="str">
            <v>CB3_2025-06-29</v>
          </cell>
          <cell r="J289">
            <v>45837.666666666664</v>
          </cell>
          <cell r="L289" t="str">
            <v>CB3</v>
          </cell>
          <cell r="AC289">
            <v>25</v>
          </cell>
          <cell r="AF289">
            <v>20.3</v>
          </cell>
          <cell r="AG289">
            <v>2.5870000000000001E-2</v>
          </cell>
          <cell r="AH289">
            <v>681.24339999999995</v>
          </cell>
          <cell r="AI289">
            <v>0.34982864999999996</v>
          </cell>
          <cell r="AJ289">
            <v>5.75</v>
          </cell>
          <cell r="AK289" t="str">
            <v/>
          </cell>
        </row>
        <row r="290">
          <cell r="A290" t="str">
            <v>CL2_2025-06-29</v>
          </cell>
          <cell r="J290">
            <v>45837.666666666664</v>
          </cell>
          <cell r="L290" t="str">
            <v>CL2</v>
          </cell>
          <cell r="AC290">
            <v>25</v>
          </cell>
          <cell r="AF290">
            <v>37.299999999999997</v>
          </cell>
          <cell r="AG290">
            <v>0.1177</v>
          </cell>
          <cell r="AH290">
            <v>208.93969999999999</v>
          </cell>
          <cell r="AI290">
            <v>0.60486121000000004</v>
          </cell>
          <cell r="AJ290">
            <v>3.57</v>
          </cell>
          <cell r="AK290" t="str">
            <v/>
          </cell>
        </row>
        <row r="291">
          <cell r="A291" t="str">
            <v>CL4_2025-06-29</v>
          </cell>
          <cell r="J291">
            <v>45837.666666666664</v>
          </cell>
          <cell r="L291" t="str">
            <v>CL4</v>
          </cell>
          <cell r="AC291">
            <v>28.5</v>
          </cell>
          <cell r="AF291">
            <v>24.6</v>
          </cell>
          <cell r="AG291">
            <v>0.12096999999999999</v>
          </cell>
          <cell r="AH291">
            <v>566.88980000000004</v>
          </cell>
          <cell r="AI291">
            <v>0.28246418000000001</v>
          </cell>
          <cell r="AJ291">
            <v>9.68</v>
          </cell>
          <cell r="AK291" t="str">
            <v/>
          </cell>
        </row>
        <row r="292">
          <cell r="A292" t="str">
            <v>CL5_2025-06-29</v>
          </cell>
          <cell r="J292">
            <v>45837.666666666664</v>
          </cell>
          <cell r="L292" t="str">
            <v>CL5</v>
          </cell>
          <cell r="AC292">
            <v>28.5</v>
          </cell>
          <cell r="AF292">
            <v>3</v>
          </cell>
          <cell r="AG292">
            <v>1.694E-2</v>
          </cell>
          <cell r="AH292">
            <v>624.95230000000004</v>
          </cell>
          <cell r="AI292">
            <v>0.65985718999999998</v>
          </cell>
          <cell r="AJ292">
            <v>8.66</v>
          </cell>
          <cell r="AK292" t="str">
            <v/>
          </cell>
        </row>
        <row r="293">
          <cell r="A293" t="str">
            <v>COL1_2025-06-29</v>
          </cell>
          <cell r="J293">
            <v>45837.666666666664</v>
          </cell>
          <cell r="L293" t="str">
            <v>COL1</v>
          </cell>
          <cell r="AC293">
            <v>28</v>
          </cell>
          <cell r="AF293">
            <v>14.5</v>
          </cell>
          <cell r="AG293">
            <v>4.0189999999999997E-2</v>
          </cell>
          <cell r="AH293">
            <v>906.28920000000005</v>
          </cell>
          <cell r="AI293">
            <v>1.5744850000000001E-2</v>
          </cell>
          <cell r="AJ293">
            <v>12.4</v>
          </cell>
          <cell r="AK293" t="str">
            <v/>
          </cell>
        </row>
        <row r="294">
          <cell r="A294" t="str">
            <v>CTL1_2025-06-29</v>
          </cell>
          <cell r="J294">
            <v>45837.666666666664</v>
          </cell>
          <cell r="L294" t="str">
            <v>CTL1</v>
          </cell>
          <cell r="AC294">
            <v>30</v>
          </cell>
          <cell r="AF294">
            <v>16.899999999999999</v>
          </cell>
          <cell r="AG294">
            <v>0.10296</v>
          </cell>
          <cell r="AH294">
            <v>681.17340000000002</v>
          </cell>
          <cell r="AI294">
            <v>4.0532559999999995E-2</v>
          </cell>
          <cell r="AJ294">
            <v>6.41</v>
          </cell>
          <cell r="AK294" t="str">
            <v/>
          </cell>
        </row>
        <row r="295">
          <cell r="A295" t="str">
            <v>CVL1_2025-06-29</v>
          </cell>
          <cell r="J295">
            <v>45837.666666666664</v>
          </cell>
          <cell r="L295" t="str">
            <v>CVL1</v>
          </cell>
          <cell r="AC295">
            <v>28</v>
          </cell>
          <cell r="AF295">
            <v>35.9</v>
          </cell>
          <cell r="AG295">
            <v>3.4529999999999998E-2</v>
          </cell>
          <cell r="AH295">
            <v>545.1508</v>
          </cell>
          <cell r="AI295">
            <v>0.104935</v>
          </cell>
          <cell r="AJ295">
            <v>16.7</v>
          </cell>
          <cell r="AK295" t="str">
            <v>Watch (as of 6/9/25)</v>
          </cell>
        </row>
        <row r="296">
          <cell r="A296" t="str">
            <v>DB1_2025-06-29</v>
          </cell>
          <cell r="J296">
            <v>45837.666666666664</v>
          </cell>
          <cell r="L296" t="str">
            <v>DB1</v>
          </cell>
          <cell r="AC296">
            <v>30.3</v>
          </cell>
          <cell r="AF296">
            <v>137.6</v>
          </cell>
          <cell r="AG296">
            <v>0.66420999999999997</v>
          </cell>
          <cell r="AH296">
            <v>578.66999999999996</v>
          </cell>
          <cell r="AI296">
            <v>0.15954724000000001</v>
          </cell>
          <cell r="AJ296">
            <v>2.66</v>
          </cell>
          <cell r="AK296" t="str">
            <v/>
          </cell>
        </row>
        <row r="297">
          <cell r="A297" t="str">
            <v>DB2_2025-06-29</v>
          </cell>
          <cell r="J297">
            <v>45837.666666666664</v>
          </cell>
          <cell r="L297" t="str">
            <v>DB2</v>
          </cell>
          <cell r="AC297">
            <v>26</v>
          </cell>
          <cell r="AF297">
            <v>146.69999999999999</v>
          </cell>
          <cell r="AG297">
            <v>4.2880000000000001E-2</v>
          </cell>
          <cell r="AH297">
            <v>584.20759999999996</v>
          </cell>
          <cell r="AI297">
            <v>0.12431165999999999</v>
          </cell>
          <cell r="AJ297">
            <v>2.4900000000000002</v>
          </cell>
          <cell r="AK297" t="str">
            <v/>
          </cell>
        </row>
        <row r="298">
          <cell r="A298" t="str">
            <v>DE1_2025-06-29</v>
          </cell>
          <cell r="J298">
            <v>45837.666666666664</v>
          </cell>
          <cell r="L298" t="str">
            <v>DE1</v>
          </cell>
          <cell r="AC298">
            <v>24</v>
          </cell>
          <cell r="AF298">
            <v>2500</v>
          </cell>
          <cell r="AG298">
            <v>5.4059999999999997E-2</v>
          </cell>
          <cell r="AH298">
            <v>218.86070000000001</v>
          </cell>
          <cell r="AI298">
            <v>0.7936938899999999</v>
          </cell>
          <cell r="AJ298">
            <v>0.4</v>
          </cell>
          <cell r="AK298" t="str">
            <v/>
          </cell>
        </row>
        <row r="299">
          <cell r="A299" t="str">
            <v>ETL1_2025-06-29</v>
          </cell>
          <cell r="J299">
            <v>45837.666666666664</v>
          </cell>
          <cell r="L299" t="str">
            <v>ETL1</v>
          </cell>
          <cell r="AC299">
            <v>26</v>
          </cell>
          <cell r="AF299">
            <v>178</v>
          </cell>
          <cell r="AG299">
            <v>0.12311999999999999</v>
          </cell>
          <cell r="AH299">
            <v>569.83579999999995</v>
          </cell>
          <cell r="AI299">
            <v>0.32398165000000001</v>
          </cell>
          <cell r="AJ299">
            <v>2.71</v>
          </cell>
          <cell r="AK299" t="str">
            <v/>
          </cell>
        </row>
        <row r="300">
          <cell r="A300" t="str">
            <v>FC1_2025-06-29</v>
          </cell>
          <cell r="J300">
            <v>45837.666666666664</v>
          </cell>
          <cell r="L300" t="str">
            <v>FC1</v>
          </cell>
          <cell r="AC300">
            <v>27</v>
          </cell>
          <cell r="AF300">
            <v>147</v>
          </cell>
          <cell r="AG300">
            <v>6.7720000000000002E-2</v>
          </cell>
          <cell r="AH300">
            <v>173.74459999999999</v>
          </cell>
          <cell r="AI300">
            <v>0.15736150000000002</v>
          </cell>
          <cell r="AJ300">
            <v>1.58</v>
          </cell>
          <cell r="AK300" t="str">
            <v/>
          </cell>
        </row>
        <row r="301">
          <cell r="A301" t="str">
            <v>GMP1_2025-06-29</v>
          </cell>
          <cell r="J301">
            <v>45837.666666666664</v>
          </cell>
          <cell r="L301" t="str">
            <v>GMP1</v>
          </cell>
          <cell r="AC301">
            <v>27</v>
          </cell>
          <cell r="AF301">
            <v>396.8</v>
          </cell>
          <cell r="AG301">
            <v>0.19561000000000001</v>
          </cell>
          <cell r="AH301">
            <v>493.49250000000001</v>
          </cell>
          <cell r="AI301">
            <v>0.31237657000000002</v>
          </cell>
          <cell r="AJ301">
            <v>9.57</v>
          </cell>
          <cell r="AK301" t="str">
            <v/>
          </cell>
        </row>
        <row r="302">
          <cell r="A302" t="str">
            <v>GRPL1_2025-06-29</v>
          </cell>
          <cell r="J302">
            <v>45837.666666666664</v>
          </cell>
          <cell r="L302" t="str">
            <v>GRPL1</v>
          </cell>
          <cell r="AC302">
            <v>26.5</v>
          </cell>
          <cell r="AF302">
            <v>7.5</v>
          </cell>
          <cell r="AG302">
            <v>1.1730000000000001E-2</v>
          </cell>
          <cell r="AH302">
            <v>1081.1110000000001</v>
          </cell>
          <cell r="AI302">
            <v>0.47146152000000002</v>
          </cell>
          <cell r="AJ302">
            <v>2.4500000000000002</v>
          </cell>
          <cell r="AK302" t="str">
            <v/>
          </cell>
        </row>
        <row r="303">
          <cell r="A303" t="str">
            <v>HA1_2025-06-29</v>
          </cell>
          <cell r="J303">
            <v>45837.666666666664</v>
          </cell>
          <cell r="L303" t="str">
            <v>HA1</v>
          </cell>
          <cell r="AC303">
            <v>28.5</v>
          </cell>
          <cell r="AF303">
            <v>62.4</v>
          </cell>
          <cell r="AG303">
            <v>0.20596999999999999</v>
          </cell>
          <cell r="AH303">
            <v>819.7527</v>
          </cell>
          <cell r="AI303">
            <v>0.16029779999999999</v>
          </cell>
          <cell r="AJ303">
            <v>25.5</v>
          </cell>
          <cell r="AK303" t="str">
            <v>Advisory (as of 6/9/25)</v>
          </cell>
        </row>
        <row r="304">
          <cell r="A304" t="str">
            <v>HB3_2025-06-29</v>
          </cell>
          <cell r="J304">
            <v>45837.666666666664</v>
          </cell>
          <cell r="L304" t="str">
            <v>HB3</v>
          </cell>
          <cell r="AC304">
            <v>25</v>
          </cell>
          <cell r="AF304">
            <v>48.1</v>
          </cell>
          <cell r="AG304">
            <v>0.13722000000000001</v>
          </cell>
          <cell r="AH304">
            <v>217.88210000000001</v>
          </cell>
          <cell r="AI304">
            <v>0.5580694100000001</v>
          </cell>
          <cell r="AJ304">
            <v>6.01</v>
          </cell>
          <cell r="AK304" t="str">
            <v/>
          </cell>
        </row>
        <row r="305">
          <cell r="A305" t="str">
            <v>HL2_2025-06-29</v>
          </cell>
          <cell r="J305">
            <v>45837.666666666664</v>
          </cell>
          <cell r="L305" t="str">
            <v>HL2</v>
          </cell>
          <cell r="AC305">
            <v>27</v>
          </cell>
          <cell r="AF305">
            <v>1</v>
          </cell>
          <cell r="AG305">
            <v>0.12587000000000001</v>
          </cell>
          <cell r="AH305">
            <v>238.45930000000001</v>
          </cell>
          <cell r="AI305">
            <v>2.1471520000000001E-2</v>
          </cell>
          <cell r="AJ305">
            <v>4.62</v>
          </cell>
          <cell r="AK305" t="str">
            <v/>
          </cell>
        </row>
        <row r="306">
          <cell r="A306" t="str">
            <v>HO1_2025-06-29</v>
          </cell>
          <cell r="J306">
            <v>45837.666666666664</v>
          </cell>
          <cell r="L306" t="str">
            <v>HO1</v>
          </cell>
          <cell r="AC306">
            <v>22</v>
          </cell>
          <cell r="AF306">
            <v>190.4</v>
          </cell>
          <cell r="AG306">
            <v>0.18579999999999999</v>
          </cell>
          <cell r="AH306">
            <v>496.27379999999999</v>
          </cell>
          <cell r="AI306">
            <v>0.84629986999999995</v>
          </cell>
          <cell r="AJ306">
            <v>2.74</v>
          </cell>
          <cell r="AK306" t="str">
            <v/>
          </cell>
        </row>
        <row r="307">
          <cell r="A307" t="str">
            <v>JC5_2025-06-29</v>
          </cell>
          <cell r="J307">
            <v>45837.666666666664</v>
          </cell>
          <cell r="L307" t="str">
            <v>JC5</v>
          </cell>
          <cell r="AC307">
            <v>22</v>
          </cell>
          <cell r="AF307">
            <v>547.5</v>
          </cell>
          <cell r="AG307">
            <v>0.18826999999999999</v>
          </cell>
          <cell r="AH307">
            <v>353.25470000000001</v>
          </cell>
          <cell r="AI307">
            <v>0.68238924999999995</v>
          </cell>
          <cell r="AJ307">
            <v>1.2</v>
          </cell>
          <cell r="AK307" t="str">
            <v/>
          </cell>
        </row>
        <row r="308">
          <cell r="A308" t="str">
            <v>JC6_2025-06-29</v>
          </cell>
          <cell r="J308">
            <v>45837.666666666664</v>
          </cell>
          <cell r="L308" t="str">
            <v>JC6</v>
          </cell>
          <cell r="AC308">
            <v>23</v>
          </cell>
          <cell r="AF308">
            <v>613.1</v>
          </cell>
          <cell r="AG308">
            <v>0.24435999999999999</v>
          </cell>
          <cell r="AH308">
            <v>523.70060000000001</v>
          </cell>
          <cell r="AI308">
            <v>0.47392540000000005</v>
          </cell>
          <cell r="AJ308">
            <v>1.69</v>
          </cell>
          <cell r="AK308" t="str">
            <v/>
          </cell>
        </row>
        <row r="309">
          <cell r="A309" t="str">
            <v>LSC1_2025-06-29</v>
          </cell>
          <cell r="J309">
            <v>45837.666666666664</v>
          </cell>
          <cell r="L309" t="str">
            <v>LSC1</v>
          </cell>
          <cell r="AC309">
            <v>22</v>
          </cell>
          <cell r="AF309">
            <v>328.2</v>
          </cell>
          <cell r="AG309">
            <v>0.19250999999999999</v>
          </cell>
          <cell r="AH309">
            <v>899.02290000000005</v>
          </cell>
          <cell r="AI309">
            <v>1.987005E-2</v>
          </cell>
          <cell r="AJ309">
            <v>0.53</v>
          </cell>
          <cell r="AK309" t="str">
            <v/>
          </cell>
        </row>
        <row r="310">
          <cell r="A310" t="str">
            <v>MB3_2025-06-29</v>
          </cell>
          <cell r="J310">
            <v>45837.666666666664</v>
          </cell>
          <cell r="L310" t="str">
            <v>MB3</v>
          </cell>
          <cell r="AC310">
            <v>21</v>
          </cell>
          <cell r="AF310">
            <v>104.6</v>
          </cell>
          <cell r="AG310">
            <v>0.26590999999999998</v>
          </cell>
          <cell r="AH310">
            <v>959.56510000000003</v>
          </cell>
          <cell r="AI310">
            <v>0.1971685</v>
          </cell>
          <cell r="AJ310">
            <v>1.3</v>
          </cell>
          <cell r="AK310" t="str">
            <v/>
          </cell>
        </row>
        <row r="311">
          <cell r="A311" t="str">
            <v>MDWL1_2025-06-29</v>
          </cell>
          <cell r="J311">
            <v>45837.666666666664</v>
          </cell>
          <cell r="L311" t="str">
            <v>MDWL1</v>
          </cell>
          <cell r="AC311">
            <v>24</v>
          </cell>
          <cell r="AF311">
            <v>9.6999999999999993</v>
          </cell>
          <cell r="AG311">
            <v>3.058E-2</v>
          </cell>
          <cell r="AH311">
            <v>708.47860000000003</v>
          </cell>
          <cell r="AI311">
            <v>1.5541958899999999</v>
          </cell>
          <cell r="AJ311">
            <v>4.01</v>
          </cell>
          <cell r="AK311" t="str">
            <v/>
          </cell>
        </row>
        <row r="312">
          <cell r="A312" t="str">
            <v>MO1_2025-06-29</v>
          </cell>
          <cell r="J312">
            <v>45837.666666666664</v>
          </cell>
          <cell r="L312" t="str">
            <v>MO1</v>
          </cell>
          <cell r="AC312">
            <v>24</v>
          </cell>
          <cell r="AF312">
            <v>56.1</v>
          </cell>
          <cell r="AG312">
            <v>4.002E-2</v>
          </cell>
          <cell r="AH312">
            <v>294.05650000000003</v>
          </cell>
          <cell r="AI312">
            <v>0.63849929999999999</v>
          </cell>
          <cell r="AJ312">
            <v>2.34</v>
          </cell>
          <cell r="AK312" t="str">
            <v/>
          </cell>
        </row>
        <row r="313">
          <cell r="A313" t="str">
            <v>MR1_2025-06-29</v>
          </cell>
          <cell r="J313">
            <v>45837.666666666664</v>
          </cell>
          <cell r="L313" t="str">
            <v>MR1</v>
          </cell>
          <cell r="AC313">
            <v>27</v>
          </cell>
          <cell r="AF313">
            <v>103.9</v>
          </cell>
          <cell r="AG313">
            <v>0.16339000000000001</v>
          </cell>
          <cell r="AH313">
            <v>743.95540000000005</v>
          </cell>
          <cell r="AI313">
            <v>-2.12438E-2</v>
          </cell>
          <cell r="AJ313">
            <v>2.2799999999999998</v>
          </cell>
          <cell r="AK313" t="str">
            <v/>
          </cell>
        </row>
        <row r="314">
          <cell r="A314" t="str">
            <v>MR4_2025-06-29</v>
          </cell>
          <cell r="J314">
            <v>45837.666666666664</v>
          </cell>
          <cell r="L314" t="str">
            <v>MR4</v>
          </cell>
          <cell r="AC314">
            <v>24</v>
          </cell>
          <cell r="AF314" t="str">
            <v/>
          </cell>
          <cell r="AG314">
            <v>0.33169999999999999</v>
          </cell>
          <cell r="AH314">
            <v>535.12699999999995</v>
          </cell>
          <cell r="AI314">
            <v>2.3755936099999997</v>
          </cell>
          <cell r="AJ314">
            <v>3.09</v>
          </cell>
          <cell r="AK314" t="str">
            <v/>
          </cell>
        </row>
        <row r="315">
          <cell r="A315" t="str">
            <v>MRC_2025-06-29</v>
          </cell>
          <cell r="J315">
            <v>45837.666666666664</v>
          </cell>
          <cell r="L315" t="str">
            <v>MRC</v>
          </cell>
          <cell r="AC315">
            <v>24</v>
          </cell>
          <cell r="AF315">
            <v>141.4</v>
          </cell>
          <cell r="AG315">
            <v>8.7340000000000001E-2</v>
          </cell>
          <cell r="AH315">
            <v>530.49850000000004</v>
          </cell>
          <cell r="AI315">
            <v>0.37193860000000001</v>
          </cell>
          <cell r="AJ315">
            <v>3.75</v>
          </cell>
          <cell r="AK315" t="str">
            <v/>
          </cell>
        </row>
        <row r="316">
          <cell r="A316" t="str">
            <v>MRD_2025-06-29</v>
          </cell>
          <cell r="J316">
            <v>45837.666666666664</v>
          </cell>
          <cell r="L316" t="str">
            <v>MRD</v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 t="str">
            <v/>
          </cell>
          <cell r="AK316" t="str">
            <v/>
          </cell>
        </row>
        <row r="317">
          <cell r="A317" t="str">
            <v>PL1_2025-06-29</v>
          </cell>
          <cell r="J317">
            <v>45837.666666666664</v>
          </cell>
          <cell r="L317" t="str">
            <v>PL1</v>
          </cell>
          <cell r="AC317">
            <v>26</v>
          </cell>
          <cell r="AF317">
            <v>17.899999999999999</v>
          </cell>
          <cell r="AG317">
            <v>0.13772999999999999</v>
          </cell>
          <cell r="AH317">
            <v>794.67629999999997</v>
          </cell>
          <cell r="AI317">
            <v>0.38953353000000002</v>
          </cell>
          <cell r="AJ317">
            <v>2.17</v>
          </cell>
          <cell r="AK317" t="str">
            <v/>
          </cell>
        </row>
        <row r="318">
          <cell r="A318" t="str">
            <v>PMRL1_2025-06-29</v>
          </cell>
          <cell r="J318">
            <v>45837.666666666664</v>
          </cell>
          <cell r="L318" t="str">
            <v>PMRL1</v>
          </cell>
          <cell r="AC318">
            <v>25</v>
          </cell>
          <cell r="AF318">
            <v>193.5</v>
          </cell>
          <cell r="AG318">
            <v>8.0750000000000002E-2</v>
          </cell>
          <cell r="AH318">
            <v>655.32539999999995</v>
          </cell>
          <cell r="AI318">
            <v>1.428106E-2</v>
          </cell>
          <cell r="AJ318">
            <v>5.39</v>
          </cell>
          <cell r="AK318" t="str">
            <v/>
          </cell>
        </row>
        <row r="319">
          <cell r="A319" t="str">
            <v>PP1_2025-06-29</v>
          </cell>
          <cell r="J319">
            <v>45837.666666666664</v>
          </cell>
          <cell r="L319" t="str">
            <v>PP1</v>
          </cell>
          <cell r="AC319">
            <v>27</v>
          </cell>
          <cell r="AF319" t="str">
            <v/>
          </cell>
          <cell r="AG319">
            <v>0.61080999999999996</v>
          </cell>
          <cell r="AH319">
            <v>641.93799999999999</v>
          </cell>
          <cell r="AI319">
            <v>9.0601519999999991E-2</v>
          </cell>
          <cell r="AJ319">
            <v>14.6</v>
          </cell>
          <cell r="AK319" t="str">
            <v/>
          </cell>
        </row>
        <row r="320">
          <cell r="A320" t="str">
            <v>PRP1_2025-06-29</v>
          </cell>
          <cell r="J320">
            <v>45837.666666666664</v>
          </cell>
          <cell r="L320" t="str">
            <v>PRP1</v>
          </cell>
          <cell r="AC320">
            <v>25.8</v>
          </cell>
          <cell r="AF320">
            <v>32.700000000000003</v>
          </cell>
          <cell r="AG320">
            <v>0.10970000000000001</v>
          </cell>
          <cell r="AH320">
            <v>284.24549999999999</v>
          </cell>
          <cell r="AI320">
            <v>8.2976679999999997E-2</v>
          </cell>
          <cell r="AJ320">
            <v>4.05</v>
          </cell>
          <cell r="AK320" t="str">
            <v/>
          </cell>
        </row>
        <row r="321">
          <cell r="A321" t="str">
            <v>RB1_2025-06-29</v>
          </cell>
          <cell r="J321">
            <v>45837.666666666664</v>
          </cell>
          <cell r="L321" t="str">
            <v>RB1</v>
          </cell>
          <cell r="AC321">
            <v>24</v>
          </cell>
          <cell r="AF321">
            <v>365.4</v>
          </cell>
          <cell r="AG321">
            <v>9.7900000000000001E-2</v>
          </cell>
          <cell r="AH321">
            <v>524.56479999999999</v>
          </cell>
          <cell r="AI321">
            <v>0.79773768000000012</v>
          </cell>
          <cell r="AJ321">
            <v>17</v>
          </cell>
          <cell r="AK321" t="str">
            <v/>
          </cell>
        </row>
        <row r="322">
          <cell r="A322" t="str">
            <v>RB2_2025-06-29</v>
          </cell>
          <cell r="J322">
            <v>45837.666666666664</v>
          </cell>
          <cell r="L322" t="str">
            <v>RB2</v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 t="str">
            <v/>
          </cell>
          <cell r="AK322" t="str">
            <v/>
          </cell>
        </row>
        <row r="323">
          <cell r="A323" t="str">
            <v>RBA_2025-06-29</v>
          </cell>
          <cell r="J323">
            <v>45837.666666666664</v>
          </cell>
          <cell r="L323" t="str">
            <v>RBA</v>
          </cell>
          <cell r="AC323">
            <v>25</v>
          </cell>
          <cell r="AF323">
            <v>83.6</v>
          </cell>
          <cell r="AG323">
            <v>0.11294</v>
          </cell>
          <cell r="AH323">
            <v>829.60299999999995</v>
          </cell>
          <cell r="AI323">
            <v>0.59394068999999994</v>
          </cell>
          <cell r="AJ323">
            <v>2.19</v>
          </cell>
          <cell r="AK323" t="str">
            <v/>
          </cell>
        </row>
        <row r="324">
          <cell r="A324" t="str">
            <v>ROL1_2025-06-29</v>
          </cell>
          <cell r="J324">
            <v>45837.666666666664</v>
          </cell>
          <cell r="L324" t="str">
            <v>ROL1</v>
          </cell>
          <cell r="AC324">
            <v>22</v>
          </cell>
          <cell r="AF324">
            <v>15.8</v>
          </cell>
          <cell r="AG324">
            <v>1.1990000000000001E-2</v>
          </cell>
          <cell r="AH324">
            <v>269.7183</v>
          </cell>
          <cell r="AI324">
            <v>2.2912809999999999E-2</v>
          </cell>
          <cell r="AJ324">
            <v>11.4</v>
          </cell>
          <cell r="AK324" t="str">
            <v/>
          </cell>
        </row>
        <row r="325">
          <cell r="A325" t="str">
            <v>SB2_2025-06-29</v>
          </cell>
          <cell r="J325">
            <v>45837.666666666664</v>
          </cell>
          <cell r="L325" t="str">
            <v>SB2</v>
          </cell>
          <cell r="AC325">
            <v>25</v>
          </cell>
          <cell r="AF325">
            <v>40.200000000000003</v>
          </cell>
          <cell r="AG325">
            <v>0.25530000000000003</v>
          </cell>
          <cell r="AH325">
            <v>599.3383</v>
          </cell>
          <cell r="AI325">
            <v>0.52988341000000005</v>
          </cell>
          <cell r="AJ325">
            <v>0.42</v>
          </cell>
          <cell r="AK325" t="str">
            <v/>
          </cell>
        </row>
        <row r="326">
          <cell r="A326" t="str">
            <v>SB5_2025-06-29</v>
          </cell>
          <cell r="J326">
            <v>45837.666666666664</v>
          </cell>
          <cell r="L326" t="str">
            <v>SB5</v>
          </cell>
          <cell r="AC326">
            <v>22</v>
          </cell>
          <cell r="AF326">
            <v>57.6</v>
          </cell>
          <cell r="AG326">
            <v>4.6589999999999999E-2</v>
          </cell>
          <cell r="AH326">
            <v>383.34930000000003</v>
          </cell>
          <cell r="AI326">
            <v>0.63225560999999997</v>
          </cell>
          <cell r="AJ326">
            <v>2.64</v>
          </cell>
          <cell r="AK326" t="str">
            <v/>
          </cell>
        </row>
        <row r="327">
          <cell r="A327" t="str">
            <v>SBA_2025-06-29</v>
          </cell>
          <cell r="J327">
            <v>45837.666666666664</v>
          </cell>
          <cell r="L327" t="str">
            <v>SBA</v>
          </cell>
          <cell r="AC327">
            <v>23</v>
          </cell>
          <cell r="AF327">
            <v>71.900000000000006</v>
          </cell>
          <cell r="AG327">
            <v>3.8339999999999999E-2</v>
          </cell>
          <cell r="AH327">
            <v>410.40570000000002</v>
          </cell>
          <cell r="AI327">
            <v>0.43689722999999997</v>
          </cell>
          <cell r="AJ327">
            <v>4.05</v>
          </cell>
          <cell r="AK327" t="str">
            <v/>
          </cell>
        </row>
        <row r="328">
          <cell r="A328" t="str">
            <v>SC6_2025-06-29</v>
          </cell>
          <cell r="J328">
            <v>45837.666666666664</v>
          </cell>
          <cell r="L328" t="str">
            <v>SC6</v>
          </cell>
          <cell r="AC328">
            <v>22</v>
          </cell>
          <cell r="AF328">
            <v>365.4</v>
          </cell>
          <cell r="AG328">
            <v>0.1101</v>
          </cell>
          <cell r="AH328">
            <v>991.26670000000001</v>
          </cell>
          <cell r="AI328">
            <v>0.38529347000000003</v>
          </cell>
          <cell r="AJ328">
            <v>2.62</v>
          </cell>
          <cell r="AK328" t="str">
            <v/>
          </cell>
        </row>
        <row r="329">
          <cell r="A329" t="str">
            <v>SW1_2025-06-29</v>
          </cell>
          <cell r="J329">
            <v>45837.666666666664</v>
          </cell>
          <cell r="L329" t="str">
            <v>SW1</v>
          </cell>
          <cell r="AC329">
            <v>22</v>
          </cell>
          <cell r="AF329">
            <v>104.3</v>
          </cell>
          <cell r="AG329">
            <v>9.5420000000000005E-2</v>
          </cell>
          <cell r="AH329">
            <v>587.21910000000003</v>
          </cell>
          <cell r="AI329">
            <v>0.76904530000000004</v>
          </cell>
          <cell r="AJ329">
            <v>0.65</v>
          </cell>
          <cell r="AK329" t="str">
            <v/>
          </cell>
        </row>
        <row r="330">
          <cell r="A330" t="str">
            <v>SYL1_2025-06-29</v>
          </cell>
          <cell r="J330">
            <v>45837.666666666664</v>
          </cell>
          <cell r="L330" t="str">
            <v>SYL1</v>
          </cell>
          <cell r="AC330">
            <v>27</v>
          </cell>
          <cell r="AF330">
            <v>40.200000000000003</v>
          </cell>
          <cell r="AG330">
            <v>4.7710000000000002E-2</v>
          </cell>
          <cell r="AH330">
            <v>985.25369999999998</v>
          </cell>
          <cell r="AI330">
            <v>1.9574350000000004E-2</v>
          </cell>
          <cell r="AJ330">
            <v>20</v>
          </cell>
          <cell r="AK330" t="str">
            <v>Flagged</v>
          </cell>
        </row>
        <row r="331">
          <cell r="A331" t="str">
            <v>SYNL1_2025-06-29</v>
          </cell>
          <cell r="J331">
            <v>45837.666666666664</v>
          </cell>
          <cell r="L331" t="str">
            <v>SYNL1</v>
          </cell>
          <cell r="AC331">
            <v>25</v>
          </cell>
          <cell r="AF331">
            <v>150</v>
          </cell>
          <cell r="AG331">
            <v>5.1529999999999999E-2</v>
          </cell>
          <cell r="AH331">
            <v>221.29499999999999</v>
          </cell>
          <cell r="AI331">
            <v>8.5507890000000003E-2</v>
          </cell>
          <cell r="AJ331">
            <v>4.97</v>
          </cell>
          <cell r="AK331" t="str">
            <v/>
          </cell>
        </row>
        <row r="332">
          <cell r="A332" t="str">
            <v>WP2_2025-06-29</v>
          </cell>
          <cell r="J332">
            <v>45837.666666666664</v>
          </cell>
          <cell r="L332" t="str">
            <v>WP2</v>
          </cell>
          <cell r="AC332">
            <v>23.39</v>
          </cell>
          <cell r="AF332">
            <v>2</v>
          </cell>
          <cell r="AG332">
            <v>-0.17349000000000001</v>
          </cell>
          <cell r="AH332">
            <v>108.47020000000001</v>
          </cell>
          <cell r="AI332">
            <v>-3.8001300000000002E-2</v>
          </cell>
          <cell r="AJ332">
            <v>181</v>
          </cell>
          <cell r="AK332" t="str">
            <v>Watch (as of 6/12/25)</v>
          </cell>
        </row>
        <row r="333">
          <cell r="A333" t="str">
            <v>JC6_2025-07-06</v>
          </cell>
          <cell r="J333">
            <v>45844</v>
          </cell>
          <cell r="L333" t="str">
            <v>JC6</v>
          </cell>
          <cell r="AF333">
            <v>193.5</v>
          </cell>
          <cell r="AG333">
            <v>8.6230000000000001E-2</v>
          </cell>
          <cell r="AH333">
            <v>489.3</v>
          </cell>
          <cell r="AI333">
            <v>0.51754579999999994</v>
          </cell>
          <cell r="AJ333">
            <v>2.3199999999999998</v>
          </cell>
          <cell r="AK333" t="str">
            <v/>
          </cell>
        </row>
        <row r="334">
          <cell r="A334" t="str">
            <v>WP2_2025-07-06</v>
          </cell>
          <cell r="J334">
            <v>45844</v>
          </cell>
          <cell r="L334" t="str">
            <v>WP2</v>
          </cell>
          <cell r="AF334">
            <v>4.0999999999999996</v>
          </cell>
          <cell r="AG334">
            <v>4.0410000000000001E-2</v>
          </cell>
          <cell r="AH334">
            <v>117.38039999999999</v>
          </cell>
          <cell r="AI334">
            <v>-8.2106999999999992E-4</v>
          </cell>
          <cell r="AJ334">
            <v>26.2</v>
          </cell>
          <cell r="AK334" t="str">
            <v>Elevated Phycocyanin</v>
          </cell>
        </row>
        <row r="335">
          <cell r="A335" t="str">
            <v>ABM4_2025-07-06</v>
          </cell>
          <cell r="J335">
            <v>45844.666666666664</v>
          </cell>
          <cell r="L335" t="str">
            <v>ABM4</v>
          </cell>
          <cell r="AC335">
            <v>25</v>
          </cell>
          <cell r="AF335">
            <v>67</v>
          </cell>
          <cell r="AG335">
            <v>0.11713</v>
          </cell>
          <cell r="AH335">
            <v>245.65770000000001</v>
          </cell>
          <cell r="AI335">
            <v>0.84276185000000003</v>
          </cell>
          <cell r="AJ335">
            <v>2.67</v>
          </cell>
          <cell r="AK335" t="str">
            <v/>
          </cell>
        </row>
        <row r="336">
          <cell r="A336" t="str">
            <v>AC1_2025-07-06</v>
          </cell>
          <cell r="J336">
            <v>45844.666666666664</v>
          </cell>
          <cell r="L336" t="str">
            <v>AC1</v>
          </cell>
          <cell r="AC336">
            <v>24</v>
          </cell>
          <cell r="AF336">
            <v>260.3</v>
          </cell>
          <cell r="AG336">
            <v>0.63295000000000001</v>
          </cell>
          <cell r="AH336">
            <v>790.84670000000006</v>
          </cell>
          <cell r="AI336">
            <v>-1.9375070000000001E-2</v>
          </cell>
          <cell r="AJ336">
            <v>3.12</v>
          </cell>
          <cell r="AK336" t="str">
            <v/>
          </cell>
        </row>
        <row r="337">
          <cell r="A337" t="str">
            <v>AC2_2025-07-06</v>
          </cell>
          <cell r="J337">
            <v>45844.666666666664</v>
          </cell>
          <cell r="L337" t="str">
            <v>AC2</v>
          </cell>
          <cell r="AC337">
            <v>22</v>
          </cell>
          <cell r="AF337">
            <v>648.79999999999995</v>
          </cell>
          <cell r="AG337">
            <v>0.51504000000000005</v>
          </cell>
          <cell r="AH337">
            <v>733.90350000000001</v>
          </cell>
          <cell r="AI337">
            <v>-1.5258369999999999E-2</v>
          </cell>
          <cell r="AJ337">
            <v>4.33</v>
          </cell>
          <cell r="AK337" t="str">
            <v/>
          </cell>
        </row>
        <row r="338">
          <cell r="A338" t="str">
            <v>AC3_2025-07-06</v>
          </cell>
          <cell r="J338">
            <v>45844.666666666664</v>
          </cell>
          <cell r="L338" t="str">
            <v>AC3</v>
          </cell>
          <cell r="AC338">
            <v>23</v>
          </cell>
          <cell r="AF338">
            <v>816.4</v>
          </cell>
          <cell r="AG338">
            <v>0.58735000000000004</v>
          </cell>
          <cell r="AH338">
            <v>738.33370000000002</v>
          </cell>
          <cell r="AI338">
            <v>-1.253775E-2</v>
          </cell>
          <cell r="AJ338">
            <v>20.7</v>
          </cell>
          <cell r="AK338" t="str">
            <v/>
          </cell>
        </row>
        <row r="339">
          <cell r="A339" t="str">
            <v>AC4_2025-07-06</v>
          </cell>
          <cell r="J339">
            <v>45844.666666666664</v>
          </cell>
          <cell r="L339" t="str">
            <v>AC4</v>
          </cell>
          <cell r="AC339">
            <v>24</v>
          </cell>
          <cell r="AF339">
            <v>84.2</v>
          </cell>
          <cell r="AG339">
            <v>0.77934000000000003</v>
          </cell>
          <cell r="AH339">
            <v>194.01910000000001</v>
          </cell>
          <cell r="AI339">
            <v>0.72250923999999994</v>
          </cell>
          <cell r="AJ339">
            <v>7.82</v>
          </cell>
          <cell r="AK339" t="str">
            <v/>
          </cell>
        </row>
        <row r="340">
          <cell r="A340" t="str">
            <v>AC5_2025-07-06</v>
          </cell>
          <cell r="J340">
            <v>45844.666666666664</v>
          </cell>
          <cell r="L340" t="str">
            <v>AC5</v>
          </cell>
          <cell r="AC340">
            <v>24</v>
          </cell>
          <cell r="AF340">
            <v>456.9</v>
          </cell>
          <cell r="AG340">
            <v>1.4829999999999999E-2</v>
          </cell>
          <cell r="AH340">
            <v>348.99259999999998</v>
          </cell>
          <cell r="AI340">
            <v>0.45555001000000001</v>
          </cell>
          <cell r="AJ340">
            <v>2.0299999999999998</v>
          </cell>
          <cell r="AK340" t="str">
            <v/>
          </cell>
        </row>
        <row r="341">
          <cell r="A341" t="str">
            <v>AC6_2025-07-06</v>
          </cell>
          <cell r="J341">
            <v>45844.666666666664</v>
          </cell>
          <cell r="L341" t="str">
            <v>AC6</v>
          </cell>
          <cell r="AC341">
            <v>25</v>
          </cell>
          <cell r="AF341">
            <v>190.4</v>
          </cell>
          <cell r="AG341">
            <v>0.21048</v>
          </cell>
          <cell r="AH341">
            <v>465.10860000000002</v>
          </cell>
          <cell r="AI341">
            <v>0.22135788000000001</v>
          </cell>
          <cell r="AJ341">
            <v>12.7</v>
          </cell>
          <cell r="AK341" t="str">
            <v/>
          </cell>
        </row>
        <row r="342">
          <cell r="A342" t="str">
            <v>APL1_2025-07-06</v>
          </cell>
          <cell r="J342">
            <v>45844.666666666664</v>
          </cell>
          <cell r="L342" t="str">
            <v>APL1</v>
          </cell>
          <cell r="AC342">
            <v>27</v>
          </cell>
          <cell r="AF342">
            <v>28.7</v>
          </cell>
          <cell r="AG342">
            <v>-1.0359999999999999E-2</v>
          </cell>
          <cell r="AH342">
            <v>255.41900000000001</v>
          </cell>
          <cell r="AI342">
            <v>-7.7800399999999994E-3</v>
          </cell>
          <cell r="AJ342">
            <v>21.6</v>
          </cell>
          <cell r="AK342" t="str">
            <v>Watch (as of 7/3/25)</v>
          </cell>
        </row>
        <row r="343">
          <cell r="A343" t="str">
            <v>ATL1_2025-07-06</v>
          </cell>
          <cell r="J343">
            <v>45844.666666666664</v>
          </cell>
          <cell r="L343" t="str">
            <v>ATL1</v>
          </cell>
          <cell r="AC343">
            <v>26.5</v>
          </cell>
          <cell r="AF343">
            <v>1</v>
          </cell>
          <cell r="AG343">
            <v>3.6769999999999997E-2</v>
          </cell>
          <cell r="AH343">
            <v>464.59100000000001</v>
          </cell>
          <cell r="AI343">
            <v>1.5920550000000002E-2</v>
          </cell>
          <cell r="AJ343">
            <v>10</v>
          </cell>
          <cell r="AK343" t="str">
            <v/>
          </cell>
        </row>
        <row r="344">
          <cell r="A344" t="str">
            <v>AX1_2025-07-06</v>
          </cell>
          <cell r="J344">
            <v>45844.666666666664</v>
          </cell>
          <cell r="L344" t="str">
            <v>AX1</v>
          </cell>
          <cell r="AC344">
            <v>21</v>
          </cell>
          <cell r="AF344">
            <v>10.5</v>
          </cell>
          <cell r="AG344">
            <v>6.2520000000000006E-2</v>
          </cell>
          <cell r="AH344">
            <v>444.56920000000002</v>
          </cell>
          <cell r="AI344">
            <v>0.72118621000000005</v>
          </cell>
          <cell r="AJ344">
            <v>0.89</v>
          </cell>
          <cell r="AK344" t="str">
            <v/>
          </cell>
        </row>
        <row r="345">
          <cell r="A345" t="str">
            <v>AX2_2025-07-06</v>
          </cell>
          <cell r="J345">
            <v>45844.666666666664</v>
          </cell>
          <cell r="L345" t="str">
            <v>AX2</v>
          </cell>
          <cell r="AC345">
            <v>22</v>
          </cell>
          <cell r="AF345">
            <v>54.5</v>
          </cell>
          <cell r="AG345">
            <v>5.0299999999999997E-2</v>
          </cell>
          <cell r="AH345">
            <v>521.40809999999999</v>
          </cell>
          <cell r="AI345">
            <v>0.85383240000000005</v>
          </cell>
          <cell r="AJ345">
            <v>0.78</v>
          </cell>
          <cell r="AK345" t="str">
            <v/>
          </cell>
        </row>
        <row r="346">
          <cell r="A346" t="str">
            <v>BB1_2025-07-06</v>
          </cell>
          <cell r="J346">
            <v>45844.666666666664</v>
          </cell>
          <cell r="L346" t="str">
            <v>BB1</v>
          </cell>
          <cell r="AC346">
            <v>24</v>
          </cell>
          <cell r="AF346">
            <v>25.3</v>
          </cell>
          <cell r="AG346">
            <v>4.734E-2</v>
          </cell>
          <cell r="AH346">
            <v>431.30610000000001</v>
          </cell>
          <cell r="AI346">
            <v>0.51755636000000005</v>
          </cell>
          <cell r="AJ346">
            <v>3.73</v>
          </cell>
          <cell r="AK346" t="str">
            <v/>
          </cell>
        </row>
        <row r="347">
          <cell r="A347" t="str">
            <v>BD1a_2025-07-06</v>
          </cell>
          <cell r="J347">
            <v>45844.666666666664</v>
          </cell>
          <cell r="L347" t="str">
            <v>BD1a</v>
          </cell>
          <cell r="AC347">
            <v>23</v>
          </cell>
          <cell r="AF347">
            <v>15.3</v>
          </cell>
          <cell r="AG347">
            <v>0.23332</v>
          </cell>
          <cell r="AH347">
            <v>366.34429999999998</v>
          </cell>
          <cell r="AI347">
            <v>0.64647979999999994</v>
          </cell>
          <cell r="AJ347">
            <v>1.77</v>
          </cell>
          <cell r="AK347" t="str">
            <v/>
          </cell>
        </row>
        <row r="348">
          <cell r="A348" t="str">
            <v>BD4_2025-07-06</v>
          </cell>
          <cell r="J348">
            <v>45844.666666666664</v>
          </cell>
          <cell r="L348" t="str">
            <v>BD4</v>
          </cell>
          <cell r="AC348">
            <v>21</v>
          </cell>
          <cell r="AF348">
            <v>52</v>
          </cell>
          <cell r="AG348">
            <v>0.10222000000000001</v>
          </cell>
          <cell r="AH348">
            <v>287.73559999999998</v>
          </cell>
          <cell r="AI348">
            <v>0.44641579999999997</v>
          </cell>
          <cell r="AJ348">
            <v>1.65</v>
          </cell>
          <cell r="AK348" t="str">
            <v/>
          </cell>
        </row>
        <row r="349">
          <cell r="A349" t="str">
            <v>BD5_2025-07-06</v>
          </cell>
          <cell r="J349">
            <v>45844.666666666664</v>
          </cell>
          <cell r="L349" t="str">
            <v>BD5</v>
          </cell>
          <cell r="AC349">
            <v>21</v>
          </cell>
          <cell r="AF349">
            <v>1413.6</v>
          </cell>
          <cell r="AG349">
            <v>0.2225</v>
          </cell>
          <cell r="AH349">
            <v>642.39459999999997</v>
          </cell>
          <cell r="AI349">
            <v>1.37668181</v>
          </cell>
          <cell r="AJ349">
            <v>1.21</v>
          </cell>
          <cell r="AK349" t="str">
            <v/>
          </cell>
        </row>
        <row r="350">
          <cell r="A350" t="str">
            <v>BRL1_2025-07-06</v>
          </cell>
          <cell r="J350">
            <v>45844.666666666664</v>
          </cell>
          <cell r="L350" t="str">
            <v>BRL1</v>
          </cell>
          <cell r="AC350">
            <v>25</v>
          </cell>
          <cell r="AF350">
            <v>4.0999999999999996</v>
          </cell>
          <cell r="AG350">
            <v>2.1780000000000001E-2</v>
          </cell>
          <cell r="AH350">
            <v>498.16579999999999</v>
          </cell>
          <cell r="AI350">
            <v>9.1222889999999987E-2</v>
          </cell>
          <cell r="AJ350">
            <v>4</v>
          </cell>
          <cell r="AK350" t="str">
            <v/>
          </cell>
        </row>
        <row r="351">
          <cell r="A351" t="str">
            <v>CB2_2025-07-06</v>
          </cell>
          <cell r="J351">
            <v>45844.666666666664</v>
          </cell>
          <cell r="L351" t="str">
            <v>CB2</v>
          </cell>
          <cell r="AC351">
            <v>25</v>
          </cell>
          <cell r="AF351">
            <v>29.3</v>
          </cell>
          <cell r="AG351">
            <v>3.0960000000000001E-2</v>
          </cell>
          <cell r="AH351">
            <v>493.7208</v>
          </cell>
          <cell r="AI351">
            <v>0.46935380999999998</v>
          </cell>
          <cell r="AJ351">
            <v>3.24</v>
          </cell>
          <cell r="AK351" t="str">
            <v/>
          </cell>
        </row>
        <row r="352">
          <cell r="A352" t="str">
            <v>CB3_2025-07-06</v>
          </cell>
          <cell r="J352">
            <v>45844.666666666664</v>
          </cell>
          <cell r="L352" t="str">
            <v>CB3</v>
          </cell>
          <cell r="AC352">
            <v>24</v>
          </cell>
          <cell r="AF352">
            <v>25.6</v>
          </cell>
          <cell r="AG352">
            <v>4.888E-2</v>
          </cell>
          <cell r="AH352">
            <v>566.45830000000001</v>
          </cell>
          <cell r="AI352">
            <v>0.82189659000000004</v>
          </cell>
          <cell r="AJ352">
            <v>4.84</v>
          </cell>
          <cell r="AK352" t="str">
            <v/>
          </cell>
        </row>
        <row r="353">
          <cell r="A353" t="str">
            <v>CL2_2025-07-06</v>
          </cell>
          <cell r="J353">
            <v>45844.666666666664</v>
          </cell>
          <cell r="L353" t="str">
            <v>CL2</v>
          </cell>
          <cell r="AC353">
            <v>26.6</v>
          </cell>
          <cell r="AF353">
            <v>38.6</v>
          </cell>
          <cell r="AG353">
            <v>0.10002999999999999</v>
          </cell>
          <cell r="AH353">
            <v>288.57619999999997</v>
          </cell>
          <cell r="AI353">
            <v>0.67235347000000001</v>
          </cell>
          <cell r="AJ353">
            <v>3.54</v>
          </cell>
          <cell r="AK353" t="str">
            <v/>
          </cell>
        </row>
        <row r="354">
          <cell r="A354" t="str">
            <v>CL4_2025-07-06</v>
          </cell>
          <cell r="J354">
            <v>45844.666666666664</v>
          </cell>
          <cell r="L354" t="str">
            <v>CL4</v>
          </cell>
          <cell r="AC354">
            <v>26</v>
          </cell>
          <cell r="AF354" t="str">
            <v/>
          </cell>
          <cell r="AG354">
            <v>2.034E-2</v>
          </cell>
          <cell r="AH354">
            <v>555.16959999999995</v>
          </cell>
          <cell r="AI354">
            <v>0.54239337999999993</v>
          </cell>
          <cell r="AJ354">
            <v>14.2</v>
          </cell>
          <cell r="AK354" t="str">
            <v/>
          </cell>
        </row>
        <row r="355">
          <cell r="A355" t="str">
            <v>CL5_2025-07-06</v>
          </cell>
          <cell r="J355">
            <v>45844.666666666664</v>
          </cell>
          <cell r="L355" t="str">
            <v>CL5</v>
          </cell>
          <cell r="AC355">
            <v>25</v>
          </cell>
          <cell r="AF355" t="str">
            <v/>
          </cell>
          <cell r="AG355">
            <v>0.19455</v>
          </cell>
          <cell r="AH355">
            <v>586.96500000000003</v>
          </cell>
          <cell r="AI355">
            <v>0.31994004000000004</v>
          </cell>
          <cell r="AJ355">
            <v>6.4</v>
          </cell>
          <cell r="AK355" t="str">
            <v/>
          </cell>
        </row>
        <row r="356">
          <cell r="A356" t="str">
            <v>COL1_2025-07-06</v>
          </cell>
          <cell r="J356">
            <v>45844.666666666664</v>
          </cell>
          <cell r="L356" t="str">
            <v>COL1</v>
          </cell>
          <cell r="AC356">
            <v>27</v>
          </cell>
          <cell r="AF356">
            <v>68.3</v>
          </cell>
          <cell r="AG356">
            <v>3.9570000000000001E-2</v>
          </cell>
          <cell r="AH356">
            <v>474.7081</v>
          </cell>
          <cell r="AI356">
            <v>6.8066000000000002E-2</v>
          </cell>
          <cell r="AJ356">
            <v>6.34</v>
          </cell>
          <cell r="AK356" t="str">
            <v/>
          </cell>
        </row>
        <row r="357">
          <cell r="A357" t="str">
            <v>CTL1_2025-07-06</v>
          </cell>
          <cell r="J357">
            <v>45844.666666666664</v>
          </cell>
          <cell r="L357" t="str">
            <v>CTL1</v>
          </cell>
          <cell r="AC357">
            <v>28</v>
          </cell>
          <cell r="AF357">
            <v>18.100000000000001</v>
          </cell>
          <cell r="AG357">
            <v>0.97097</v>
          </cell>
          <cell r="AH357">
            <v>487.46280000000002</v>
          </cell>
          <cell r="AI357">
            <v>6.3120380000000004E-2</v>
          </cell>
          <cell r="AJ357">
            <v>7.02</v>
          </cell>
          <cell r="AK357" t="str">
            <v/>
          </cell>
        </row>
        <row r="358">
          <cell r="A358" t="str">
            <v>CVL1_2025-07-06</v>
          </cell>
          <cell r="J358">
            <v>45844.666666666664</v>
          </cell>
          <cell r="L358" t="str">
            <v>CVL1</v>
          </cell>
          <cell r="AC358">
            <v>28</v>
          </cell>
          <cell r="AF358">
            <v>34.1</v>
          </cell>
          <cell r="AG358">
            <v>1.9429999999999999E-2</v>
          </cell>
          <cell r="AH358">
            <v>478.50150000000002</v>
          </cell>
          <cell r="AI358">
            <v>2.2604519999999999E-2</v>
          </cell>
          <cell r="AJ358">
            <v>15.1</v>
          </cell>
          <cell r="AK358" t="str">
            <v>Watch (as of 6/9/25)</v>
          </cell>
        </row>
        <row r="359">
          <cell r="A359" t="str">
            <v>DB1_2025-07-06</v>
          </cell>
          <cell r="J359">
            <v>45844.666666666664</v>
          </cell>
          <cell r="L359" t="str">
            <v>DB1</v>
          </cell>
          <cell r="AC359">
            <v>28</v>
          </cell>
          <cell r="AF359">
            <v>727</v>
          </cell>
          <cell r="AG359">
            <v>0.43670999999999999</v>
          </cell>
          <cell r="AH359">
            <v>500.99700000000001</v>
          </cell>
          <cell r="AI359">
            <v>0.14020789</v>
          </cell>
          <cell r="AJ359">
            <v>4.3499999999999996</v>
          </cell>
          <cell r="AK359" t="str">
            <v/>
          </cell>
        </row>
        <row r="360">
          <cell r="A360" t="str">
            <v>DB2_2025-07-06</v>
          </cell>
          <cell r="J360">
            <v>45844.666666666664</v>
          </cell>
          <cell r="L360" t="str">
            <v>DB2</v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 t="str">
            <v/>
          </cell>
          <cell r="AK360" t="str">
            <v/>
          </cell>
        </row>
        <row r="361">
          <cell r="A361" t="str">
            <v>DE1_2025-07-06</v>
          </cell>
          <cell r="J361">
            <v>45844.666666666664</v>
          </cell>
          <cell r="L361" t="str">
            <v>DE1</v>
          </cell>
          <cell r="AC361">
            <v>24</v>
          </cell>
          <cell r="AF361">
            <v>686.7</v>
          </cell>
          <cell r="AG361">
            <v>5.1150000000000001E-2</v>
          </cell>
          <cell r="AH361">
            <v>242.84270000000001</v>
          </cell>
          <cell r="AI361">
            <v>0.68140290000000003</v>
          </cell>
          <cell r="AJ361">
            <v>10.3</v>
          </cell>
          <cell r="AK361" t="str">
            <v/>
          </cell>
        </row>
        <row r="362">
          <cell r="A362" t="str">
            <v>DS21-1_2025-07-06</v>
          </cell>
          <cell r="J362">
            <v>45844.666666666664</v>
          </cell>
          <cell r="L362" t="str">
            <v>DS21-1</v>
          </cell>
          <cell r="AC362">
            <v>28</v>
          </cell>
          <cell r="AF362">
            <v>4.0999999999999996</v>
          </cell>
          <cell r="AG362">
            <v>0.12272</v>
          </cell>
          <cell r="AH362">
            <v>586.15880000000004</v>
          </cell>
          <cell r="AI362">
            <v>7.1719599999999994E-2</v>
          </cell>
          <cell r="AJ362">
            <v>4.1500000000000004</v>
          </cell>
          <cell r="AK362" t="str">
            <v>Flagged</v>
          </cell>
        </row>
        <row r="363">
          <cell r="A363" t="str">
            <v>ETL1_2025-07-06</v>
          </cell>
          <cell r="J363">
            <v>45844.666666666664</v>
          </cell>
          <cell r="L363" t="str">
            <v>ETL1</v>
          </cell>
          <cell r="AC363">
            <v>24</v>
          </cell>
          <cell r="AF363">
            <v>24.1</v>
          </cell>
          <cell r="AG363">
            <v>3.4459999999999998E-2</v>
          </cell>
          <cell r="AH363">
            <v>463.09989999999999</v>
          </cell>
          <cell r="AI363">
            <v>8.9776840000000011E-2</v>
          </cell>
          <cell r="AJ363">
            <v>4.45</v>
          </cell>
          <cell r="AK363" t="str">
            <v/>
          </cell>
        </row>
        <row r="364">
          <cell r="A364" t="str">
            <v>FC1_2025-07-06</v>
          </cell>
          <cell r="J364">
            <v>45844.666666666664</v>
          </cell>
          <cell r="L364" t="str">
            <v>FC1</v>
          </cell>
          <cell r="AC364">
            <v>26</v>
          </cell>
          <cell r="AF364">
            <v>52</v>
          </cell>
          <cell r="AG364">
            <v>4.9610000000000001E-2</v>
          </cell>
          <cell r="AH364">
            <v>190.76240000000001</v>
          </cell>
          <cell r="AI364">
            <v>7.3668620000000004E-2</v>
          </cell>
          <cell r="AJ364">
            <v>17.8</v>
          </cell>
          <cell r="AK364" t="str">
            <v/>
          </cell>
        </row>
        <row r="365">
          <cell r="A365" t="str">
            <v>GMP1_2025-07-06</v>
          </cell>
          <cell r="J365">
            <v>45844.666666666664</v>
          </cell>
          <cell r="L365" t="str">
            <v>GMP1</v>
          </cell>
          <cell r="AC365">
            <v>25</v>
          </cell>
          <cell r="AF365">
            <v>2500</v>
          </cell>
          <cell r="AG365">
            <v>3.372E-2</v>
          </cell>
          <cell r="AH365">
            <v>386.67570000000001</v>
          </cell>
          <cell r="AI365">
            <v>0.31378486</v>
          </cell>
          <cell r="AJ365">
            <v>16.3</v>
          </cell>
          <cell r="AK365" t="str">
            <v/>
          </cell>
        </row>
        <row r="366">
          <cell r="A366" t="str">
            <v>GRPL1_2025-07-06</v>
          </cell>
          <cell r="J366">
            <v>45844.666666666664</v>
          </cell>
          <cell r="L366" t="str">
            <v>GRPL1</v>
          </cell>
          <cell r="AC366">
            <v>25.5</v>
          </cell>
          <cell r="AF366">
            <v>72.8</v>
          </cell>
          <cell r="AG366">
            <v>2.2419999999999999E-2</v>
          </cell>
          <cell r="AH366">
            <v>816.80529999999999</v>
          </cell>
          <cell r="AI366">
            <v>0.37774301000000005</v>
          </cell>
          <cell r="AJ366">
            <v>6.32</v>
          </cell>
          <cell r="AK366" t="str">
            <v/>
          </cell>
        </row>
        <row r="367">
          <cell r="A367" t="str">
            <v>HA1_2025-07-06</v>
          </cell>
          <cell r="J367">
            <v>45844.666666666664</v>
          </cell>
          <cell r="L367" t="str">
            <v>HA1</v>
          </cell>
          <cell r="AC367">
            <v>21</v>
          </cell>
          <cell r="AF367">
            <v>613.1</v>
          </cell>
          <cell r="AG367">
            <v>0.17418</v>
          </cell>
          <cell r="AH367">
            <v>1260.0170000000001</v>
          </cell>
          <cell r="AI367">
            <v>1.0812899999999999</v>
          </cell>
          <cell r="AJ367">
            <v>17.2</v>
          </cell>
          <cell r="AK367" t="str">
            <v>Advisory (as of 6/9/2025)</v>
          </cell>
        </row>
        <row r="368">
          <cell r="A368" t="str">
            <v>HB3_2025-07-06</v>
          </cell>
          <cell r="J368">
            <v>45844.666666666664</v>
          </cell>
          <cell r="L368" t="str">
            <v>HB3</v>
          </cell>
          <cell r="AC368">
            <v>27</v>
          </cell>
          <cell r="AF368">
            <v>27.5</v>
          </cell>
          <cell r="AG368">
            <v>0.19641</v>
          </cell>
          <cell r="AH368">
            <v>292.03730000000002</v>
          </cell>
          <cell r="AI368">
            <v>0.71232295000000001</v>
          </cell>
          <cell r="AJ368">
            <v>24.2</v>
          </cell>
          <cell r="AK368" t="str">
            <v/>
          </cell>
        </row>
        <row r="369">
          <cell r="A369" t="str">
            <v>HL2_2025-07-06</v>
          </cell>
          <cell r="J369">
            <v>45844.666666666664</v>
          </cell>
          <cell r="L369" t="str">
            <v>HL2</v>
          </cell>
          <cell r="AC369">
            <v>27</v>
          </cell>
          <cell r="AF369">
            <v>201.4</v>
          </cell>
          <cell r="AG369">
            <v>3.56E-2</v>
          </cell>
          <cell r="AH369">
            <v>249.7517</v>
          </cell>
          <cell r="AI369">
            <v>3.5155690000000003E-2</v>
          </cell>
          <cell r="AJ369">
            <v>31.1</v>
          </cell>
          <cell r="AK369" t="str">
            <v/>
          </cell>
        </row>
        <row r="370">
          <cell r="A370" t="str">
            <v>JC5_2025-07-06</v>
          </cell>
          <cell r="J370">
            <v>45844.666666666664</v>
          </cell>
          <cell r="L370" t="str">
            <v>JC5</v>
          </cell>
          <cell r="AC370">
            <v>25</v>
          </cell>
          <cell r="AF370">
            <v>66.3</v>
          </cell>
          <cell r="AG370">
            <v>0.19076000000000001</v>
          </cell>
          <cell r="AH370">
            <v>355.33049999999997</v>
          </cell>
          <cell r="AI370">
            <v>1.6146289999999999</v>
          </cell>
          <cell r="AJ370">
            <v>0.67</v>
          </cell>
          <cell r="AK370" t="str">
            <v/>
          </cell>
        </row>
        <row r="371">
          <cell r="A371" t="str">
            <v>LSC1_2025-07-06</v>
          </cell>
          <cell r="J371">
            <v>45844.666666666664</v>
          </cell>
          <cell r="L371" t="str">
            <v>LSC1</v>
          </cell>
          <cell r="AC371">
            <v>21</v>
          </cell>
          <cell r="AF371">
            <v>816.4</v>
          </cell>
          <cell r="AG371">
            <v>0.30398999999999998</v>
          </cell>
          <cell r="AH371">
            <v>565.17920000000004</v>
          </cell>
          <cell r="AI371">
            <v>1.79037355</v>
          </cell>
          <cell r="AJ371">
            <v>3.67</v>
          </cell>
          <cell r="AK371" t="str">
            <v/>
          </cell>
        </row>
        <row r="372">
          <cell r="A372" t="str">
            <v>MB3_2025-07-06</v>
          </cell>
          <cell r="J372">
            <v>45844.666666666664</v>
          </cell>
          <cell r="L372" t="str">
            <v>MB3</v>
          </cell>
          <cell r="AC372">
            <v>20</v>
          </cell>
          <cell r="AF372">
            <v>59.8</v>
          </cell>
          <cell r="AG372">
            <v>0.109</v>
          </cell>
          <cell r="AH372">
            <v>779.64149999999995</v>
          </cell>
          <cell r="AI372">
            <v>0.24138850000000001</v>
          </cell>
          <cell r="AJ372">
            <v>0.85</v>
          </cell>
          <cell r="AK372" t="str">
            <v/>
          </cell>
        </row>
        <row r="373">
          <cell r="A373" t="str">
            <v>MDWL1_2025-07-06</v>
          </cell>
          <cell r="J373">
            <v>45844.666666666664</v>
          </cell>
          <cell r="L373" t="str">
            <v>MDWL1</v>
          </cell>
          <cell r="AC373">
            <v>23</v>
          </cell>
          <cell r="AF373">
            <v>1986.3</v>
          </cell>
          <cell r="AG373">
            <v>0.12608</v>
          </cell>
          <cell r="AH373">
            <v>657.40970000000004</v>
          </cell>
          <cell r="AI373">
            <v>1.27247098</v>
          </cell>
          <cell r="AJ373">
            <v>5.19</v>
          </cell>
          <cell r="AK373" t="str">
            <v/>
          </cell>
        </row>
        <row r="374">
          <cell r="A374" t="str">
            <v>MO1_2025-07-06</v>
          </cell>
          <cell r="J374">
            <v>45844.666666666664</v>
          </cell>
          <cell r="L374" t="str">
            <v>MO1</v>
          </cell>
          <cell r="AC374">
            <v>25</v>
          </cell>
          <cell r="AF374">
            <v>23.5</v>
          </cell>
          <cell r="AG374">
            <v>2.4389999999999998E-2</v>
          </cell>
          <cell r="AH374">
            <v>269.49540000000002</v>
          </cell>
          <cell r="AI374">
            <v>0.45242020000000005</v>
          </cell>
          <cell r="AJ374">
            <v>0.47</v>
          </cell>
          <cell r="AK374" t="str">
            <v/>
          </cell>
        </row>
        <row r="375">
          <cell r="A375" t="str">
            <v>MR1_2025-07-06</v>
          </cell>
          <cell r="J375">
            <v>45844.666666666664</v>
          </cell>
          <cell r="L375" t="str">
            <v>MR1</v>
          </cell>
          <cell r="AC375">
            <v>26.5</v>
          </cell>
          <cell r="AF375">
            <v>16</v>
          </cell>
          <cell r="AG375">
            <v>6.7989999999999995E-2</v>
          </cell>
          <cell r="AH375">
            <v>663.17690000000005</v>
          </cell>
          <cell r="AI375">
            <v>1.39782699</v>
          </cell>
          <cell r="AJ375">
            <v>5.23</v>
          </cell>
          <cell r="AK375" t="str">
            <v/>
          </cell>
        </row>
        <row r="376">
          <cell r="A376" t="str">
            <v>MR4_2025-07-06</v>
          </cell>
          <cell r="J376">
            <v>45844.666666666664</v>
          </cell>
          <cell r="L376" t="str">
            <v>MR4</v>
          </cell>
          <cell r="AC376">
            <v>27</v>
          </cell>
          <cell r="AF376">
            <v>19.899999999999999</v>
          </cell>
          <cell r="AG376">
            <v>0.31297000000000003</v>
          </cell>
          <cell r="AH376">
            <v>519.4144</v>
          </cell>
          <cell r="AI376">
            <v>1.3655752999999999</v>
          </cell>
          <cell r="AJ376">
            <v>3.06</v>
          </cell>
          <cell r="AK376" t="str">
            <v/>
          </cell>
        </row>
        <row r="377">
          <cell r="A377" t="str">
            <v>MRC_2025-07-06</v>
          </cell>
          <cell r="J377">
            <v>45844.666666666664</v>
          </cell>
          <cell r="L377" t="str">
            <v>MRC</v>
          </cell>
          <cell r="AC377">
            <v>25</v>
          </cell>
          <cell r="AF377">
            <v>235.9</v>
          </cell>
          <cell r="AG377">
            <v>0.18146000000000001</v>
          </cell>
          <cell r="AH377">
            <v>577.56449999999995</v>
          </cell>
          <cell r="AI377">
            <v>0.372697</v>
          </cell>
          <cell r="AJ377">
            <v>27.3</v>
          </cell>
          <cell r="AK377" t="str">
            <v/>
          </cell>
        </row>
        <row r="378">
          <cell r="A378" t="str">
            <v>MRCL1_2025-07-06</v>
          </cell>
          <cell r="J378">
            <v>45844.666666666664</v>
          </cell>
          <cell r="L378" t="str">
            <v>MRCL1</v>
          </cell>
          <cell r="AC378">
            <v>28</v>
          </cell>
          <cell r="AF378">
            <v>0.5</v>
          </cell>
          <cell r="AG378">
            <v>0.17591000000000001</v>
          </cell>
          <cell r="AH378">
            <v>358.01749999999998</v>
          </cell>
          <cell r="AI378">
            <v>0.37070391999999996</v>
          </cell>
          <cell r="AJ378">
            <v>3.79</v>
          </cell>
          <cell r="AK378" t="str">
            <v/>
          </cell>
        </row>
        <row r="379">
          <cell r="A379" t="str">
            <v>PL1_2025-07-06</v>
          </cell>
          <cell r="J379">
            <v>45844.666666666664</v>
          </cell>
          <cell r="L379" t="str">
            <v>PL1</v>
          </cell>
          <cell r="AC379">
            <v>25</v>
          </cell>
          <cell r="AF379">
            <v>102.4</v>
          </cell>
          <cell r="AG379">
            <v>3.8100000000000002E-2</v>
          </cell>
          <cell r="AH379">
            <v>798.31179999999995</v>
          </cell>
          <cell r="AI379">
            <v>0.28350380000000003</v>
          </cell>
          <cell r="AJ379">
            <v>3.26</v>
          </cell>
          <cell r="AK379" t="str">
            <v/>
          </cell>
        </row>
        <row r="380">
          <cell r="A380" t="str">
            <v>PMRL1_2025-07-06</v>
          </cell>
          <cell r="J380">
            <v>45844.666666666664</v>
          </cell>
          <cell r="L380" t="str">
            <v>PMRL1</v>
          </cell>
          <cell r="AC380">
            <v>26.5</v>
          </cell>
          <cell r="AF380">
            <v>2</v>
          </cell>
          <cell r="AG380">
            <v>0.10131999999999999</v>
          </cell>
          <cell r="AH380">
            <v>310.21730000000002</v>
          </cell>
          <cell r="AI380">
            <v>4.2851399999999998E-3</v>
          </cell>
          <cell r="AJ380">
            <v>5.23</v>
          </cell>
          <cell r="AK380" t="str">
            <v/>
          </cell>
        </row>
        <row r="381">
          <cell r="A381" t="str">
            <v>PP1_2025-07-06</v>
          </cell>
          <cell r="J381">
            <v>45844.666666666664</v>
          </cell>
          <cell r="L381" t="str">
            <v>PP1</v>
          </cell>
          <cell r="AC381">
            <v>25</v>
          </cell>
          <cell r="AF381">
            <v>51.2</v>
          </cell>
          <cell r="AG381">
            <v>2.5989999999999999E-2</v>
          </cell>
          <cell r="AH381">
            <v>638.6114</v>
          </cell>
          <cell r="AI381">
            <v>0.1206612</v>
          </cell>
          <cell r="AJ381">
            <v>5.46</v>
          </cell>
          <cell r="AK381" t="str">
            <v/>
          </cell>
        </row>
        <row r="382">
          <cell r="A382" t="str">
            <v>PRP1_2025-07-06</v>
          </cell>
          <cell r="J382">
            <v>45844.666666666664</v>
          </cell>
          <cell r="L382" t="str">
            <v>PRP1</v>
          </cell>
          <cell r="AC382">
            <v>28</v>
          </cell>
          <cell r="AF382">
            <v>5.2</v>
          </cell>
          <cell r="AG382">
            <v>8.5449999999999998E-2</v>
          </cell>
          <cell r="AH382">
            <v>271.8177</v>
          </cell>
          <cell r="AI382">
            <v>6.4424599999999997E-3</v>
          </cell>
          <cell r="AJ382">
            <v>5.52</v>
          </cell>
          <cell r="AK382" t="str">
            <v/>
          </cell>
        </row>
        <row r="383">
          <cell r="A383" t="str">
            <v>RB1_2025-07-06</v>
          </cell>
          <cell r="J383">
            <v>45844.666666666664</v>
          </cell>
          <cell r="L383" t="str">
            <v>RB1</v>
          </cell>
          <cell r="AC383">
            <v>21</v>
          </cell>
          <cell r="AF383">
            <v>1553.1</v>
          </cell>
          <cell r="AG383">
            <v>0.11022</v>
          </cell>
          <cell r="AH383">
            <v>529.39890000000003</v>
          </cell>
          <cell r="AI383">
            <v>0.63401448999999999</v>
          </cell>
          <cell r="AJ383">
            <v>11.7</v>
          </cell>
          <cell r="AK383" t="str">
            <v/>
          </cell>
        </row>
        <row r="384">
          <cell r="A384" t="str">
            <v>RBA_2025-07-06</v>
          </cell>
          <cell r="J384">
            <v>45844.666666666664</v>
          </cell>
          <cell r="L384" t="str">
            <v>RBA</v>
          </cell>
          <cell r="AC384">
            <v>25</v>
          </cell>
          <cell r="AF384">
            <v>52.8</v>
          </cell>
          <cell r="AG384">
            <v>1.6449999999999999E-2</v>
          </cell>
          <cell r="AH384">
            <v>849.61850000000004</v>
          </cell>
          <cell r="AI384">
            <v>0.41187624</v>
          </cell>
          <cell r="AJ384">
            <v>4.95</v>
          </cell>
          <cell r="AK384" t="str">
            <v/>
          </cell>
        </row>
        <row r="385">
          <cell r="A385" t="str">
            <v>SB2_2025-07-06</v>
          </cell>
          <cell r="J385">
            <v>45844.666666666664</v>
          </cell>
          <cell r="L385" t="str">
            <v>SB2</v>
          </cell>
          <cell r="AC385">
            <v>21</v>
          </cell>
          <cell r="AF385">
            <v>16.399999999999999</v>
          </cell>
          <cell r="AG385">
            <v>0.18484999999999999</v>
          </cell>
          <cell r="AH385">
            <v>409.92099999999999</v>
          </cell>
          <cell r="AI385">
            <v>0.31606339999999999</v>
          </cell>
          <cell r="AJ385">
            <v>4.88</v>
          </cell>
          <cell r="AK385" t="str">
            <v/>
          </cell>
        </row>
        <row r="386">
          <cell r="A386" t="str">
            <v>SB5_2025-07-06</v>
          </cell>
          <cell r="J386">
            <v>45844.666666666664</v>
          </cell>
          <cell r="L386" t="str">
            <v>SB5</v>
          </cell>
          <cell r="AC386">
            <v>21</v>
          </cell>
          <cell r="AF386">
            <v>74.8</v>
          </cell>
          <cell r="AG386">
            <v>0.17379</v>
          </cell>
          <cell r="AH386">
            <v>290.37189999999998</v>
          </cell>
          <cell r="AI386">
            <v>0.3936521</v>
          </cell>
          <cell r="AJ386">
            <v>3.8</v>
          </cell>
          <cell r="AK386" t="str">
            <v/>
          </cell>
        </row>
        <row r="387">
          <cell r="A387" t="str">
            <v>SBA_2025-07-06</v>
          </cell>
          <cell r="J387">
            <v>45844.666666666664</v>
          </cell>
          <cell r="L387" t="str">
            <v>SBA</v>
          </cell>
          <cell r="AC387">
            <v>20</v>
          </cell>
          <cell r="AF387">
            <v>44.3</v>
          </cell>
          <cell r="AG387">
            <v>5.8470000000000001E-2</v>
          </cell>
          <cell r="AH387">
            <v>299.60489999999999</v>
          </cell>
          <cell r="AI387">
            <v>0.38472689999999998</v>
          </cell>
          <cell r="AJ387">
            <v>4.1100000000000003</v>
          </cell>
          <cell r="AK387" t="str">
            <v/>
          </cell>
        </row>
        <row r="388">
          <cell r="A388" t="str">
            <v>SC6_2025-07-06</v>
          </cell>
          <cell r="J388">
            <v>45844.666666666664</v>
          </cell>
          <cell r="L388" t="str">
            <v>SC6</v>
          </cell>
          <cell r="AC388">
            <v>22</v>
          </cell>
          <cell r="AF388">
            <v>163.1</v>
          </cell>
          <cell r="AG388">
            <v>0.22814999999999999</v>
          </cell>
          <cell r="AH388">
            <v>756.78520000000003</v>
          </cell>
          <cell r="AI388">
            <v>0.45073215</v>
          </cell>
          <cell r="AJ388">
            <v>2.19</v>
          </cell>
          <cell r="AK388" t="str">
            <v/>
          </cell>
        </row>
        <row r="389">
          <cell r="A389" t="str">
            <v>SW1_2025-07-06</v>
          </cell>
          <cell r="J389">
            <v>45844.666666666664</v>
          </cell>
          <cell r="L389" t="str">
            <v>SW1</v>
          </cell>
          <cell r="AC389">
            <v>22</v>
          </cell>
          <cell r="AF389">
            <v>209.8</v>
          </cell>
          <cell r="AG389">
            <v>0.11405999999999999</v>
          </cell>
          <cell r="AH389">
            <v>594.06899999999996</v>
          </cell>
          <cell r="AI389">
            <v>0.90021040000000008</v>
          </cell>
          <cell r="AJ389">
            <v>0.42</v>
          </cell>
          <cell r="AK389" t="str">
            <v/>
          </cell>
        </row>
        <row r="390">
          <cell r="A390" t="str">
            <v>SYL1_2025-07-06</v>
          </cell>
          <cell r="J390">
            <v>45844.666666666664</v>
          </cell>
          <cell r="L390" t="str">
            <v>SYL1</v>
          </cell>
          <cell r="AC390">
            <v>26</v>
          </cell>
          <cell r="AF390">
            <v>8.6</v>
          </cell>
          <cell r="AG390">
            <v>2.2720000000000001E-2</v>
          </cell>
          <cell r="AH390">
            <v>725.79849999999999</v>
          </cell>
          <cell r="AI390">
            <v>3.3262700000000001E-3</v>
          </cell>
          <cell r="AJ390">
            <v>1.44</v>
          </cell>
          <cell r="AK390" t="str">
            <v>Flagged</v>
          </cell>
        </row>
        <row r="391">
          <cell r="A391" t="str">
            <v>SYNL1_2025-07-06</v>
          </cell>
          <cell r="J391">
            <v>45844.666666666664</v>
          </cell>
          <cell r="L391" t="str">
            <v>SYNL1</v>
          </cell>
          <cell r="AC391">
            <v>25</v>
          </cell>
          <cell r="AF391">
            <v>316.89999999999998</v>
          </cell>
          <cell r="AG391">
            <v>5.987E-2</v>
          </cell>
          <cell r="AH391">
            <v>173.14920000000001</v>
          </cell>
          <cell r="AI391">
            <v>8.5454840000000004E-2</v>
          </cell>
          <cell r="AJ391">
            <v>4.08</v>
          </cell>
          <cell r="AK391" t="str">
            <v/>
          </cell>
        </row>
        <row r="392">
          <cell r="A392" t="str">
            <v>ABM4_2025-07-13</v>
          </cell>
          <cell r="J392">
            <v>45851.666666666664</v>
          </cell>
          <cell r="L392" t="str">
            <v>ABM4</v>
          </cell>
          <cell r="AC392">
            <v>27</v>
          </cell>
          <cell r="AF392">
            <v>344.8</v>
          </cell>
          <cell r="AG392">
            <v>0.16356999999999999</v>
          </cell>
          <cell r="AH392">
            <v>296.46350000000001</v>
          </cell>
          <cell r="AI392">
            <v>0.8363576800000001</v>
          </cell>
          <cell r="AJ392">
            <v>3.7</v>
          </cell>
          <cell r="AK392" t="str">
            <v/>
          </cell>
        </row>
        <row r="393">
          <cell r="A393" t="str">
            <v>AC1_2025-07-13</v>
          </cell>
          <cell r="J393">
            <v>45851.666666666664</v>
          </cell>
          <cell r="L393" t="str">
            <v>AC1</v>
          </cell>
          <cell r="AC393">
            <v>23</v>
          </cell>
          <cell r="AF393">
            <v>235.9</v>
          </cell>
          <cell r="AG393">
            <v>0.92315999999999998</v>
          </cell>
          <cell r="AH393">
            <v>943.1961</v>
          </cell>
          <cell r="AI393">
            <v>-9.1581800000000001E-3</v>
          </cell>
          <cell r="AJ393">
            <v>3.01</v>
          </cell>
          <cell r="AK393" t="str">
            <v/>
          </cell>
        </row>
        <row r="394">
          <cell r="A394" t="str">
            <v>AC2_2025-07-13</v>
          </cell>
          <cell r="J394">
            <v>45851.666666666664</v>
          </cell>
          <cell r="L394" t="str">
            <v>AC2</v>
          </cell>
          <cell r="AC394">
            <v>23</v>
          </cell>
          <cell r="AF394">
            <v>1011.2</v>
          </cell>
          <cell r="AG394">
            <v>0.82250999999999996</v>
          </cell>
          <cell r="AH394">
            <v>834.12369999999999</v>
          </cell>
          <cell r="AI394">
            <v>-1.607447E-2</v>
          </cell>
          <cell r="AJ394">
            <v>3.55</v>
          </cell>
          <cell r="AK394" t="str">
            <v/>
          </cell>
        </row>
        <row r="395">
          <cell r="A395" t="str">
            <v>AC3_2025-07-13</v>
          </cell>
          <cell r="J395">
            <v>45851.666666666664</v>
          </cell>
          <cell r="L395" t="str">
            <v>AC3</v>
          </cell>
          <cell r="AC395">
            <v>24</v>
          </cell>
          <cell r="AF395">
            <v>816.4</v>
          </cell>
          <cell r="AG395">
            <v>0.79910999999999999</v>
          </cell>
          <cell r="AH395">
            <v>813.71529999999996</v>
          </cell>
          <cell r="AI395">
            <v>-1.012364E-2</v>
          </cell>
          <cell r="AJ395">
            <v>6.87</v>
          </cell>
          <cell r="AK395" t="str">
            <v/>
          </cell>
        </row>
        <row r="396">
          <cell r="A396" t="str">
            <v>AC4_2025-07-13</v>
          </cell>
          <cell r="J396">
            <v>45851.666666666664</v>
          </cell>
          <cell r="L396" t="str">
            <v>AC4</v>
          </cell>
          <cell r="AC396">
            <v>25</v>
          </cell>
          <cell r="AF396">
            <v>231</v>
          </cell>
          <cell r="AG396">
            <v>7.8159999999999993E-2</v>
          </cell>
          <cell r="AH396">
            <v>278.9837</v>
          </cell>
          <cell r="AI396">
            <v>0.71470908</v>
          </cell>
          <cell r="AJ396">
            <v>2.19</v>
          </cell>
          <cell r="AK396" t="str">
            <v/>
          </cell>
        </row>
        <row r="397">
          <cell r="A397" t="str">
            <v>AC5_2025-07-13</v>
          </cell>
          <cell r="J397">
            <v>45851.666666666664</v>
          </cell>
          <cell r="L397" t="str">
            <v>AC5</v>
          </cell>
          <cell r="AC397">
            <v>28</v>
          </cell>
          <cell r="AF397">
            <v>2500</v>
          </cell>
          <cell r="AG397">
            <v>2.716E-2</v>
          </cell>
          <cell r="AH397">
            <v>362.02499999999998</v>
          </cell>
          <cell r="AI397">
            <v>0.26564588000000006</v>
          </cell>
          <cell r="AJ397">
            <v>1.73</v>
          </cell>
          <cell r="AK397" t="str">
            <v/>
          </cell>
        </row>
        <row r="398">
          <cell r="A398" t="str">
            <v>AC6_2025-07-13</v>
          </cell>
          <cell r="J398">
            <v>45851.666666666664</v>
          </cell>
          <cell r="L398" t="str">
            <v>AC6</v>
          </cell>
          <cell r="AC398">
            <v>24</v>
          </cell>
          <cell r="AF398">
            <v>167</v>
          </cell>
          <cell r="AG398">
            <v>0.14865999999999999</v>
          </cell>
          <cell r="AH398">
            <v>420.98070000000001</v>
          </cell>
          <cell r="AI398">
            <v>0.22239403999999999</v>
          </cell>
          <cell r="AJ398">
            <v>12.8</v>
          </cell>
          <cell r="AK398" t="str">
            <v/>
          </cell>
        </row>
        <row r="399">
          <cell r="A399" t="str">
            <v>APL1_2025-07-13</v>
          </cell>
          <cell r="J399">
            <v>45851.666666666664</v>
          </cell>
          <cell r="L399" t="str">
            <v>APL1</v>
          </cell>
          <cell r="AC399">
            <v>27</v>
          </cell>
          <cell r="AF399">
            <v>1</v>
          </cell>
          <cell r="AG399">
            <v>-7.3600000000000002E-3</v>
          </cell>
          <cell r="AH399">
            <v>257.17180000000002</v>
          </cell>
          <cell r="AI399">
            <v>8.1260499999999999E-2</v>
          </cell>
          <cell r="AJ399">
            <v>23.8</v>
          </cell>
          <cell r="AK399" t="str">
            <v>Advisory (as of 7/9/25)</v>
          </cell>
        </row>
        <row r="400">
          <cell r="A400" t="str">
            <v>ATL1_2025-07-13</v>
          </cell>
          <cell r="J400">
            <v>45851.666666666664</v>
          </cell>
          <cell r="L400" t="str">
            <v>ATL1</v>
          </cell>
          <cell r="AC400">
            <v>28</v>
          </cell>
          <cell r="AF400">
            <v>2</v>
          </cell>
          <cell r="AG400">
            <v>1.553E-2</v>
          </cell>
          <cell r="AH400">
            <v>426.92320000000001</v>
          </cell>
          <cell r="AI400">
            <v>0.14724690000000001</v>
          </cell>
          <cell r="AJ400">
            <v>6.97</v>
          </cell>
          <cell r="AK400" t="str">
            <v/>
          </cell>
        </row>
        <row r="401">
          <cell r="A401" t="str">
            <v>AX1_2025-07-13</v>
          </cell>
          <cell r="J401">
            <v>45851.666666666664</v>
          </cell>
          <cell r="L401" t="str">
            <v>AX1</v>
          </cell>
          <cell r="AC401">
            <v>24</v>
          </cell>
          <cell r="AF401">
            <v>18.899999999999999</v>
          </cell>
          <cell r="AG401">
            <v>4.199E-2</v>
          </cell>
          <cell r="AH401">
            <v>458.56450000000001</v>
          </cell>
          <cell r="AI401">
            <v>0.34482970000000002</v>
          </cell>
          <cell r="AJ401">
            <v>0.66</v>
          </cell>
          <cell r="AK401" t="str">
            <v/>
          </cell>
        </row>
        <row r="402">
          <cell r="A402" t="str">
            <v>AX2_2025-07-13</v>
          </cell>
          <cell r="J402">
            <v>45851.666666666664</v>
          </cell>
          <cell r="L402" t="str">
            <v>AX2</v>
          </cell>
          <cell r="AC402">
            <v>24</v>
          </cell>
          <cell r="AF402">
            <v>30</v>
          </cell>
          <cell r="AG402">
            <v>5.3969999999999997E-2</v>
          </cell>
          <cell r="AH402">
            <v>578.40099999999995</v>
          </cell>
          <cell r="AI402">
            <v>0.60725878</v>
          </cell>
          <cell r="AJ402">
            <v>0.86</v>
          </cell>
          <cell r="AK402" t="str">
            <v/>
          </cell>
        </row>
        <row r="403">
          <cell r="A403" t="str">
            <v>BB1_2025-07-13</v>
          </cell>
          <cell r="J403">
            <v>45851.666666666664</v>
          </cell>
          <cell r="L403" t="str">
            <v>BB1</v>
          </cell>
          <cell r="AC403">
            <v>25</v>
          </cell>
          <cell r="AF403">
            <v>36.299999999999997</v>
          </cell>
          <cell r="AG403">
            <v>0.11532000000000001</v>
          </cell>
          <cell r="AH403">
            <v>449.62259999999998</v>
          </cell>
          <cell r="AI403">
            <v>0.38876577999999995</v>
          </cell>
          <cell r="AJ403">
            <v>7.91</v>
          </cell>
          <cell r="AK403" t="str">
            <v/>
          </cell>
        </row>
        <row r="404">
          <cell r="A404" t="str">
            <v>BD1a_2025-07-13</v>
          </cell>
          <cell r="J404">
            <v>45851.666666666664</v>
          </cell>
          <cell r="L404" t="str">
            <v>BD1a</v>
          </cell>
          <cell r="AC404">
            <v>22</v>
          </cell>
          <cell r="AF404">
            <v>17.399999999999999</v>
          </cell>
          <cell r="AG404">
            <v>0.26860000000000001</v>
          </cell>
          <cell r="AH404">
            <v>456.31619999999998</v>
          </cell>
          <cell r="AI404">
            <v>0.19110304000000003</v>
          </cell>
          <cell r="AJ404">
            <v>2.06</v>
          </cell>
          <cell r="AK404" t="str">
            <v/>
          </cell>
        </row>
        <row r="405">
          <cell r="A405" t="str">
            <v>BD4_2025-07-13</v>
          </cell>
          <cell r="J405">
            <v>45851.666666666664</v>
          </cell>
          <cell r="L405" t="str">
            <v>BD4</v>
          </cell>
          <cell r="AC405">
            <v>23</v>
          </cell>
          <cell r="AF405">
            <v>66.900000000000006</v>
          </cell>
          <cell r="AG405">
            <v>7.8289999999999998E-2</v>
          </cell>
          <cell r="AH405">
            <v>331.88310000000001</v>
          </cell>
          <cell r="AI405">
            <v>0.45696150000000002</v>
          </cell>
          <cell r="AJ405">
            <v>1.65</v>
          </cell>
          <cell r="AK405" t="str">
            <v/>
          </cell>
        </row>
        <row r="406">
          <cell r="A406" t="str">
            <v>BD5_2025-07-13</v>
          </cell>
          <cell r="J406">
            <v>45851.666666666664</v>
          </cell>
          <cell r="L406" t="str">
            <v>BD5</v>
          </cell>
          <cell r="AC406">
            <v>24</v>
          </cell>
          <cell r="AF406">
            <v>1986.3</v>
          </cell>
          <cell r="AG406">
            <v>0.32668999999999998</v>
          </cell>
          <cell r="AH406">
            <v>715.33780000000002</v>
          </cell>
          <cell r="AI406">
            <v>0.89018503999999998</v>
          </cell>
          <cell r="AJ406">
            <v>1.28</v>
          </cell>
          <cell r="AK406" t="str">
            <v/>
          </cell>
        </row>
        <row r="407">
          <cell r="A407" t="str">
            <v>BRL1_2025-07-13</v>
          </cell>
          <cell r="J407">
            <v>45851.666666666664</v>
          </cell>
          <cell r="L407" t="str">
            <v>BRL1</v>
          </cell>
          <cell r="AC407">
            <v>25</v>
          </cell>
          <cell r="AF407">
            <v>2</v>
          </cell>
          <cell r="AG407">
            <v>7.8200000000000006E-3</v>
          </cell>
          <cell r="AH407">
            <v>513.94449999999995</v>
          </cell>
          <cell r="AI407">
            <v>2.7851959999999999E-2</v>
          </cell>
          <cell r="AJ407">
            <v>5.46</v>
          </cell>
          <cell r="AK407" t="str">
            <v/>
          </cell>
        </row>
        <row r="408">
          <cell r="A408" t="str">
            <v>CB2_2025-07-13</v>
          </cell>
          <cell r="J408">
            <v>45851.666666666664</v>
          </cell>
          <cell r="L408" t="str">
            <v>CB2</v>
          </cell>
          <cell r="AC408">
            <v>25</v>
          </cell>
          <cell r="AF408">
            <v>27.8</v>
          </cell>
          <cell r="AG408">
            <v>5.1630000000000002E-2</v>
          </cell>
          <cell r="AH408">
            <v>508.91879999999998</v>
          </cell>
          <cell r="AI408">
            <v>2.5171209999999999E-2</v>
          </cell>
          <cell r="AJ408">
            <v>5.12</v>
          </cell>
          <cell r="AK408" t="str">
            <v/>
          </cell>
        </row>
        <row r="409">
          <cell r="A409" t="str">
            <v>CB3_2025-07-13</v>
          </cell>
          <cell r="J409">
            <v>45851.666666666664</v>
          </cell>
          <cell r="L409" t="str">
            <v>CB3</v>
          </cell>
          <cell r="AC409">
            <v>27</v>
          </cell>
          <cell r="AF409">
            <v>13.2</v>
          </cell>
          <cell r="AG409">
            <v>6.3570000000000002E-2</v>
          </cell>
          <cell r="AH409">
            <v>623.11749999999995</v>
          </cell>
          <cell r="AI409">
            <v>0.21485094000000002</v>
          </cell>
          <cell r="AJ409">
            <v>6.23</v>
          </cell>
          <cell r="AK409" t="str">
            <v/>
          </cell>
        </row>
        <row r="410">
          <cell r="A410" t="str">
            <v>CL2_2025-07-13</v>
          </cell>
          <cell r="J410">
            <v>45851.666666666664</v>
          </cell>
          <cell r="L410" t="str">
            <v>CL2</v>
          </cell>
          <cell r="AC410">
            <v>27.5</v>
          </cell>
          <cell r="AF410">
            <v>40.799999999999997</v>
          </cell>
          <cell r="AG410">
            <v>0.12511</v>
          </cell>
          <cell r="AH410">
            <v>300.71249999999998</v>
          </cell>
          <cell r="AI410">
            <v>0.61788731000000008</v>
          </cell>
          <cell r="AJ410">
            <v>2.27</v>
          </cell>
          <cell r="AK410" t="str">
            <v/>
          </cell>
        </row>
        <row r="411">
          <cell r="A411" t="str">
            <v>CL4_2025-07-13</v>
          </cell>
          <cell r="J411">
            <v>45851.666666666664</v>
          </cell>
          <cell r="L411" t="str">
            <v>CL4</v>
          </cell>
          <cell r="AC411">
            <v>27</v>
          </cell>
          <cell r="AF411">
            <v>17.100000000000001</v>
          </cell>
          <cell r="AG411">
            <v>5.0610000000000002E-2</v>
          </cell>
          <cell r="AH411">
            <v>520.81560000000002</v>
          </cell>
          <cell r="AI411">
            <v>5.5821240000000001E-2</v>
          </cell>
          <cell r="AJ411">
            <v>10.7</v>
          </cell>
          <cell r="AK411" t="str">
            <v/>
          </cell>
        </row>
        <row r="412">
          <cell r="A412" t="str">
            <v>CL5_2025-07-13</v>
          </cell>
          <cell r="J412">
            <v>45851.666666666664</v>
          </cell>
          <cell r="L412" t="str">
            <v>CL5</v>
          </cell>
          <cell r="AC412">
            <v>29</v>
          </cell>
          <cell r="AF412">
            <v>3.1</v>
          </cell>
          <cell r="AG412">
            <v>1.5859999999999999E-2</v>
          </cell>
          <cell r="AH412">
            <v>628.62440000000004</v>
          </cell>
          <cell r="AI412">
            <v>0.31490373999999999</v>
          </cell>
          <cell r="AJ412">
            <v>8.42</v>
          </cell>
          <cell r="AK412" t="str">
            <v/>
          </cell>
        </row>
        <row r="413">
          <cell r="A413" t="str">
            <v>COL1_2025-07-13</v>
          </cell>
          <cell r="J413">
            <v>45851.666666666664</v>
          </cell>
          <cell r="L413" t="str">
            <v>COL1</v>
          </cell>
          <cell r="AC413">
            <v>29</v>
          </cell>
          <cell r="AF413">
            <v>25</v>
          </cell>
          <cell r="AG413">
            <v>3.8210000000000001E-2</v>
          </cell>
          <cell r="AH413">
            <v>574.95640000000003</v>
          </cell>
          <cell r="AI413">
            <v>-8.3106E-4</v>
          </cell>
          <cell r="AJ413">
            <v>6.89</v>
          </cell>
          <cell r="AK413" t="str">
            <v/>
          </cell>
        </row>
        <row r="414">
          <cell r="A414" t="str">
            <v>CTL1_2025-07-13</v>
          </cell>
          <cell r="J414">
            <v>45851.666666666664</v>
          </cell>
          <cell r="L414" t="str">
            <v>CTL1</v>
          </cell>
          <cell r="AC414">
            <v>30</v>
          </cell>
          <cell r="AF414">
            <v>11</v>
          </cell>
          <cell r="AG414">
            <v>0.19633999999999999</v>
          </cell>
          <cell r="AH414">
            <v>481.0872</v>
          </cell>
          <cell r="AI414">
            <v>7.3746949999999992E-2</v>
          </cell>
          <cell r="AJ414">
            <v>8.06</v>
          </cell>
          <cell r="AK414" t="str">
            <v/>
          </cell>
        </row>
        <row r="415">
          <cell r="A415" t="str">
            <v>CVL1_2025-07-13</v>
          </cell>
          <cell r="J415">
            <v>45851.666666666664</v>
          </cell>
          <cell r="L415" t="str">
            <v>CVL1</v>
          </cell>
          <cell r="AC415">
            <v>28</v>
          </cell>
          <cell r="AF415">
            <v>24.6</v>
          </cell>
          <cell r="AG415">
            <v>1.294E-2</v>
          </cell>
          <cell r="AH415">
            <v>441.4699</v>
          </cell>
          <cell r="AI415">
            <v>1.8801410000000001E-2</v>
          </cell>
          <cell r="AJ415">
            <v>10.6</v>
          </cell>
          <cell r="AK415" t="str">
            <v>Watch (as of 6/9/25)</v>
          </cell>
        </row>
        <row r="416">
          <cell r="A416" t="str">
            <v>DB1_2025-07-13</v>
          </cell>
          <cell r="J416">
            <v>45851.666666666664</v>
          </cell>
          <cell r="L416" t="str">
            <v>DB1</v>
          </cell>
          <cell r="AC416">
            <v>29.1</v>
          </cell>
          <cell r="AF416">
            <v>325.5</v>
          </cell>
          <cell r="AG416">
            <v>3.1829999999999997E-2</v>
          </cell>
          <cell r="AH416">
            <v>554.36829999999998</v>
          </cell>
          <cell r="AI416">
            <v>8.7607959999999985E-2</v>
          </cell>
          <cell r="AJ416">
            <v>4.3899999999999997</v>
          </cell>
          <cell r="AK416" t="str">
            <v/>
          </cell>
        </row>
        <row r="417">
          <cell r="A417" t="str">
            <v>DE1_2025-07-13</v>
          </cell>
          <cell r="J417">
            <v>45851.666666666664</v>
          </cell>
          <cell r="L417" t="str">
            <v>DE1</v>
          </cell>
          <cell r="AC417">
            <v>27</v>
          </cell>
          <cell r="AF417">
            <v>93.4</v>
          </cell>
          <cell r="AG417">
            <v>0.17516000000000001</v>
          </cell>
          <cell r="AH417">
            <v>277.59050000000002</v>
          </cell>
          <cell r="AI417">
            <v>0.90103176000000007</v>
          </cell>
          <cell r="AJ417">
            <v>1.72</v>
          </cell>
          <cell r="AK417" t="str">
            <v/>
          </cell>
        </row>
        <row r="418">
          <cell r="A418" t="str">
            <v>DS21-1_2025-07-13</v>
          </cell>
          <cell r="J418">
            <v>45851.666666666664</v>
          </cell>
          <cell r="L418" t="str">
            <v>DS21-1</v>
          </cell>
          <cell r="AC418">
            <v>29</v>
          </cell>
          <cell r="AF418">
            <v>0.5</v>
          </cell>
          <cell r="AG418">
            <v>1.567E-2</v>
          </cell>
          <cell r="AH418">
            <v>598.07889999999998</v>
          </cell>
          <cell r="AI418">
            <v>9.99682E-3</v>
          </cell>
          <cell r="AJ418">
            <v>4</v>
          </cell>
          <cell r="AK418" t="str">
            <v/>
          </cell>
        </row>
        <row r="419">
          <cell r="A419" t="str">
            <v>ETL1_2025-07-13</v>
          </cell>
          <cell r="J419">
            <v>45851.666666666664</v>
          </cell>
          <cell r="L419" t="str">
            <v>ETL1</v>
          </cell>
          <cell r="AC419">
            <v>26</v>
          </cell>
          <cell r="AF419">
            <v>2</v>
          </cell>
          <cell r="AG419">
            <v>0.18140999999999999</v>
          </cell>
          <cell r="AH419">
            <v>618.71939999999995</v>
          </cell>
          <cell r="AI419">
            <v>0.13838787999999999</v>
          </cell>
          <cell r="AJ419">
            <v>3.43</v>
          </cell>
          <cell r="AK419" t="str">
            <v/>
          </cell>
        </row>
        <row r="420">
          <cell r="A420" t="str">
            <v>FC1_2025-07-13</v>
          </cell>
          <cell r="J420">
            <v>45851.666666666664</v>
          </cell>
          <cell r="L420" t="str">
            <v>FC1</v>
          </cell>
          <cell r="AC420">
            <v>25</v>
          </cell>
          <cell r="AF420">
            <v>199.3</v>
          </cell>
          <cell r="AG420">
            <v>6.4149999999999999E-2</v>
          </cell>
          <cell r="AH420">
            <v>188.7389</v>
          </cell>
          <cell r="AI420">
            <v>2.4842199999999998E-2</v>
          </cell>
          <cell r="AJ420">
            <v>1.75</v>
          </cell>
          <cell r="AK420" t="str">
            <v/>
          </cell>
        </row>
        <row r="421">
          <cell r="A421" t="str">
            <v>GMP1_2025-07-13</v>
          </cell>
          <cell r="J421">
            <v>45851.666666666664</v>
          </cell>
          <cell r="L421" t="str">
            <v>GMP1</v>
          </cell>
          <cell r="AC421">
            <v>25</v>
          </cell>
          <cell r="AF421">
            <v>1553.1</v>
          </cell>
          <cell r="AG421">
            <v>0.12597</v>
          </cell>
          <cell r="AH421">
            <v>390.4384</v>
          </cell>
          <cell r="AI421">
            <v>7.6386340000000011E-2</v>
          </cell>
          <cell r="AJ421">
            <v>10.1</v>
          </cell>
          <cell r="AK421" t="str">
            <v/>
          </cell>
        </row>
        <row r="422">
          <cell r="A422" t="str">
            <v>GRPL1_2025-07-13</v>
          </cell>
          <cell r="J422">
            <v>45851.666666666664</v>
          </cell>
          <cell r="L422" t="str">
            <v>GRPL1</v>
          </cell>
          <cell r="AC422">
            <v>28</v>
          </cell>
          <cell r="AF422">
            <v>25.3</v>
          </cell>
          <cell r="AG422">
            <v>1.021E-2</v>
          </cell>
          <cell r="AH422">
            <v>842.12779999999998</v>
          </cell>
          <cell r="AI422">
            <v>0.21784796000000001</v>
          </cell>
          <cell r="AJ422">
            <v>3.14</v>
          </cell>
        </row>
        <row r="423">
          <cell r="A423" t="str">
            <v>HA1_2025-07-13</v>
          </cell>
          <cell r="J423">
            <v>45851.666666666664</v>
          </cell>
          <cell r="L423" t="str">
            <v>HA1</v>
          </cell>
          <cell r="AC423">
            <v>29</v>
          </cell>
          <cell r="AF423">
            <v>84.7</v>
          </cell>
          <cell r="AG423">
            <v>7.4529999999999999E-2</v>
          </cell>
          <cell r="AH423">
            <v>985.20939999999996</v>
          </cell>
          <cell r="AI423">
            <v>0.1081073</v>
          </cell>
          <cell r="AJ423">
            <v>11</v>
          </cell>
          <cell r="AK423" t="str">
            <v>Flagged</v>
          </cell>
        </row>
        <row r="424">
          <cell r="A424" t="str">
            <v>HB3_2025-07-13</v>
          </cell>
          <cell r="J424">
            <v>45851.666666666664</v>
          </cell>
          <cell r="L424" t="str">
            <v>HB3</v>
          </cell>
          <cell r="AC424">
            <v>27</v>
          </cell>
          <cell r="AF424">
            <v>28.1</v>
          </cell>
          <cell r="AG424">
            <v>0.10118000000000001</v>
          </cell>
          <cell r="AH424">
            <v>311.50479999999999</v>
          </cell>
          <cell r="AI424">
            <v>0.84165797999999992</v>
          </cell>
          <cell r="AJ424">
            <v>2.56</v>
          </cell>
          <cell r="AK424" t="str">
            <v/>
          </cell>
        </row>
        <row r="425">
          <cell r="A425" t="str">
            <v>HL2_2025-07-13</v>
          </cell>
          <cell r="J425">
            <v>45851.666666666664</v>
          </cell>
          <cell r="L425" t="str">
            <v>HL2</v>
          </cell>
          <cell r="AC425">
            <v>28</v>
          </cell>
          <cell r="AF425">
            <v>33.700000000000003</v>
          </cell>
          <cell r="AG425">
            <v>4.428E-2</v>
          </cell>
          <cell r="AH425">
            <v>251.179</v>
          </cell>
          <cell r="AI425">
            <v>1.785072E-2</v>
          </cell>
          <cell r="AJ425">
            <v>10.1</v>
          </cell>
          <cell r="AK425" t="str">
            <v/>
          </cell>
        </row>
        <row r="426">
          <cell r="A426" t="str">
            <v>HO1_2025-07-13</v>
          </cell>
          <cell r="J426">
            <v>45851.666666666664</v>
          </cell>
          <cell r="L426" t="str">
            <v>HO1</v>
          </cell>
          <cell r="AC426">
            <v>25</v>
          </cell>
          <cell r="AF426">
            <v>90.9</v>
          </cell>
          <cell r="AG426">
            <v>0.16727</v>
          </cell>
          <cell r="AH426">
            <v>430.37920000000003</v>
          </cell>
          <cell r="AI426">
            <v>0.29684003000000003</v>
          </cell>
          <cell r="AJ426">
            <v>2.66</v>
          </cell>
          <cell r="AK426" t="str">
            <v/>
          </cell>
        </row>
        <row r="427">
          <cell r="A427" t="str">
            <v>JC5_2025-07-13</v>
          </cell>
          <cell r="J427">
            <v>45851.666666666664</v>
          </cell>
          <cell r="L427" t="str">
            <v>JC5</v>
          </cell>
          <cell r="AC427">
            <v>24</v>
          </cell>
          <cell r="AF427">
            <v>98.8</v>
          </cell>
          <cell r="AG427">
            <v>9.8989999999999995E-2</v>
          </cell>
          <cell r="AH427">
            <v>374.91199999999998</v>
          </cell>
          <cell r="AI427">
            <v>0.67402580000000001</v>
          </cell>
          <cell r="AJ427">
            <v>1.58</v>
          </cell>
          <cell r="AK427" t="str">
            <v/>
          </cell>
        </row>
        <row r="428">
          <cell r="A428" t="str">
            <v>JC6_2025-07-13</v>
          </cell>
          <cell r="J428">
            <v>45851.666666666664</v>
          </cell>
          <cell r="L428" t="str">
            <v>JC6</v>
          </cell>
          <cell r="AC428">
            <v>23</v>
          </cell>
          <cell r="AF428">
            <v>93.4</v>
          </cell>
          <cell r="AG428">
            <v>0.10197000000000001</v>
          </cell>
          <cell r="AH428">
            <v>538.6268</v>
          </cell>
          <cell r="AI428">
            <v>0.46411021999999996</v>
          </cell>
          <cell r="AJ428">
            <v>2.67</v>
          </cell>
          <cell r="AK428" t="str">
            <v/>
          </cell>
        </row>
        <row r="429">
          <cell r="A429" t="str">
            <v>LSC1_2025-07-13</v>
          </cell>
          <cell r="J429">
            <v>45851.666666666664</v>
          </cell>
          <cell r="L429" t="str">
            <v>LSC1</v>
          </cell>
          <cell r="AC429">
            <v>23</v>
          </cell>
          <cell r="AF429">
            <v>285.10000000000002</v>
          </cell>
          <cell r="AG429">
            <v>0.29508000000000001</v>
          </cell>
          <cell r="AH429">
            <v>699.55200000000002</v>
          </cell>
          <cell r="AI429">
            <v>0.53879480999999996</v>
          </cell>
          <cell r="AJ429">
            <v>3.99</v>
          </cell>
          <cell r="AK429" t="str">
            <v/>
          </cell>
        </row>
        <row r="430">
          <cell r="A430" t="str">
            <v>MB3_2025-07-13</v>
          </cell>
          <cell r="J430">
            <v>45851.666666666664</v>
          </cell>
          <cell r="L430" t="str">
            <v>MB3</v>
          </cell>
          <cell r="AC430">
            <v>22</v>
          </cell>
          <cell r="AF430">
            <v>74.900000000000006</v>
          </cell>
          <cell r="AG430">
            <v>5.7829999999999999E-2</v>
          </cell>
          <cell r="AH430">
            <v>915.73440000000005</v>
          </cell>
          <cell r="AI430">
            <v>0.17818139999999999</v>
          </cell>
          <cell r="AJ430">
            <v>0.94</v>
          </cell>
          <cell r="AK430" t="str">
            <v/>
          </cell>
        </row>
        <row r="431">
          <cell r="A431" t="str">
            <v>MDWL1_2025-07-13</v>
          </cell>
          <cell r="J431">
            <v>45851.666666666664</v>
          </cell>
          <cell r="L431" t="str">
            <v>MDWL1</v>
          </cell>
          <cell r="AC431">
            <v>25</v>
          </cell>
          <cell r="AF431">
            <v>9.4</v>
          </cell>
          <cell r="AG431">
            <v>1.183E-2</v>
          </cell>
          <cell r="AH431">
            <v>698.32870000000003</v>
          </cell>
          <cell r="AI431">
            <v>1.2810591500000001</v>
          </cell>
          <cell r="AJ431">
            <v>2.62</v>
          </cell>
          <cell r="AK431" t="str">
            <v/>
          </cell>
        </row>
        <row r="432">
          <cell r="A432" t="str">
            <v>MO1_2025-07-13</v>
          </cell>
          <cell r="J432">
            <v>45851.666666666664</v>
          </cell>
          <cell r="L432" t="str">
            <v>MO1</v>
          </cell>
          <cell r="AC432">
            <v>25</v>
          </cell>
          <cell r="AF432">
            <v>135.4</v>
          </cell>
          <cell r="AG432">
            <v>2.6429999999999999E-2</v>
          </cell>
          <cell r="AH432">
            <v>299.59460000000001</v>
          </cell>
          <cell r="AI432">
            <v>0.4788097</v>
          </cell>
          <cell r="AJ432">
            <v>0.6</v>
          </cell>
          <cell r="AK432" t="str">
            <v/>
          </cell>
        </row>
        <row r="433">
          <cell r="A433" t="str">
            <v>MR1_2025-07-13</v>
          </cell>
          <cell r="J433">
            <v>45851.666666666664</v>
          </cell>
          <cell r="L433" t="str">
            <v>MR1</v>
          </cell>
          <cell r="AC433">
            <v>26</v>
          </cell>
          <cell r="AF433">
            <v>19.5</v>
          </cell>
          <cell r="AG433">
            <v>6.148E-2</v>
          </cell>
          <cell r="AH433">
            <v>726.91639999999995</v>
          </cell>
          <cell r="AI433">
            <v>1.4702703699999999</v>
          </cell>
          <cell r="AJ433">
            <v>3.79</v>
          </cell>
          <cell r="AK433" t="str">
            <v/>
          </cell>
        </row>
        <row r="434">
          <cell r="A434" t="str">
            <v>MR4_2025-07-13</v>
          </cell>
          <cell r="J434">
            <v>45851.666666666664</v>
          </cell>
          <cell r="L434" t="str">
            <v>MR4</v>
          </cell>
          <cell r="AC434">
            <v>22</v>
          </cell>
          <cell r="AF434">
            <v>35.5</v>
          </cell>
          <cell r="AG434">
            <v>0.43330000000000002</v>
          </cell>
          <cell r="AH434">
            <v>574.87739999999997</v>
          </cell>
          <cell r="AI434">
            <v>2.0282594899999999</v>
          </cell>
          <cell r="AJ434">
            <v>2.81</v>
          </cell>
          <cell r="AK434" t="str">
            <v/>
          </cell>
        </row>
        <row r="435">
          <cell r="A435" t="str">
            <v>MRC_2025-07-13</v>
          </cell>
          <cell r="J435">
            <v>45851.666666666664</v>
          </cell>
          <cell r="L435" t="str">
            <v>MRC</v>
          </cell>
          <cell r="AC435">
            <v>24</v>
          </cell>
          <cell r="AF435">
            <v>119.1</v>
          </cell>
          <cell r="AG435">
            <v>9.579E-2</v>
          </cell>
          <cell r="AH435">
            <v>518.77970000000005</v>
          </cell>
          <cell r="AI435">
            <v>0.3149515</v>
          </cell>
          <cell r="AJ435">
            <v>27</v>
          </cell>
          <cell r="AK435" t="str">
            <v/>
          </cell>
        </row>
        <row r="436">
          <cell r="A436" t="str">
            <v>MRCL1_2025-07-13</v>
          </cell>
          <cell r="J436">
            <v>45851.666666666664</v>
          </cell>
          <cell r="L436" t="str">
            <v>MRCL1</v>
          </cell>
          <cell r="AC436">
            <v>28</v>
          </cell>
          <cell r="AF436">
            <v>1</v>
          </cell>
          <cell r="AG436">
            <v>4.62E-3</v>
          </cell>
          <cell r="AH436">
            <v>354.82069999999999</v>
          </cell>
          <cell r="AI436">
            <v>0.21686601</v>
          </cell>
          <cell r="AJ436">
            <v>2.4300000000000002</v>
          </cell>
          <cell r="AK436" t="str">
            <v/>
          </cell>
        </row>
        <row r="437">
          <cell r="A437" t="str">
            <v>PL1_2025-07-13</v>
          </cell>
          <cell r="J437">
            <v>45851.666666666664</v>
          </cell>
          <cell r="L437" t="str">
            <v>PL1</v>
          </cell>
          <cell r="AC437">
            <v>25</v>
          </cell>
          <cell r="AF437">
            <v>240</v>
          </cell>
          <cell r="AG437">
            <v>1.089E-2</v>
          </cell>
          <cell r="AH437">
            <v>743.33420000000001</v>
          </cell>
          <cell r="AI437">
            <v>0.27728894000000004</v>
          </cell>
          <cell r="AJ437">
            <v>2.58</v>
          </cell>
          <cell r="AK437" t="str">
            <v/>
          </cell>
        </row>
        <row r="438">
          <cell r="A438" t="str">
            <v>PMRL1_2025-07-13</v>
          </cell>
          <cell r="J438">
            <v>45851.666666666664</v>
          </cell>
          <cell r="L438" t="str">
            <v>PMRL1</v>
          </cell>
          <cell r="AC438">
            <v>26</v>
          </cell>
          <cell r="AF438">
            <v>16.8</v>
          </cell>
          <cell r="AG438">
            <v>5.4620000000000002E-2</v>
          </cell>
          <cell r="AH438">
            <v>525.35199999999998</v>
          </cell>
          <cell r="AI438">
            <v>8.8652729999999999E-2</v>
          </cell>
          <cell r="AJ438">
            <v>2.36</v>
          </cell>
          <cell r="AK438" t="str">
            <v/>
          </cell>
        </row>
        <row r="439">
          <cell r="A439" t="str">
            <v>PP1_2025-07-13</v>
          </cell>
          <cell r="J439">
            <v>45851.666666666664</v>
          </cell>
          <cell r="L439" t="str">
            <v>PP1</v>
          </cell>
          <cell r="AF439">
            <v>7.4</v>
          </cell>
          <cell r="AG439">
            <v>4.548E-2</v>
          </cell>
          <cell r="AH439">
            <v>603.23130000000003</v>
          </cell>
          <cell r="AI439">
            <v>0.12407299000000001</v>
          </cell>
          <cell r="AJ439">
            <v>6.22</v>
          </cell>
          <cell r="AK439" t="str">
            <v/>
          </cell>
        </row>
        <row r="440">
          <cell r="A440" t="str">
            <v>PRP1_2025-07-13</v>
          </cell>
          <cell r="J440">
            <v>45851.666666666664</v>
          </cell>
          <cell r="L440" t="str">
            <v>PRP1</v>
          </cell>
          <cell r="AC440">
            <v>29.5</v>
          </cell>
          <cell r="AF440">
            <v>2500</v>
          </cell>
          <cell r="AG440">
            <v>0.19735</v>
          </cell>
          <cell r="AH440">
            <v>266.8229</v>
          </cell>
          <cell r="AI440">
            <v>1.54692E-3</v>
          </cell>
          <cell r="AJ440">
            <v>4.99</v>
          </cell>
          <cell r="AK440" t="str">
            <v/>
          </cell>
        </row>
        <row r="441">
          <cell r="A441" t="str">
            <v>RB1_2025-07-13</v>
          </cell>
          <cell r="J441">
            <v>45851.666666666664</v>
          </cell>
          <cell r="L441" t="str">
            <v>RB1</v>
          </cell>
          <cell r="AC441">
            <v>23</v>
          </cell>
          <cell r="AF441">
            <v>20.399999999999999</v>
          </cell>
          <cell r="AG441">
            <v>7.1470000000000006E-2</v>
          </cell>
          <cell r="AH441">
            <v>592.98569999999995</v>
          </cell>
          <cell r="AI441">
            <v>0.48106102000000006</v>
          </cell>
          <cell r="AJ441">
            <v>7.52</v>
          </cell>
          <cell r="AK441" t="str">
            <v/>
          </cell>
        </row>
        <row r="442">
          <cell r="A442" t="str">
            <v>RBA_2025-07-13</v>
          </cell>
          <cell r="J442">
            <v>45851.666666666664</v>
          </cell>
          <cell r="L442" t="str">
            <v>RBA</v>
          </cell>
          <cell r="AC442">
            <v>24</v>
          </cell>
          <cell r="AF442">
            <v>41.4</v>
          </cell>
          <cell r="AG442">
            <v>2.639E-2</v>
          </cell>
          <cell r="AH442">
            <v>804.57140000000004</v>
          </cell>
          <cell r="AI442">
            <v>0.46765395999999998</v>
          </cell>
          <cell r="AJ442">
            <v>1.94</v>
          </cell>
          <cell r="AK442" t="str">
            <v/>
          </cell>
        </row>
        <row r="443">
          <cell r="A443" t="str">
            <v>RO1a_2025-07-13</v>
          </cell>
          <cell r="J443">
            <v>45851.666666666664</v>
          </cell>
          <cell r="L443" t="str">
            <v>RO1a</v>
          </cell>
          <cell r="AC443">
            <v>25</v>
          </cell>
          <cell r="AF443">
            <v>126.7</v>
          </cell>
          <cell r="AG443">
            <v>0.24662999999999999</v>
          </cell>
          <cell r="AH443">
            <v>633.50810000000001</v>
          </cell>
          <cell r="AI443">
            <v>1.0062109699999999</v>
          </cell>
          <cell r="AJ443">
            <v>4.8600000000000003</v>
          </cell>
          <cell r="AK443" t="str">
            <v/>
          </cell>
        </row>
        <row r="444">
          <cell r="A444" t="str">
            <v>ROL1_2025-07-13</v>
          </cell>
          <cell r="J444">
            <v>45851.666666666664</v>
          </cell>
          <cell r="L444" t="str">
            <v>ROL1</v>
          </cell>
          <cell r="AC444">
            <v>22.3</v>
          </cell>
          <cell r="AF444">
            <v>8.5</v>
          </cell>
          <cell r="AG444">
            <v>-2.3E-3</v>
          </cell>
          <cell r="AH444">
            <v>250.15180000000001</v>
          </cell>
          <cell r="AI444">
            <v>2.1612349999999999E-2</v>
          </cell>
          <cell r="AJ444">
            <v>14</v>
          </cell>
          <cell r="AK444" t="str">
            <v>Watch (as of 7/3/25)</v>
          </cell>
        </row>
        <row r="445">
          <cell r="A445" t="str">
            <v>SB2_2025-07-13</v>
          </cell>
          <cell r="J445">
            <v>45851.666666666664</v>
          </cell>
          <cell r="L445" t="str">
            <v>SB2</v>
          </cell>
          <cell r="AC445">
            <v>26</v>
          </cell>
          <cell r="AF445">
            <v>19.100000000000001</v>
          </cell>
          <cell r="AG445">
            <v>0.19633999999999999</v>
          </cell>
          <cell r="AH445">
            <v>557.976</v>
          </cell>
          <cell r="AI445">
            <v>0.1988723</v>
          </cell>
          <cell r="AJ445">
            <v>2.99</v>
          </cell>
          <cell r="AK445" t="str">
            <v/>
          </cell>
        </row>
        <row r="446">
          <cell r="A446" t="str">
            <v>SB5_2025-07-13</v>
          </cell>
          <cell r="J446">
            <v>45851.666666666664</v>
          </cell>
          <cell r="L446" t="str">
            <v>SB5</v>
          </cell>
          <cell r="AC446">
            <v>25</v>
          </cell>
          <cell r="AF446">
            <v>6.2</v>
          </cell>
          <cell r="AG446">
            <v>3.7240000000000002E-2</v>
          </cell>
          <cell r="AH446">
            <v>333.15609999999998</v>
          </cell>
          <cell r="AI446">
            <v>0.57427822999999989</v>
          </cell>
          <cell r="AJ446">
            <v>2.46</v>
          </cell>
          <cell r="AK446" t="str">
            <v/>
          </cell>
        </row>
        <row r="447">
          <cell r="A447" t="str">
            <v>SB9_2025-07-13</v>
          </cell>
          <cell r="J447">
            <v>45851.666666666664</v>
          </cell>
          <cell r="L447" t="str">
            <v>SB9</v>
          </cell>
          <cell r="AC447">
            <v>26</v>
          </cell>
          <cell r="AF447">
            <v>60.9</v>
          </cell>
          <cell r="AG447">
            <v>5.9639999999999999E-2</v>
          </cell>
          <cell r="AH447">
            <v>702.6454</v>
          </cell>
          <cell r="AI447">
            <v>1.47970416</v>
          </cell>
          <cell r="AJ447">
            <v>3.5</v>
          </cell>
          <cell r="AK447" t="str">
            <v/>
          </cell>
        </row>
        <row r="448">
          <cell r="A448" t="str">
            <v>SBA_2025-07-13</v>
          </cell>
          <cell r="J448">
            <v>45851.666666666664</v>
          </cell>
          <cell r="L448" t="str">
            <v>SBA</v>
          </cell>
          <cell r="AC448">
            <v>26</v>
          </cell>
          <cell r="AF448">
            <v>31.8</v>
          </cell>
          <cell r="AG448">
            <v>6.1839999999999999E-2</v>
          </cell>
          <cell r="AH448">
            <v>376.90289999999999</v>
          </cell>
          <cell r="AI448">
            <v>0.34398311999999998</v>
          </cell>
          <cell r="AJ448">
            <v>2.65</v>
          </cell>
          <cell r="AK448" t="str">
            <v/>
          </cell>
        </row>
        <row r="449">
          <cell r="A449" t="str">
            <v>SC6_2025-07-13</v>
          </cell>
          <cell r="J449">
            <v>45851.666666666664</v>
          </cell>
          <cell r="L449" t="str">
            <v>SC6</v>
          </cell>
          <cell r="AC449">
            <v>23.5</v>
          </cell>
          <cell r="AF449">
            <v>193.5</v>
          </cell>
          <cell r="AG449">
            <v>0.13716</v>
          </cell>
          <cell r="AH449">
            <v>747.44889999999998</v>
          </cell>
          <cell r="AI449">
            <v>0.48534832999999999</v>
          </cell>
          <cell r="AJ449">
            <v>1.99</v>
          </cell>
          <cell r="AK449" t="str">
            <v/>
          </cell>
        </row>
        <row r="450">
          <cell r="A450" t="str">
            <v>SPBP1_2025-07-13</v>
          </cell>
          <cell r="J450">
            <v>45851.666666666664</v>
          </cell>
          <cell r="L450" t="str">
            <v>SPBP1</v>
          </cell>
          <cell r="AC450">
            <v>30</v>
          </cell>
          <cell r="AF450">
            <v>3</v>
          </cell>
          <cell r="AG450">
            <v>3.0099999999999998E-2</v>
          </cell>
          <cell r="AH450">
            <v>271.18090000000001</v>
          </cell>
          <cell r="AI450">
            <v>9.415511E-2</v>
          </cell>
          <cell r="AJ450">
            <v>4.3899999999999997</v>
          </cell>
          <cell r="AK450" t="str">
            <v/>
          </cell>
        </row>
        <row r="451">
          <cell r="A451" t="str">
            <v>SPBP2_2025-07-13</v>
          </cell>
          <cell r="J451">
            <v>45851.666666666664</v>
          </cell>
          <cell r="L451" t="str">
            <v>SPBP2</v>
          </cell>
          <cell r="AC451">
            <v>30</v>
          </cell>
          <cell r="AF451">
            <v>9.6</v>
          </cell>
          <cell r="AG451">
            <v>1.6570000000000001E-2</v>
          </cell>
          <cell r="AH451">
            <v>318.8603</v>
          </cell>
          <cell r="AI451">
            <v>2.1961729999999999E-2</v>
          </cell>
          <cell r="AJ451">
            <v>9.14</v>
          </cell>
          <cell r="AK451" t="str">
            <v/>
          </cell>
        </row>
        <row r="452">
          <cell r="A452" t="str">
            <v>SW1_2025-07-13</v>
          </cell>
          <cell r="J452">
            <v>45851.666666666664</v>
          </cell>
          <cell r="L452" t="str">
            <v>SW1</v>
          </cell>
          <cell r="AC452">
            <v>23</v>
          </cell>
          <cell r="AF452">
            <v>66.3</v>
          </cell>
          <cell r="AG452">
            <v>0.19009000000000001</v>
          </cell>
          <cell r="AH452">
            <v>640.62339999999995</v>
          </cell>
          <cell r="AI452">
            <v>6.6061000000000006E-4</v>
          </cell>
          <cell r="AJ452">
            <v>0.32</v>
          </cell>
          <cell r="AK452" t="str">
            <v/>
          </cell>
        </row>
        <row r="453">
          <cell r="A453" t="str">
            <v>SYL1_2025-07-13</v>
          </cell>
          <cell r="J453">
            <v>45851.666666666664</v>
          </cell>
          <cell r="L453" t="str">
            <v>SYL1</v>
          </cell>
          <cell r="AC453">
            <v>27.5</v>
          </cell>
          <cell r="AF453">
            <v>72.7</v>
          </cell>
          <cell r="AG453">
            <v>0.12654000000000001</v>
          </cell>
          <cell r="AH453">
            <v>669.6662</v>
          </cell>
          <cell r="AI453">
            <v>9.6574270000000004E-2</v>
          </cell>
          <cell r="AJ453">
            <v>1.06</v>
          </cell>
          <cell r="AK453" t="str">
            <v>Flagged</v>
          </cell>
        </row>
        <row r="454">
          <cell r="A454" t="str">
            <v>SYNL1_2025-07-13</v>
          </cell>
          <cell r="J454">
            <v>45851.666666666664</v>
          </cell>
          <cell r="L454" t="str">
            <v>SYNL1</v>
          </cell>
          <cell r="AC454">
            <v>25</v>
          </cell>
          <cell r="AF454">
            <v>95.9</v>
          </cell>
          <cell r="AG454">
            <v>1.8749999999999999E-2</v>
          </cell>
          <cell r="AH454">
            <v>197.92429999999999</v>
          </cell>
          <cell r="AI454">
            <v>1.40342E-2</v>
          </cell>
          <cell r="AJ454">
            <v>3.95</v>
          </cell>
          <cell r="AK454" t="str">
            <v/>
          </cell>
        </row>
        <row r="455">
          <cell r="A455" t="str">
            <v>WP2_2025-07-13</v>
          </cell>
          <cell r="J455">
            <v>45851.666666666664</v>
          </cell>
          <cell r="L455" t="str">
            <v>WP2</v>
          </cell>
          <cell r="AC455">
            <v>28.36</v>
          </cell>
          <cell r="AF455">
            <v>1</v>
          </cell>
          <cell r="AG455">
            <v>-1.0410000000000001E-2</v>
          </cell>
          <cell r="AH455">
            <v>121.4671</v>
          </cell>
          <cell r="AI455">
            <v>-6.9153700000000005E-3</v>
          </cell>
          <cell r="AJ455">
            <v>30.8</v>
          </cell>
          <cell r="AK455" t="str">
            <v>Elevated Phycocyanin</v>
          </cell>
        </row>
        <row r="456">
          <cell r="A456" t="str">
            <v>WP2_2025-07-20</v>
          </cell>
          <cell r="J456">
            <v>45858</v>
          </cell>
          <cell r="L456" t="str">
            <v>WP2</v>
          </cell>
          <cell r="AC456">
            <v>26.59</v>
          </cell>
          <cell r="AF456">
            <v>3.1</v>
          </cell>
          <cell r="AG456">
            <v>1.6299999999999999E-2</v>
          </cell>
          <cell r="AH456">
            <v>122.7859</v>
          </cell>
          <cell r="AI456">
            <v>-1.188081E-2</v>
          </cell>
          <cell r="AJ456">
            <v>15.9</v>
          </cell>
          <cell r="AK456" t="str">
            <v>Elevated Phycocyanin</v>
          </cell>
        </row>
        <row r="457">
          <cell r="A457" t="str">
            <v>ABM4_2025-07-20</v>
          </cell>
          <cell r="J457">
            <v>45858.666666666664</v>
          </cell>
          <cell r="L457" t="str">
            <v>ABM4</v>
          </cell>
          <cell r="AC457">
            <v>26</v>
          </cell>
          <cell r="AF457">
            <v>64</v>
          </cell>
          <cell r="AG457">
            <v>5.6460000000000003E-2</v>
          </cell>
          <cell r="AH457">
            <v>174.72890000000001</v>
          </cell>
          <cell r="AI457">
            <v>0.64716375999999987</v>
          </cell>
          <cell r="AJ457">
            <v>3.21</v>
          </cell>
          <cell r="AK457" t="str">
            <v/>
          </cell>
        </row>
        <row r="458">
          <cell r="A458" t="str">
            <v>AC1_2025-07-20</v>
          </cell>
          <cell r="J458">
            <v>45858.666666666664</v>
          </cell>
          <cell r="L458" t="str">
            <v>AC1</v>
          </cell>
          <cell r="AC458">
            <v>23</v>
          </cell>
          <cell r="AF458">
            <v>78.8</v>
          </cell>
          <cell r="AG458">
            <v>0.74895</v>
          </cell>
          <cell r="AH458">
            <v>861.87549999999999</v>
          </cell>
          <cell r="AI458">
            <v>-1.5563680000000002E-2</v>
          </cell>
          <cell r="AJ458">
            <v>10.3</v>
          </cell>
          <cell r="AK458" t="str">
            <v/>
          </cell>
        </row>
        <row r="459">
          <cell r="A459" t="str">
            <v>AC2_2025-07-20</v>
          </cell>
          <cell r="J459">
            <v>45858.666666666664</v>
          </cell>
          <cell r="L459" t="str">
            <v>AC2</v>
          </cell>
          <cell r="AC459">
            <v>23</v>
          </cell>
          <cell r="AF459">
            <v>2500</v>
          </cell>
          <cell r="AG459">
            <v>0.79191</v>
          </cell>
          <cell r="AH459">
            <v>813.42700000000002</v>
          </cell>
          <cell r="AI459">
            <v>-1.5539059999999999E-2</v>
          </cell>
          <cell r="AJ459">
            <v>6.05</v>
          </cell>
          <cell r="AK459" t="str">
            <v/>
          </cell>
        </row>
        <row r="460">
          <cell r="A460" t="str">
            <v>AC3_2025-07-20</v>
          </cell>
          <cell r="J460">
            <v>45858.666666666664</v>
          </cell>
          <cell r="L460" t="str">
            <v>AC3</v>
          </cell>
          <cell r="AC460">
            <v>24</v>
          </cell>
          <cell r="AF460">
            <v>980.4</v>
          </cell>
          <cell r="AG460">
            <v>0.78739999999999999</v>
          </cell>
          <cell r="AH460">
            <v>825.82569999999998</v>
          </cell>
          <cell r="AI460">
            <v>-1.2104589999999998E-2</v>
          </cell>
          <cell r="AJ460">
            <v>11.1</v>
          </cell>
          <cell r="AK460" t="str">
            <v/>
          </cell>
        </row>
        <row r="461">
          <cell r="A461" t="str">
            <v>AC4_2025-07-20</v>
          </cell>
          <cell r="J461">
            <v>45858.666666666664</v>
          </cell>
          <cell r="L461" t="str">
            <v>AC4</v>
          </cell>
          <cell r="AF461">
            <v>686.7</v>
          </cell>
          <cell r="AG461">
            <v>5.2339999999999998E-2</v>
          </cell>
          <cell r="AH461">
            <v>178.27760000000001</v>
          </cell>
          <cell r="AI461">
            <v>0.55413277999999999</v>
          </cell>
          <cell r="AJ461">
            <v>3.49</v>
          </cell>
          <cell r="AK461" t="str">
            <v/>
          </cell>
        </row>
        <row r="462">
          <cell r="A462" t="str">
            <v>AC5_2025-07-20</v>
          </cell>
          <cell r="J462">
            <v>45858.666666666664</v>
          </cell>
          <cell r="L462" t="str">
            <v>AC5</v>
          </cell>
          <cell r="AF462">
            <v>8.6</v>
          </cell>
          <cell r="AG462">
            <v>1.311E-2</v>
          </cell>
          <cell r="AH462">
            <v>347.13150000000002</v>
          </cell>
          <cell r="AI462">
            <v>0.25282350999999997</v>
          </cell>
          <cell r="AJ462">
            <v>2.46</v>
          </cell>
          <cell r="AK462" t="str">
            <v/>
          </cell>
        </row>
        <row r="463">
          <cell r="A463" t="str">
            <v>AC6_2025-07-20</v>
          </cell>
          <cell r="J463">
            <v>45858.666666666664</v>
          </cell>
          <cell r="L463" t="str">
            <v>AC6</v>
          </cell>
          <cell r="AC463">
            <v>25</v>
          </cell>
          <cell r="AF463">
            <v>101.4</v>
          </cell>
          <cell r="AG463">
            <v>0.11569</v>
          </cell>
          <cell r="AH463">
            <v>397.85719999999998</v>
          </cell>
          <cell r="AI463">
            <v>0.35617048999999995</v>
          </cell>
          <cell r="AJ463">
            <v>18.100000000000001</v>
          </cell>
          <cell r="AK463" t="str">
            <v/>
          </cell>
        </row>
        <row r="464">
          <cell r="A464" t="str">
            <v>APL1_2025-07-20</v>
          </cell>
          <cell r="J464">
            <v>45858.666666666664</v>
          </cell>
          <cell r="L464" t="str">
            <v>APL1</v>
          </cell>
          <cell r="AC464">
            <v>27</v>
          </cell>
          <cell r="AF464">
            <v>8.3000000000000007</v>
          </cell>
          <cell r="AG464">
            <v>-1.8699999999999999E-3</v>
          </cell>
          <cell r="AH464">
            <v>250.36859999999999</v>
          </cell>
          <cell r="AI464">
            <v>-1.846049E-2</v>
          </cell>
          <cell r="AJ464">
            <v>30.9</v>
          </cell>
          <cell r="AK464" t="str">
            <v>Flagged</v>
          </cell>
        </row>
        <row r="465">
          <cell r="A465" t="str">
            <v>ATL1_2025-07-20</v>
          </cell>
          <cell r="J465">
            <v>45858.666666666664</v>
          </cell>
          <cell r="L465" t="str">
            <v>ATL1</v>
          </cell>
          <cell r="AC465">
            <v>26</v>
          </cell>
          <cell r="AF465">
            <v>4.0999999999999996</v>
          </cell>
          <cell r="AG465">
            <v>9.8799999999999999E-2</v>
          </cell>
          <cell r="AH465">
            <v>366.83940000000001</v>
          </cell>
          <cell r="AI465">
            <v>2.4778390000000001E-2</v>
          </cell>
          <cell r="AJ465">
            <v>5.85</v>
          </cell>
          <cell r="AK465" t="str">
            <v/>
          </cell>
        </row>
        <row r="466">
          <cell r="A466" t="str">
            <v>AX1_2025-07-20</v>
          </cell>
          <cell r="J466">
            <v>45858.666666666664</v>
          </cell>
          <cell r="L466" t="str">
            <v>AX1</v>
          </cell>
          <cell r="AC466">
            <v>23</v>
          </cell>
          <cell r="AF466">
            <v>23.5</v>
          </cell>
          <cell r="AG466">
            <v>2.7480000000000001E-2</v>
          </cell>
          <cell r="AH466">
            <v>485.93720000000002</v>
          </cell>
          <cell r="AI466">
            <v>0.232574</v>
          </cell>
          <cell r="AJ466">
            <v>0.6</v>
          </cell>
          <cell r="AK466" t="str">
            <v/>
          </cell>
        </row>
        <row r="467">
          <cell r="A467" t="str">
            <v>AX2_2025-07-20</v>
          </cell>
          <cell r="J467">
            <v>45858.666666666664</v>
          </cell>
          <cell r="L467" t="str">
            <v>AX2</v>
          </cell>
          <cell r="AC467">
            <v>24</v>
          </cell>
          <cell r="AF467">
            <v>59.1</v>
          </cell>
          <cell r="AG467">
            <v>2.9510000000000002E-2</v>
          </cell>
          <cell r="AH467">
            <v>559.07270000000005</v>
          </cell>
          <cell r="AI467">
            <v>0.60071748999999997</v>
          </cell>
          <cell r="AJ467">
            <v>0.95</v>
          </cell>
          <cell r="AK467" t="str">
            <v/>
          </cell>
        </row>
        <row r="468">
          <cell r="A468" t="str">
            <v>BB1_2025-07-20</v>
          </cell>
          <cell r="J468">
            <v>45858.666666666664</v>
          </cell>
          <cell r="L468" t="str">
            <v>BB1</v>
          </cell>
          <cell r="AC468">
            <v>25</v>
          </cell>
          <cell r="AF468">
            <v>43.5</v>
          </cell>
          <cell r="AG468">
            <v>4.437E-2</v>
          </cell>
          <cell r="AH468">
            <v>375.87889999999999</v>
          </cell>
          <cell r="AI468">
            <v>0.46622921000000001</v>
          </cell>
          <cell r="AJ468">
            <v>4.4000000000000004</v>
          </cell>
          <cell r="AK468" t="str">
            <v/>
          </cell>
        </row>
        <row r="469">
          <cell r="A469" t="str">
            <v>BD1a_2025-07-20</v>
          </cell>
          <cell r="J469">
            <v>45858.666666666664</v>
          </cell>
          <cell r="L469" t="str">
            <v>BD1a</v>
          </cell>
          <cell r="AC469">
            <v>25</v>
          </cell>
          <cell r="AF469">
            <v>72.400000000000006</v>
          </cell>
          <cell r="AG469">
            <v>0.18959000000000001</v>
          </cell>
          <cell r="AH469">
            <v>389.029</v>
          </cell>
          <cell r="AI469">
            <v>0.60385663000000001</v>
          </cell>
          <cell r="AJ469">
            <v>2.88</v>
          </cell>
          <cell r="AK469" t="str">
            <v/>
          </cell>
        </row>
        <row r="470">
          <cell r="A470" t="str">
            <v>BD4_2025-07-20</v>
          </cell>
          <cell r="J470">
            <v>45858.666666666664</v>
          </cell>
          <cell r="L470" t="str">
            <v>BD4</v>
          </cell>
          <cell r="AC470">
            <v>22</v>
          </cell>
          <cell r="AF470">
            <v>157.6</v>
          </cell>
          <cell r="AG470">
            <v>7.7289999999999998E-2</v>
          </cell>
          <cell r="AH470">
            <v>280.21969999999999</v>
          </cell>
          <cell r="AI470">
            <v>0.43234460000000002</v>
          </cell>
          <cell r="AJ470">
            <v>2.56</v>
          </cell>
          <cell r="AK470" t="str">
            <v/>
          </cell>
        </row>
        <row r="471">
          <cell r="A471" t="str">
            <v>BD5_2025-07-20</v>
          </cell>
          <cell r="J471">
            <v>45858.666666666664</v>
          </cell>
          <cell r="L471" t="str">
            <v>BD5</v>
          </cell>
          <cell r="AC471">
            <v>21</v>
          </cell>
          <cell r="AF471">
            <v>201.1</v>
          </cell>
          <cell r="AG471">
            <v>0.17480000000000001</v>
          </cell>
          <cell r="AH471">
            <v>645.70529999999997</v>
          </cell>
          <cell r="AI471">
            <v>1.0319200000000002</v>
          </cell>
          <cell r="AJ471">
            <v>1.98</v>
          </cell>
          <cell r="AK471" t="str">
            <v/>
          </cell>
        </row>
        <row r="472">
          <cell r="A472" t="str">
            <v>BRL1_2025-07-20</v>
          </cell>
          <cell r="J472">
            <v>45858.666666666664</v>
          </cell>
          <cell r="L472" t="str">
            <v>BRL1</v>
          </cell>
          <cell r="AC472">
            <v>27</v>
          </cell>
          <cell r="AF472">
            <v>1</v>
          </cell>
          <cell r="AG472">
            <v>9.3969999999999998E-2</v>
          </cell>
          <cell r="AH472">
            <v>425.74369999999999</v>
          </cell>
          <cell r="AI472">
            <v>1.8039610000000001E-2</v>
          </cell>
          <cell r="AJ472">
            <v>6.22</v>
          </cell>
          <cell r="AK472" t="str">
            <v/>
          </cell>
        </row>
        <row r="473">
          <cell r="A473" t="str">
            <v>CB2_2025-07-20</v>
          </cell>
          <cell r="J473">
            <v>45858.666666666664</v>
          </cell>
          <cell r="L473" t="str">
            <v>CB2</v>
          </cell>
          <cell r="AC473">
            <v>27</v>
          </cell>
          <cell r="AF473">
            <v>18.7</v>
          </cell>
          <cell r="AG473">
            <v>1.346E-2</v>
          </cell>
          <cell r="AH473">
            <v>413.93830000000003</v>
          </cell>
          <cell r="AI473">
            <v>-1.8428699999999999E-3</v>
          </cell>
          <cell r="AJ473">
            <v>5.2</v>
          </cell>
          <cell r="AK473" t="str">
            <v/>
          </cell>
        </row>
        <row r="474">
          <cell r="A474" t="str">
            <v>CB3_2025-07-20</v>
          </cell>
          <cell r="J474">
            <v>45858.666666666664</v>
          </cell>
          <cell r="L474" t="str">
            <v>CB3</v>
          </cell>
          <cell r="AC474">
            <v>25</v>
          </cell>
          <cell r="AF474">
            <v>7.5</v>
          </cell>
          <cell r="AG474">
            <v>7.2800000000000004E-2</v>
          </cell>
          <cell r="AH474">
            <v>499.87619999999998</v>
          </cell>
          <cell r="AI474">
            <v>0.10472100000000001</v>
          </cell>
          <cell r="AJ474">
            <v>5</v>
          </cell>
          <cell r="AK474" t="str">
            <v/>
          </cell>
        </row>
        <row r="475">
          <cell r="A475" t="str">
            <v>CL2_2025-07-20</v>
          </cell>
          <cell r="J475">
            <v>45858.666666666664</v>
          </cell>
          <cell r="L475" t="str">
            <v>CL2</v>
          </cell>
          <cell r="AC475">
            <v>26.6</v>
          </cell>
          <cell r="AF475">
            <v>12.7</v>
          </cell>
          <cell r="AG475">
            <v>7.6139999999999999E-2</v>
          </cell>
          <cell r="AH475">
            <v>209.06909999999999</v>
          </cell>
          <cell r="AI475">
            <v>0.42924544000000003</v>
          </cell>
          <cell r="AJ475">
            <v>3.5</v>
          </cell>
          <cell r="AK475" t="str">
            <v/>
          </cell>
        </row>
        <row r="476">
          <cell r="A476" t="str">
            <v>CL4_2025-07-20</v>
          </cell>
          <cell r="J476">
            <v>45858.666666666664</v>
          </cell>
          <cell r="L476" t="str">
            <v>CL4</v>
          </cell>
          <cell r="AC476">
            <v>26</v>
          </cell>
          <cell r="AF476">
            <v>24.1</v>
          </cell>
          <cell r="AG476">
            <v>3.3869999999999997E-2</v>
          </cell>
          <cell r="AH476">
            <v>443.4443</v>
          </cell>
          <cell r="AI476">
            <v>-6.0314800000000005E-3</v>
          </cell>
          <cell r="AJ476">
            <v>10.6</v>
          </cell>
          <cell r="AK476" t="str">
            <v/>
          </cell>
        </row>
        <row r="477">
          <cell r="A477" t="str">
            <v>CL5_2025-07-20</v>
          </cell>
          <cell r="J477">
            <v>45858.666666666664</v>
          </cell>
          <cell r="L477" t="str">
            <v>CL5</v>
          </cell>
          <cell r="AC477">
            <v>25.5</v>
          </cell>
          <cell r="AF477">
            <v>3</v>
          </cell>
          <cell r="AG477">
            <v>1.521E-2</v>
          </cell>
          <cell r="AH477">
            <v>553.0838</v>
          </cell>
          <cell r="AI477">
            <v>0.25715093999999999</v>
          </cell>
          <cell r="AJ477">
            <v>6.45</v>
          </cell>
          <cell r="AK477" t="str">
            <v/>
          </cell>
        </row>
        <row r="478">
          <cell r="A478" t="str">
            <v>COL1_2025-07-20</v>
          </cell>
          <cell r="J478">
            <v>45858.666666666664</v>
          </cell>
          <cell r="L478" t="str">
            <v>COL1</v>
          </cell>
          <cell r="AC478">
            <v>27</v>
          </cell>
          <cell r="AF478">
            <v>182.3</v>
          </cell>
          <cell r="AG478">
            <v>1.41E-2</v>
          </cell>
          <cell r="AH478">
            <v>510.59980000000002</v>
          </cell>
          <cell r="AI478">
            <v>-1.67997E-3</v>
          </cell>
          <cell r="AJ478">
            <v>14.9</v>
          </cell>
          <cell r="AK478" t="str">
            <v/>
          </cell>
        </row>
        <row r="479">
          <cell r="A479" t="str">
            <v>CTL1_2025-07-20</v>
          </cell>
          <cell r="J479">
            <v>45858.666666666664</v>
          </cell>
          <cell r="L479" t="str">
            <v>CTL1</v>
          </cell>
          <cell r="AC479">
            <v>27</v>
          </cell>
          <cell r="AF479">
            <v>42.8</v>
          </cell>
          <cell r="AG479">
            <v>0.23832999999999999</v>
          </cell>
          <cell r="AH479">
            <v>459.81939999999997</v>
          </cell>
          <cell r="AI479">
            <v>2.6884009999999996E-2</v>
          </cell>
          <cell r="AJ479">
            <v>5.7</v>
          </cell>
          <cell r="AK479" t="str">
            <v/>
          </cell>
        </row>
        <row r="480">
          <cell r="A480" t="str">
            <v>CVL1_2025-07-20</v>
          </cell>
          <cell r="J480">
            <v>45858.666666666664</v>
          </cell>
          <cell r="L480" t="str">
            <v>CVL1</v>
          </cell>
          <cell r="AC480">
            <v>28</v>
          </cell>
          <cell r="AF480">
            <v>12</v>
          </cell>
          <cell r="AG480">
            <v>5.1799999999999997E-3</v>
          </cell>
          <cell r="AH480">
            <v>413.83969999999999</v>
          </cell>
          <cell r="AI480">
            <v>-1.2914110000000001E-2</v>
          </cell>
          <cell r="AJ480">
            <v>16</v>
          </cell>
          <cell r="AK480" t="str">
            <v/>
          </cell>
        </row>
        <row r="481">
          <cell r="A481" t="str">
            <v>DB1_2025-07-20</v>
          </cell>
          <cell r="J481">
            <v>45858.666666666664</v>
          </cell>
          <cell r="L481" t="str">
            <v>DB1</v>
          </cell>
          <cell r="AC481">
            <v>26.8</v>
          </cell>
          <cell r="AF481">
            <v>547.5</v>
          </cell>
          <cell r="AG481">
            <v>6.7890000000000006E-2</v>
          </cell>
          <cell r="AH481">
            <v>362.11689999999999</v>
          </cell>
          <cell r="AI481">
            <v>4.1394650000000005E-2</v>
          </cell>
          <cell r="AJ481">
            <v>5.59</v>
          </cell>
          <cell r="AK481" t="str">
            <v/>
          </cell>
        </row>
        <row r="482">
          <cell r="A482" t="str">
            <v>DE1_2025-07-20</v>
          </cell>
          <cell r="J482">
            <v>45858.666666666664</v>
          </cell>
          <cell r="L482" t="str">
            <v>DE1</v>
          </cell>
          <cell r="AC482">
            <v>26</v>
          </cell>
          <cell r="AF482">
            <v>57.1</v>
          </cell>
          <cell r="AG482">
            <v>0.12753</v>
          </cell>
          <cell r="AH482">
            <v>188.24760000000001</v>
          </cell>
          <cell r="AI482">
            <v>0.55095355999999995</v>
          </cell>
          <cell r="AJ482">
            <v>7.03</v>
          </cell>
          <cell r="AK482" t="str">
            <v/>
          </cell>
        </row>
        <row r="483">
          <cell r="A483" t="str">
            <v>DS21-1_2025-07-20</v>
          </cell>
          <cell r="J483">
            <v>45858.666666666664</v>
          </cell>
          <cell r="L483" t="str">
            <v>DS21-1</v>
          </cell>
          <cell r="AC483">
            <v>26</v>
          </cell>
          <cell r="AF483">
            <v>2</v>
          </cell>
          <cell r="AG483">
            <v>9.0699999999999999E-3</v>
          </cell>
          <cell r="AH483">
            <v>491.9794</v>
          </cell>
          <cell r="AI483">
            <v>-1.049428E-2</v>
          </cell>
          <cell r="AJ483">
            <v>5.54</v>
          </cell>
          <cell r="AK483" t="str">
            <v>Flagged</v>
          </cell>
        </row>
        <row r="484">
          <cell r="A484" t="str">
            <v>ETL1_2025-07-20</v>
          </cell>
          <cell r="J484">
            <v>45858.666666666664</v>
          </cell>
          <cell r="L484" t="str">
            <v>ETL1</v>
          </cell>
          <cell r="AC484">
            <v>24</v>
          </cell>
          <cell r="AF484">
            <v>5.2</v>
          </cell>
          <cell r="AG484">
            <v>1.5520000000000001E-2</v>
          </cell>
          <cell r="AH484">
            <v>450.9735</v>
          </cell>
          <cell r="AI484">
            <v>3.3627279999999996E-2</v>
          </cell>
          <cell r="AJ484">
            <v>3.46</v>
          </cell>
          <cell r="AK484" t="str">
            <v/>
          </cell>
        </row>
        <row r="485">
          <cell r="A485" t="str">
            <v>GMP1_2025-07-20</v>
          </cell>
          <cell r="J485">
            <v>45858.666666666664</v>
          </cell>
          <cell r="L485" t="str">
            <v>GMP1</v>
          </cell>
          <cell r="AC485">
            <v>27</v>
          </cell>
          <cell r="AF485">
            <v>866.4</v>
          </cell>
          <cell r="AG485">
            <v>3.1280000000000002E-2</v>
          </cell>
          <cell r="AH485">
            <v>311.1902</v>
          </cell>
          <cell r="AI485">
            <v>0.14189774999999999</v>
          </cell>
          <cell r="AJ485">
            <v>16.2</v>
          </cell>
          <cell r="AK485" t="str">
            <v/>
          </cell>
        </row>
        <row r="486">
          <cell r="A486" t="str">
            <v>GRPL1_2025-07-20</v>
          </cell>
          <cell r="J486">
            <v>45858.666666666664</v>
          </cell>
          <cell r="L486" t="str">
            <v>GRPL1</v>
          </cell>
          <cell r="AC486">
            <v>26</v>
          </cell>
          <cell r="AF486">
            <v>16.100000000000001</v>
          </cell>
          <cell r="AG486">
            <v>1.0840000000000001E-2</v>
          </cell>
          <cell r="AH486">
            <v>582.32479999999998</v>
          </cell>
          <cell r="AI486">
            <v>0.22380586999999999</v>
          </cell>
          <cell r="AJ486">
            <v>4.45</v>
          </cell>
          <cell r="AK486" t="str">
            <v/>
          </cell>
        </row>
        <row r="487">
          <cell r="A487" t="str">
            <v>HA1_2025-07-20</v>
          </cell>
          <cell r="J487">
            <v>45858.666666666664</v>
          </cell>
          <cell r="L487" t="str">
            <v>HA1</v>
          </cell>
          <cell r="AC487">
            <v>24</v>
          </cell>
          <cell r="AF487">
            <v>39.700000000000003</v>
          </cell>
          <cell r="AG487">
            <v>3.0720000000000001E-2</v>
          </cell>
          <cell r="AH487">
            <v>882.0761</v>
          </cell>
          <cell r="AI487">
            <v>0.26459485999999999</v>
          </cell>
          <cell r="AJ487">
            <v>10.199999999999999</v>
          </cell>
          <cell r="AK487" t="str">
            <v/>
          </cell>
        </row>
        <row r="488">
          <cell r="A488" t="str">
            <v>HB3_2025-07-20</v>
          </cell>
          <cell r="J488">
            <v>45858.666666666664</v>
          </cell>
          <cell r="L488" t="str">
            <v>HB3</v>
          </cell>
          <cell r="AC488">
            <v>27</v>
          </cell>
          <cell r="AF488">
            <v>27.5</v>
          </cell>
          <cell r="AG488">
            <v>0.13758000000000001</v>
          </cell>
          <cell r="AH488">
            <v>235.79159999999999</v>
          </cell>
          <cell r="AI488">
            <v>0.35455935</v>
          </cell>
          <cell r="AJ488">
            <v>8.0500000000000007</v>
          </cell>
          <cell r="AK488" t="str">
            <v/>
          </cell>
        </row>
        <row r="489">
          <cell r="A489" t="str">
            <v>HL2_2025-07-20</v>
          </cell>
          <cell r="J489">
            <v>45858.666666666664</v>
          </cell>
          <cell r="L489" t="str">
            <v>HL2</v>
          </cell>
          <cell r="AC489">
            <v>29</v>
          </cell>
          <cell r="AF489">
            <v>1</v>
          </cell>
          <cell r="AG489">
            <v>6.5079999999999999E-2</v>
          </cell>
          <cell r="AH489">
            <v>255.04499999999999</v>
          </cell>
          <cell r="AI489">
            <v>1.283548E-2</v>
          </cell>
          <cell r="AJ489">
            <v>6.12</v>
          </cell>
          <cell r="AK489" t="str">
            <v/>
          </cell>
        </row>
        <row r="490">
          <cell r="A490" t="str">
            <v>HO1_2025-07-20</v>
          </cell>
          <cell r="J490">
            <v>45858.666666666664</v>
          </cell>
          <cell r="L490" t="str">
            <v>HO1</v>
          </cell>
          <cell r="AC490">
            <v>23</v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 t="str">
            <v/>
          </cell>
          <cell r="AK490" t="str">
            <v/>
          </cell>
        </row>
        <row r="491">
          <cell r="A491" t="str">
            <v>JC5_2025-07-20</v>
          </cell>
          <cell r="J491">
            <v>45858.666666666664</v>
          </cell>
          <cell r="L491" t="str">
            <v>JC5</v>
          </cell>
          <cell r="AC491">
            <v>22</v>
          </cell>
          <cell r="AF491">
            <v>106.7</v>
          </cell>
          <cell r="AG491">
            <v>8.4150000000000003E-2</v>
          </cell>
          <cell r="AH491">
            <v>313.9864</v>
          </cell>
          <cell r="AI491">
            <v>2.5916700000000003E-3</v>
          </cell>
          <cell r="AJ491">
            <v>1.6</v>
          </cell>
          <cell r="AK491" t="str">
            <v/>
          </cell>
        </row>
        <row r="492">
          <cell r="A492" t="str">
            <v>JC6_2025-07-20</v>
          </cell>
          <cell r="J492">
            <v>45858.666666666664</v>
          </cell>
          <cell r="L492" t="str">
            <v>JC6</v>
          </cell>
          <cell r="AC492">
            <v>23</v>
          </cell>
          <cell r="AF492">
            <v>93.4</v>
          </cell>
          <cell r="AG492">
            <v>0.13270000000000001</v>
          </cell>
          <cell r="AH492">
            <v>493.64269999999999</v>
          </cell>
          <cell r="AI492">
            <v>0.6171006</v>
          </cell>
          <cell r="AJ492">
            <v>2.35</v>
          </cell>
          <cell r="AK492" t="str">
            <v/>
          </cell>
        </row>
        <row r="493">
          <cell r="A493" t="str">
            <v>LSC1_2025-07-20</v>
          </cell>
          <cell r="J493">
            <v>45858.666666666664</v>
          </cell>
          <cell r="L493" t="str">
            <v>LSC1</v>
          </cell>
          <cell r="AC493">
            <v>22</v>
          </cell>
          <cell r="AF493">
            <v>195.1</v>
          </cell>
          <cell r="AG493">
            <v>0.18443000000000001</v>
          </cell>
          <cell r="AH493">
            <v>613.45399999999995</v>
          </cell>
          <cell r="AI493">
            <v>0.48415076000000001</v>
          </cell>
          <cell r="AJ493">
            <v>4.6100000000000003</v>
          </cell>
          <cell r="AK493" t="str">
            <v/>
          </cell>
        </row>
        <row r="494">
          <cell r="A494" t="str">
            <v>MB3_2025-07-20</v>
          </cell>
          <cell r="J494">
            <v>45858.666666666664</v>
          </cell>
          <cell r="L494" t="str">
            <v>MB3</v>
          </cell>
          <cell r="AC494">
            <v>21</v>
          </cell>
          <cell r="AF494">
            <v>178</v>
          </cell>
          <cell r="AG494">
            <v>0.11522</v>
          </cell>
          <cell r="AH494">
            <v>874.17970000000003</v>
          </cell>
          <cell r="AI494">
            <v>0.1381809</v>
          </cell>
          <cell r="AJ494">
            <v>0.99</v>
          </cell>
          <cell r="AK494" t="str">
            <v/>
          </cell>
        </row>
        <row r="495">
          <cell r="A495" t="str">
            <v>MDWL1_2025-07-20</v>
          </cell>
          <cell r="J495">
            <v>45858.666666666664</v>
          </cell>
          <cell r="L495" t="str">
            <v>MDWL1</v>
          </cell>
          <cell r="AC495">
            <v>23</v>
          </cell>
          <cell r="AF495">
            <v>9.8000000000000007</v>
          </cell>
          <cell r="AG495">
            <v>1.5299999999999999E-2</v>
          </cell>
          <cell r="AH495">
            <v>664.99659999999994</v>
          </cell>
          <cell r="AI495">
            <v>1.32900515</v>
          </cell>
          <cell r="AJ495">
            <v>5.01</v>
          </cell>
          <cell r="AK495" t="str">
            <v/>
          </cell>
        </row>
        <row r="496">
          <cell r="A496" t="str">
            <v>MO1_2025-07-20</v>
          </cell>
          <cell r="J496">
            <v>45858.666666666664</v>
          </cell>
          <cell r="L496" t="str">
            <v>MO1</v>
          </cell>
          <cell r="AC496">
            <v>26</v>
          </cell>
          <cell r="AF496">
            <v>26.6</v>
          </cell>
          <cell r="AG496">
            <v>2.469E-2</v>
          </cell>
          <cell r="AH496">
            <v>269.38679999999999</v>
          </cell>
          <cell r="AI496">
            <v>0.39421440000000002</v>
          </cell>
          <cell r="AJ496">
            <v>1.67</v>
          </cell>
          <cell r="AK496" t="str">
            <v/>
          </cell>
        </row>
        <row r="497">
          <cell r="A497" t="str">
            <v>MR1_2025-07-20</v>
          </cell>
          <cell r="J497">
            <v>45858.666666666664</v>
          </cell>
          <cell r="L497" t="str">
            <v>MR1</v>
          </cell>
          <cell r="AC497">
            <v>28</v>
          </cell>
          <cell r="AF497">
            <v>1299.7</v>
          </cell>
          <cell r="AG497">
            <v>7.3779999999999998E-2</v>
          </cell>
          <cell r="AH497">
            <v>542.03650000000005</v>
          </cell>
          <cell r="AI497">
            <v>0.98766955000000001</v>
          </cell>
          <cell r="AJ497">
            <v>9.1199999999999992</v>
          </cell>
          <cell r="AK497" t="str">
            <v/>
          </cell>
        </row>
        <row r="498">
          <cell r="A498" t="str">
            <v>MR4_2025-07-20</v>
          </cell>
          <cell r="J498">
            <v>45858.666666666664</v>
          </cell>
          <cell r="L498" t="str">
            <v>MR4</v>
          </cell>
          <cell r="AC498">
            <v>25</v>
          </cell>
          <cell r="AF498">
            <v>2500</v>
          </cell>
          <cell r="AG498">
            <v>0.26519999999999999</v>
          </cell>
          <cell r="AH498">
            <v>498.27080000000001</v>
          </cell>
          <cell r="AI498">
            <v>-2.161211E-2</v>
          </cell>
          <cell r="AJ498">
            <v>40.799999999999997</v>
          </cell>
        </row>
        <row r="499">
          <cell r="A499" t="str">
            <v>MRC_2025-07-20</v>
          </cell>
          <cell r="J499">
            <v>45858.666666666664</v>
          </cell>
          <cell r="L499" t="str">
            <v>MRC</v>
          </cell>
          <cell r="AC499">
            <v>24</v>
          </cell>
          <cell r="AF499">
            <v>133.6</v>
          </cell>
          <cell r="AG499">
            <v>6.6930000000000003E-2</v>
          </cell>
          <cell r="AH499">
            <v>443.95909999999998</v>
          </cell>
          <cell r="AI499">
            <v>0.25763720000000001</v>
          </cell>
          <cell r="AJ499">
            <v>27.8</v>
          </cell>
          <cell r="AK499" t="str">
            <v/>
          </cell>
        </row>
        <row r="500">
          <cell r="A500" t="str">
            <v>MRCL1_2025-07-20</v>
          </cell>
          <cell r="J500">
            <v>45858.666666666664</v>
          </cell>
          <cell r="L500" t="str">
            <v>MRCL1</v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 t="str">
            <v/>
          </cell>
          <cell r="AK500" t="str">
            <v/>
          </cell>
        </row>
        <row r="501">
          <cell r="A501" t="str">
            <v>PL1_2025-07-20</v>
          </cell>
          <cell r="J501">
            <v>45858.666666666664</v>
          </cell>
          <cell r="L501" t="str">
            <v>PL1</v>
          </cell>
          <cell r="AC501">
            <v>24</v>
          </cell>
          <cell r="AF501">
            <v>44.3</v>
          </cell>
          <cell r="AG501">
            <v>9.6299999999999997E-3</v>
          </cell>
          <cell r="AH501">
            <v>794.90750000000003</v>
          </cell>
          <cell r="AI501">
            <v>0.21118826999999998</v>
          </cell>
          <cell r="AJ501">
            <v>3.79</v>
          </cell>
          <cell r="AK501" t="str">
            <v/>
          </cell>
        </row>
        <row r="502">
          <cell r="A502" t="str">
            <v>PMRL1_2025-07-20</v>
          </cell>
          <cell r="J502">
            <v>45858.666666666664</v>
          </cell>
          <cell r="L502" t="str">
            <v>PMRL1</v>
          </cell>
          <cell r="AC502">
            <v>26</v>
          </cell>
          <cell r="AF502">
            <v>4.0999999999999996</v>
          </cell>
          <cell r="AG502">
            <v>2.29E-2</v>
          </cell>
          <cell r="AH502">
            <v>386.9348</v>
          </cell>
          <cell r="AI502">
            <v>-7.6729200000000006E-3</v>
          </cell>
          <cell r="AJ502">
            <v>2.0099999999999998</v>
          </cell>
          <cell r="AK502" t="str">
            <v>Flagged</v>
          </cell>
        </row>
        <row r="503">
          <cell r="A503" t="str">
            <v>PP1_2025-07-20</v>
          </cell>
          <cell r="J503">
            <v>45858.666666666664</v>
          </cell>
          <cell r="L503" t="str">
            <v>PP1</v>
          </cell>
          <cell r="AC503">
            <v>26</v>
          </cell>
          <cell r="AF503">
            <v>26.9</v>
          </cell>
          <cell r="AG503">
            <v>6.1280000000000001E-2</v>
          </cell>
          <cell r="AH503">
            <v>538.74929999999995</v>
          </cell>
          <cell r="AI503">
            <v>4.8655469999999999E-2</v>
          </cell>
          <cell r="AJ503">
            <v>7.11</v>
          </cell>
          <cell r="AK503" t="str">
            <v/>
          </cell>
        </row>
        <row r="504">
          <cell r="A504" t="str">
            <v>PRP1_2025-07-20</v>
          </cell>
          <cell r="J504">
            <v>45858.666666666664</v>
          </cell>
          <cell r="L504" t="str">
            <v>PRP1</v>
          </cell>
          <cell r="AC504">
            <v>27.5</v>
          </cell>
          <cell r="AF504">
            <v>42</v>
          </cell>
          <cell r="AG504">
            <v>-2.4299999999999999E-3</v>
          </cell>
          <cell r="AH504">
            <v>252.00919999999999</v>
          </cell>
          <cell r="AI504">
            <v>2.8405000000000001E-3</v>
          </cell>
          <cell r="AJ504" t="str">
            <v/>
          </cell>
          <cell r="AK504" t="str">
            <v/>
          </cell>
        </row>
        <row r="505">
          <cell r="A505" t="str">
            <v>RB1_2025-07-20</v>
          </cell>
          <cell r="J505">
            <v>45858.666666666664</v>
          </cell>
          <cell r="L505" t="str">
            <v>RB1</v>
          </cell>
          <cell r="AC505">
            <v>22</v>
          </cell>
          <cell r="AF505">
            <v>387.3</v>
          </cell>
          <cell r="AG505">
            <v>5.8470000000000001E-2</v>
          </cell>
          <cell r="AH505">
            <v>614.52800000000002</v>
          </cell>
          <cell r="AI505">
            <v>2.1818160399999997</v>
          </cell>
          <cell r="AJ505">
            <v>14.1</v>
          </cell>
          <cell r="AK505" t="str">
            <v/>
          </cell>
        </row>
        <row r="506">
          <cell r="A506" t="str">
            <v>RBA_2025-07-20</v>
          </cell>
          <cell r="J506">
            <v>45858.666666666664</v>
          </cell>
          <cell r="L506" t="str">
            <v>RBA</v>
          </cell>
          <cell r="AC506">
            <v>24</v>
          </cell>
          <cell r="AF506">
            <v>1986.3</v>
          </cell>
          <cell r="AG506">
            <v>1.558E-2</v>
          </cell>
          <cell r="AH506">
            <v>805.96230000000003</v>
          </cell>
          <cell r="AI506">
            <v>0.44471524000000001</v>
          </cell>
          <cell r="AJ506">
            <v>2.66</v>
          </cell>
          <cell r="AK506" t="str">
            <v/>
          </cell>
        </row>
        <row r="507">
          <cell r="A507" t="str">
            <v>RO1a_2025-07-20</v>
          </cell>
          <cell r="J507">
            <v>45858.666666666664</v>
          </cell>
          <cell r="L507" t="str">
            <v>RO1a</v>
          </cell>
          <cell r="AC507">
            <v>25</v>
          </cell>
          <cell r="AF507">
            <v>1732.9</v>
          </cell>
          <cell r="AG507">
            <v>0.1673</v>
          </cell>
          <cell r="AH507">
            <v>535.12379999999996</v>
          </cell>
          <cell r="AI507">
            <v>1.2123651</v>
          </cell>
          <cell r="AJ507">
            <v>6.29</v>
          </cell>
        </row>
        <row r="508">
          <cell r="A508" t="str">
            <v>ROL1_2025-07-20</v>
          </cell>
          <cell r="J508">
            <v>45858.666666666664</v>
          </cell>
          <cell r="L508" t="str">
            <v>ROL1</v>
          </cell>
          <cell r="AC508">
            <v>26</v>
          </cell>
          <cell r="AF508">
            <v>2</v>
          </cell>
          <cell r="AG508">
            <v>-1.694E-2</v>
          </cell>
          <cell r="AH508">
            <v>255.02440000000001</v>
          </cell>
          <cell r="AI508">
            <v>7.6041669999999992E-2</v>
          </cell>
          <cell r="AJ508">
            <v>9.3000000000000007</v>
          </cell>
          <cell r="AK508" t="str">
            <v/>
          </cell>
        </row>
        <row r="509">
          <cell r="A509" t="str">
            <v>SB2_2025-07-20</v>
          </cell>
          <cell r="J509">
            <v>45858.666666666664</v>
          </cell>
          <cell r="L509" t="str">
            <v>SB2</v>
          </cell>
          <cell r="AC509">
            <v>24</v>
          </cell>
          <cell r="AF509">
            <v>593.79999999999995</v>
          </cell>
          <cell r="AG509">
            <v>0.17591999999999999</v>
          </cell>
          <cell r="AH509">
            <v>405.12400000000002</v>
          </cell>
          <cell r="AI509">
            <v>0.30291785000000004</v>
          </cell>
          <cell r="AJ509">
            <v>6.9</v>
          </cell>
          <cell r="AK509" t="str">
            <v/>
          </cell>
        </row>
        <row r="510">
          <cell r="A510" t="str">
            <v>SB5_2025-07-20</v>
          </cell>
          <cell r="J510">
            <v>45858.666666666664</v>
          </cell>
          <cell r="L510" t="str">
            <v>SB5</v>
          </cell>
          <cell r="AC510">
            <v>22</v>
          </cell>
          <cell r="AF510">
            <v>64</v>
          </cell>
          <cell r="AG510">
            <v>2.0799999999999999E-2</v>
          </cell>
          <cell r="AH510">
            <v>244.68219999999999</v>
          </cell>
          <cell r="AI510">
            <v>2.319318</v>
          </cell>
          <cell r="AJ510">
            <v>10.7</v>
          </cell>
          <cell r="AK510" t="str">
            <v/>
          </cell>
        </row>
        <row r="511">
          <cell r="A511" t="str">
            <v>SB9_2025-07-20</v>
          </cell>
          <cell r="J511">
            <v>45858.666666666664</v>
          </cell>
          <cell r="L511" t="str">
            <v>SB9</v>
          </cell>
          <cell r="AC511">
            <v>26</v>
          </cell>
          <cell r="AF511">
            <v>2500</v>
          </cell>
          <cell r="AG511">
            <v>9.8769999999999997E-2</v>
          </cell>
          <cell r="AH511">
            <v>528.59810000000004</v>
          </cell>
          <cell r="AI511">
            <v>1.00261095</v>
          </cell>
          <cell r="AJ511">
            <v>14.7</v>
          </cell>
          <cell r="AK511" t="str">
            <v/>
          </cell>
        </row>
        <row r="512">
          <cell r="A512" t="str">
            <v>SBA_2025-07-20</v>
          </cell>
          <cell r="J512">
            <v>45858.666666666664</v>
          </cell>
          <cell r="L512" t="str">
            <v>SBA</v>
          </cell>
          <cell r="AC512">
            <v>24</v>
          </cell>
          <cell r="AF512">
            <v>70.8</v>
          </cell>
          <cell r="AG512">
            <v>4.9369999999999997E-2</v>
          </cell>
          <cell r="AH512">
            <v>256.45780000000002</v>
          </cell>
          <cell r="AI512">
            <v>0.34299642000000002</v>
          </cell>
          <cell r="AJ512">
            <v>6.46</v>
          </cell>
          <cell r="AK512" t="str">
            <v/>
          </cell>
        </row>
        <row r="513">
          <cell r="A513" t="str">
            <v>SC6_2025-07-20</v>
          </cell>
          <cell r="J513">
            <v>45858.666666666664</v>
          </cell>
          <cell r="L513" t="str">
            <v>SC6</v>
          </cell>
          <cell r="AC513">
            <v>23</v>
          </cell>
          <cell r="AF513">
            <v>1</v>
          </cell>
          <cell r="AG513">
            <v>9.8589999999999997E-2</v>
          </cell>
          <cell r="AH513">
            <v>772.66459999999995</v>
          </cell>
          <cell r="AI513">
            <v>0.46853449999999996</v>
          </cell>
          <cell r="AJ513">
            <v>3.06</v>
          </cell>
          <cell r="AK513" t="str">
            <v/>
          </cell>
        </row>
        <row r="514">
          <cell r="A514" t="str">
            <v>SPBP1_2025-07-20</v>
          </cell>
          <cell r="J514">
            <v>45858.666666666664</v>
          </cell>
          <cell r="L514" t="str">
            <v>SPBP1</v>
          </cell>
          <cell r="AC514">
            <v>30</v>
          </cell>
          <cell r="AF514">
            <v>5.2</v>
          </cell>
          <cell r="AG514">
            <v>9.0399999999999994E-3</v>
          </cell>
          <cell r="AH514">
            <v>215.36789999999999</v>
          </cell>
          <cell r="AI514">
            <v>5.49527E-2</v>
          </cell>
          <cell r="AJ514">
            <v>7.07</v>
          </cell>
        </row>
        <row r="515">
          <cell r="A515" t="str">
            <v>SPBP2_2025-07-20</v>
          </cell>
          <cell r="J515">
            <v>45858.666666666664</v>
          </cell>
          <cell r="L515" t="str">
            <v>SPBP2</v>
          </cell>
          <cell r="AC515">
            <v>30</v>
          </cell>
          <cell r="AF515">
            <v>9.6999999999999993</v>
          </cell>
          <cell r="AG515">
            <v>7.5120000000000006E-2</v>
          </cell>
          <cell r="AH515">
            <v>217.97450000000001</v>
          </cell>
          <cell r="AI515">
            <v>0.35368508000000004</v>
          </cell>
          <cell r="AJ515">
            <v>13.6</v>
          </cell>
        </row>
        <row r="516">
          <cell r="A516" t="str">
            <v>SW1_2025-07-20</v>
          </cell>
          <cell r="J516">
            <v>45858.666666666664</v>
          </cell>
          <cell r="L516" t="str">
            <v>SW1</v>
          </cell>
          <cell r="AC516">
            <v>24</v>
          </cell>
          <cell r="AF516">
            <v>139.1</v>
          </cell>
          <cell r="AG516">
            <v>6.5040000000000001E-2</v>
          </cell>
          <cell r="AH516">
            <v>674.97529999999995</v>
          </cell>
          <cell r="AI516">
            <v>0.63460159999999999</v>
          </cell>
          <cell r="AJ516">
            <v>0.77</v>
          </cell>
          <cell r="AK516" t="str">
            <v/>
          </cell>
        </row>
        <row r="517">
          <cell r="A517" t="str">
            <v>SYL1_2025-07-20</v>
          </cell>
          <cell r="J517">
            <v>45858.666666666664</v>
          </cell>
          <cell r="L517" t="str">
            <v>SYL1</v>
          </cell>
          <cell r="AC517">
            <v>27</v>
          </cell>
          <cell r="AF517">
            <v>13.2</v>
          </cell>
          <cell r="AG517">
            <v>9.8530000000000006E-2</v>
          </cell>
          <cell r="AH517">
            <v>726.08870000000002</v>
          </cell>
          <cell r="AI517">
            <v>-7.3056400000000004E-3</v>
          </cell>
          <cell r="AJ517">
            <v>2.65</v>
          </cell>
          <cell r="AK517" t="str">
            <v>Flagged</v>
          </cell>
        </row>
        <row r="518">
          <cell r="A518" t="str">
            <v>SYNL1_2025-07-20</v>
          </cell>
          <cell r="J518">
            <v>45858.666666666664</v>
          </cell>
          <cell r="L518" t="str">
            <v>SYNL1</v>
          </cell>
          <cell r="AC518">
            <v>24</v>
          </cell>
          <cell r="AF518">
            <v>125.4</v>
          </cell>
          <cell r="AG518">
            <v>2.792E-2</v>
          </cell>
          <cell r="AH518">
            <v>169.5564</v>
          </cell>
          <cell r="AI518">
            <v>0.15177299999999999</v>
          </cell>
          <cell r="AJ518">
            <v>4.67</v>
          </cell>
          <cell r="AK518" t="str">
            <v/>
          </cell>
        </row>
        <row r="519">
          <cell r="A519" t="str">
            <v>ABM4_2025-07-27</v>
          </cell>
          <cell r="J519">
            <v>45865.666666666664</v>
          </cell>
          <cell r="L519" t="str">
            <v>ABM4</v>
          </cell>
          <cell r="AC519">
            <v>27</v>
          </cell>
          <cell r="AF519">
            <v>1553.1</v>
          </cell>
          <cell r="AG519">
            <v>0.11279</v>
          </cell>
          <cell r="AH519">
            <v>279.27440000000001</v>
          </cell>
          <cell r="AI519">
            <v>0.87210151999999996</v>
          </cell>
          <cell r="AJ519">
            <v>4.22</v>
          </cell>
          <cell r="AK519" t="str">
            <v/>
          </cell>
        </row>
        <row r="520">
          <cell r="A520" t="str">
            <v>AC1_2025-07-27</v>
          </cell>
          <cell r="J520">
            <v>45865.666666666664</v>
          </cell>
          <cell r="L520" t="str">
            <v>AC1</v>
          </cell>
          <cell r="AC520">
            <v>23</v>
          </cell>
          <cell r="AF520">
            <v>2500</v>
          </cell>
          <cell r="AG520">
            <v>0.83116000000000001</v>
          </cell>
          <cell r="AH520">
            <v>909.44619999999998</v>
          </cell>
          <cell r="AI520">
            <v>-2.00603E-2</v>
          </cell>
          <cell r="AJ520">
            <v>5.13</v>
          </cell>
          <cell r="AK520" t="str">
            <v/>
          </cell>
        </row>
        <row r="521">
          <cell r="A521" t="str">
            <v>AC5_2025-07-27</v>
          </cell>
          <cell r="J521">
            <v>45865.666666666664</v>
          </cell>
          <cell r="L521" t="str">
            <v>AC5</v>
          </cell>
          <cell r="AC521">
            <v>24.5</v>
          </cell>
          <cell r="AF521">
            <v>33.6</v>
          </cell>
          <cell r="AG521">
            <v>1.1809999999999999E-2</v>
          </cell>
          <cell r="AH521">
            <v>359.42540000000002</v>
          </cell>
          <cell r="AI521">
            <v>0.22858636000000002</v>
          </cell>
          <cell r="AJ521">
            <v>2.31</v>
          </cell>
          <cell r="AK521" t="str">
            <v/>
          </cell>
        </row>
        <row r="522">
          <cell r="A522" t="str">
            <v>APL1_2025-07-27</v>
          </cell>
          <cell r="J522">
            <v>45865.666666666664</v>
          </cell>
          <cell r="L522" t="str">
            <v>APL1</v>
          </cell>
          <cell r="AC522">
            <v>28</v>
          </cell>
          <cell r="AF522">
            <v>12</v>
          </cell>
          <cell r="AG522">
            <v>1.0699999999999999E-2</v>
          </cell>
          <cell r="AH522">
            <v>270.36680000000001</v>
          </cell>
          <cell r="AI522">
            <v>2.479866E-2</v>
          </cell>
          <cell r="AJ522">
            <v>10.6</v>
          </cell>
          <cell r="AK522" t="str">
            <v>Advisory (as of 7/7/25)</v>
          </cell>
        </row>
        <row r="523">
          <cell r="A523" t="str">
            <v>ATL1_2025-07-27</v>
          </cell>
          <cell r="J523">
            <v>45865.666666666664</v>
          </cell>
          <cell r="L523" t="str">
            <v>ATL1</v>
          </cell>
          <cell r="AC523">
            <v>28</v>
          </cell>
          <cell r="AF523">
            <v>13.2</v>
          </cell>
          <cell r="AG523">
            <v>3.65E-3</v>
          </cell>
          <cell r="AH523">
            <v>417.52870000000001</v>
          </cell>
          <cell r="AI523">
            <v>-2.2576299999999996E-3</v>
          </cell>
          <cell r="AJ523">
            <v>8.2100000000000009</v>
          </cell>
          <cell r="AK523" t="str">
            <v/>
          </cell>
        </row>
        <row r="524">
          <cell r="A524" t="str">
            <v>AX1_2025-07-27</v>
          </cell>
          <cell r="J524">
            <v>45865.666666666664</v>
          </cell>
          <cell r="L524" t="str">
            <v>AX1</v>
          </cell>
          <cell r="AC524">
            <v>23</v>
          </cell>
          <cell r="AF524">
            <v>95.8</v>
          </cell>
          <cell r="AG524">
            <v>3.5729999999999998E-2</v>
          </cell>
          <cell r="AH524">
            <v>506.69279999999998</v>
          </cell>
          <cell r="AI524">
            <v>4.6496420000000004E-2</v>
          </cell>
          <cell r="AJ524">
            <v>0.65</v>
          </cell>
          <cell r="AK524" t="str">
            <v/>
          </cell>
        </row>
        <row r="525">
          <cell r="A525" t="str">
            <v>BB1_2025-07-27</v>
          </cell>
          <cell r="J525">
            <v>45865.666666666664</v>
          </cell>
          <cell r="L525" t="str">
            <v>BB1</v>
          </cell>
          <cell r="AC525">
            <v>25</v>
          </cell>
          <cell r="AF525">
            <v>378.4</v>
          </cell>
          <cell r="AG525">
            <v>2.469E-2</v>
          </cell>
          <cell r="AH525">
            <v>412.83330000000001</v>
          </cell>
          <cell r="AI525">
            <v>0.32191004000000001</v>
          </cell>
          <cell r="AJ525">
            <v>7.91</v>
          </cell>
          <cell r="AK525" t="str">
            <v/>
          </cell>
        </row>
        <row r="526">
          <cell r="A526" t="str">
            <v>BD1a_2025-07-27</v>
          </cell>
          <cell r="J526">
            <v>45865.666666666664</v>
          </cell>
          <cell r="L526" t="str">
            <v>BD1a</v>
          </cell>
          <cell r="AC526">
            <v>25</v>
          </cell>
          <cell r="AF526">
            <v>160.69999999999999</v>
          </cell>
          <cell r="AG526">
            <v>0.12056</v>
          </cell>
          <cell r="AH526">
            <v>345.15910000000002</v>
          </cell>
          <cell r="AI526">
            <v>0.48237436</v>
          </cell>
          <cell r="AJ526">
            <v>4.12</v>
          </cell>
          <cell r="AK526" t="str">
            <v/>
          </cell>
        </row>
        <row r="527">
          <cell r="A527" t="str">
            <v>BD4_2025-07-27</v>
          </cell>
          <cell r="J527">
            <v>45865.666666666664</v>
          </cell>
          <cell r="L527" t="str">
            <v>BD4</v>
          </cell>
          <cell r="AC527">
            <v>22</v>
          </cell>
          <cell r="AF527">
            <v>365.4</v>
          </cell>
          <cell r="AG527">
            <v>1.159E-2</v>
          </cell>
          <cell r="AH527">
            <v>134.90440000000001</v>
          </cell>
          <cell r="AI527">
            <v>1.657631E-2</v>
          </cell>
          <cell r="AJ527">
            <v>2.65</v>
          </cell>
          <cell r="AK527" t="str">
            <v/>
          </cell>
        </row>
        <row r="528">
          <cell r="A528" t="str">
            <v>BRL1_2025-07-27</v>
          </cell>
          <cell r="J528">
            <v>45865.666666666664</v>
          </cell>
          <cell r="L528" t="str">
            <v>BRL1</v>
          </cell>
          <cell r="AC528">
            <v>27</v>
          </cell>
          <cell r="AF528">
            <v>2</v>
          </cell>
          <cell r="AG528">
            <v>1.06E-3</v>
          </cell>
          <cell r="AH528">
            <v>495.66480000000001</v>
          </cell>
          <cell r="AI528">
            <v>9.4089999999999994E-4</v>
          </cell>
          <cell r="AJ528">
            <v>6.43</v>
          </cell>
          <cell r="AK528" t="str">
            <v/>
          </cell>
        </row>
        <row r="529">
          <cell r="A529" t="str">
            <v>CB2_2025-07-27</v>
          </cell>
          <cell r="J529">
            <v>45865.666666666664</v>
          </cell>
          <cell r="L529" t="str">
            <v>CB2</v>
          </cell>
          <cell r="AC529">
            <v>26</v>
          </cell>
          <cell r="AF529">
            <v>770.1</v>
          </cell>
          <cell r="AG529">
            <v>3.3700000000000002E-3</v>
          </cell>
          <cell r="AH529">
            <v>482.81700000000001</v>
          </cell>
          <cell r="AI529">
            <v>0.16303710000000002</v>
          </cell>
          <cell r="AJ529">
            <v>6.1</v>
          </cell>
          <cell r="AK529" t="str">
            <v/>
          </cell>
        </row>
        <row r="530">
          <cell r="A530" t="str">
            <v>CB3_2025-07-27</v>
          </cell>
          <cell r="J530">
            <v>45865.666666666664</v>
          </cell>
          <cell r="L530" t="str">
            <v>CB3</v>
          </cell>
          <cell r="AC530">
            <v>26</v>
          </cell>
          <cell r="AF530">
            <v>67.599999999999994</v>
          </cell>
          <cell r="AG530">
            <v>3.3759999999999998E-2</v>
          </cell>
          <cell r="AH530">
            <v>642.12869999999998</v>
          </cell>
          <cell r="AI530">
            <v>0.20861066</v>
          </cell>
          <cell r="AJ530">
            <v>6.34</v>
          </cell>
          <cell r="AK530" t="str">
            <v/>
          </cell>
        </row>
        <row r="531">
          <cell r="A531" t="str">
            <v>CL4_2025-07-27</v>
          </cell>
          <cell r="J531">
            <v>45865.666666666664</v>
          </cell>
          <cell r="L531" t="str">
            <v>CL4</v>
          </cell>
          <cell r="AC531">
            <v>26</v>
          </cell>
          <cell r="AF531">
            <v>125.4</v>
          </cell>
          <cell r="AG531">
            <v>2.4590000000000001E-2</v>
          </cell>
          <cell r="AH531">
            <v>532.96860000000004</v>
          </cell>
          <cell r="AI531">
            <v>0.15337196</v>
          </cell>
          <cell r="AJ531">
            <v>11.8</v>
          </cell>
          <cell r="AK531" t="str">
            <v/>
          </cell>
        </row>
        <row r="532">
          <cell r="A532" t="str">
            <v>CL5_2025-07-27</v>
          </cell>
          <cell r="J532">
            <v>45865.666666666664</v>
          </cell>
          <cell r="L532" t="str">
            <v>CL5</v>
          </cell>
          <cell r="AC532">
            <v>27</v>
          </cell>
          <cell r="AF532">
            <v>32.299999999999997</v>
          </cell>
          <cell r="AG532">
            <v>7.5969999999999996E-2</v>
          </cell>
          <cell r="AH532">
            <v>582.69740000000002</v>
          </cell>
          <cell r="AI532">
            <v>9.9609989999999995E-2</v>
          </cell>
          <cell r="AJ532">
            <v>9.58</v>
          </cell>
          <cell r="AK532" t="str">
            <v>Advisory (as of 7/29/25)</v>
          </cell>
        </row>
        <row r="533">
          <cell r="A533" t="str">
            <v>COL1_2025-07-27</v>
          </cell>
          <cell r="J533">
            <v>45865.666666666664</v>
          </cell>
          <cell r="L533" t="str">
            <v>COL1</v>
          </cell>
          <cell r="AC533">
            <v>79</v>
          </cell>
          <cell r="AF533">
            <v>2500</v>
          </cell>
          <cell r="AG533">
            <v>0.14254</v>
          </cell>
          <cell r="AH533">
            <v>585.0711</v>
          </cell>
          <cell r="AI533">
            <v>0.31915377</v>
          </cell>
          <cell r="AJ533">
            <v>5.86</v>
          </cell>
          <cell r="AK533" t="str">
            <v>Flagged</v>
          </cell>
        </row>
        <row r="534">
          <cell r="A534" t="str">
            <v>CTL1_2025-07-27</v>
          </cell>
          <cell r="J534">
            <v>45865.666666666664</v>
          </cell>
          <cell r="L534" t="str">
            <v>CTL1</v>
          </cell>
          <cell r="AC534">
            <v>80</v>
          </cell>
          <cell r="AF534">
            <v>727</v>
          </cell>
          <cell r="AG534">
            <v>0.11117</v>
          </cell>
          <cell r="AH534">
            <v>501.9083</v>
          </cell>
          <cell r="AI534">
            <v>0.14965979999999998</v>
          </cell>
          <cell r="AJ534">
            <v>6.99</v>
          </cell>
          <cell r="AK534" t="str">
            <v/>
          </cell>
        </row>
        <row r="535">
          <cell r="A535" t="str">
            <v>CVL1_2025-07-27</v>
          </cell>
          <cell r="J535">
            <v>45865.666666666664</v>
          </cell>
          <cell r="L535" t="str">
            <v>CVL1</v>
          </cell>
          <cell r="AC535">
            <v>27.5</v>
          </cell>
          <cell r="AF535">
            <v>7.3</v>
          </cell>
          <cell r="AG535">
            <v>2.4680000000000001E-2</v>
          </cell>
          <cell r="AH535">
            <v>434.31420000000003</v>
          </cell>
          <cell r="AI535">
            <v>1.478167E-2</v>
          </cell>
          <cell r="AJ535">
            <v>14.6</v>
          </cell>
          <cell r="AK535" t="str">
            <v/>
          </cell>
        </row>
        <row r="536">
          <cell r="A536" t="str">
            <v>DB1_2025-07-27</v>
          </cell>
          <cell r="J536">
            <v>45865.666666666664</v>
          </cell>
          <cell r="L536" t="str">
            <v>DB1</v>
          </cell>
          <cell r="AC536">
            <v>23</v>
          </cell>
          <cell r="AF536">
            <v>142.1</v>
          </cell>
          <cell r="AG536">
            <v>4.3270000000000003E-2</v>
          </cell>
          <cell r="AH536">
            <v>529.58190000000002</v>
          </cell>
          <cell r="AI536">
            <v>0.30689022999999999</v>
          </cell>
          <cell r="AJ536">
            <v>3.54</v>
          </cell>
          <cell r="AK536" t="str">
            <v/>
          </cell>
        </row>
        <row r="537">
          <cell r="A537" t="str">
            <v>DE1_2025-07-27</v>
          </cell>
          <cell r="J537">
            <v>45865.666666666664</v>
          </cell>
          <cell r="L537" t="str">
            <v>DE1</v>
          </cell>
          <cell r="AC537">
            <v>23.5</v>
          </cell>
          <cell r="AF537">
            <v>123.4</v>
          </cell>
          <cell r="AG537">
            <v>0.13103999999999999</v>
          </cell>
          <cell r="AH537">
            <v>262.51740000000001</v>
          </cell>
          <cell r="AI537">
            <v>0.72039106000000008</v>
          </cell>
          <cell r="AJ537">
            <v>3.67</v>
          </cell>
          <cell r="AK537" t="str">
            <v/>
          </cell>
        </row>
        <row r="538">
          <cell r="A538" t="str">
            <v>DS21-1_2025-07-27</v>
          </cell>
          <cell r="J538">
            <v>45865.666666666664</v>
          </cell>
          <cell r="L538" t="str">
            <v>DS21-1</v>
          </cell>
          <cell r="AC538">
            <v>25</v>
          </cell>
          <cell r="AF538">
            <v>0.5</v>
          </cell>
          <cell r="AG538">
            <v>6.94E-3</v>
          </cell>
          <cell r="AH538">
            <v>513.28890000000001</v>
          </cell>
          <cell r="AI538">
            <v>0.1153724</v>
          </cell>
          <cell r="AJ538">
            <v>6.52</v>
          </cell>
          <cell r="AK538" t="str">
            <v/>
          </cell>
        </row>
        <row r="539">
          <cell r="A539" t="str">
            <v>ETL1_2025-07-27</v>
          </cell>
          <cell r="J539">
            <v>45865.666666666664</v>
          </cell>
          <cell r="L539" t="str">
            <v>ETL1</v>
          </cell>
          <cell r="AC539">
            <v>24</v>
          </cell>
          <cell r="AF539">
            <v>122.3</v>
          </cell>
          <cell r="AG539">
            <v>2.1499999999999998E-2</v>
          </cell>
          <cell r="AH539">
            <v>525.81679999999994</v>
          </cell>
          <cell r="AI539">
            <v>0.1305752</v>
          </cell>
          <cell r="AJ539">
            <v>4.3</v>
          </cell>
          <cell r="AK539" t="str">
            <v/>
          </cell>
        </row>
        <row r="540">
          <cell r="A540" t="str">
            <v>FC1_2025-07-27</v>
          </cell>
          <cell r="J540">
            <v>45865.666666666664</v>
          </cell>
          <cell r="L540" t="str">
            <v>FC1</v>
          </cell>
          <cell r="AC540">
            <v>25</v>
          </cell>
          <cell r="AF540">
            <v>68.7</v>
          </cell>
          <cell r="AG540">
            <v>0.10700999999999999</v>
          </cell>
          <cell r="AH540">
            <v>246.19280000000001</v>
          </cell>
          <cell r="AI540">
            <v>6.5551699999999991E-2</v>
          </cell>
          <cell r="AJ540">
            <v>1.58</v>
          </cell>
          <cell r="AK540" t="str">
            <v/>
          </cell>
        </row>
        <row r="541">
          <cell r="A541" t="str">
            <v>GRPL1_2025-07-27</v>
          </cell>
          <cell r="J541">
            <v>45865.666666666664</v>
          </cell>
          <cell r="L541" t="str">
            <v>GRPL1</v>
          </cell>
          <cell r="AC541">
            <v>24</v>
          </cell>
          <cell r="AF541">
            <v>436</v>
          </cell>
          <cell r="AG541">
            <v>0.12975</v>
          </cell>
          <cell r="AH541">
            <v>712.92380000000003</v>
          </cell>
          <cell r="AI541">
            <v>6.0194770000000002E-2</v>
          </cell>
          <cell r="AJ541">
            <v>13.1</v>
          </cell>
          <cell r="AK541" t="str">
            <v/>
          </cell>
        </row>
        <row r="542">
          <cell r="A542" t="str">
            <v>HA1_2025-07-27</v>
          </cell>
          <cell r="J542">
            <v>45865.666666666664</v>
          </cell>
          <cell r="L542" t="str">
            <v>HA1</v>
          </cell>
          <cell r="AC542">
            <v>25</v>
          </cell>
          <cell r="AF542">
            <v>2</v>
          </cell>
          <cell r="AG542">
            <v>0.42507</v>
          </cell>
          <cell r="AH542">
            <v>620.45759999999996</v>
          </cell>
          <cell r="AI542">
            <v>0.36919650000000004</v>
          </cell>
          <cell r="AJ542">
            <v>31.1</v>
          </cell>
          <cell r="AK542" t="str">
            <v>Reported to DEP</v>
          </cell>
        </row>
        <row r="543">
          <cell r="A543" t="str">
            <v>HB3_2025-07-27</v>
          </cell>
          <cell r="J543">
            <v>45865.666666666664</v>
          </cell>
          <cell r="L543" t="str">
            <v>HB3</v>
          </cell>
          <cell r="AC543">
            <v>22</v>
          </cell>
          <cell r="AF543">
            <v>517.20000000000005</v>
          </cell>
          <cell r="AG543">
            <v>0.12766</v>
          </cell>
          <cell r="AH543">
            <v>668.09760000000006</v>
          </cell>
          <cell r="AI543">
            <v>0.96005408999999997</v>
          </cell>
          <cell r="AJ543">
            <v>3.96</v>
          </cell>
          <cell r="AK543" t="str">
            <v/>
          </cell>
        </row>
        <row r="544">
          <cell r="A544" t="str">
            <v>HL2_2025-07-27</v>
          </cell>
          <cell r="J544">
            <v>45865.666666666664</v>
          </cell>
          <cell r="L544" t="str">
            <v>HL2</v>
          </cell>
          <cell r="AC544">
            <v>26</v>
          </cell>
          <cell r="AF544">
            <v>1986.3</v>
          </cell>
          <cell r="AG544">
            <v>3.9010000000000003E-2</v>
          </cell>
          <cell r="AH544">
            <v>262.1454</v>
          </cell>
          <cell r="AI544">
            <v>5.9013999999999994E-3</v>
          </cell>
          <cell r="AJ544">
            <v>6.14</v>
          </cell>
          <cell r="AK544" t="str">
            <v/>
          </cell>
        </row>
        <row r="545">
          <cell r="A545" t="str">
            <v>JC5_2025-07-27</v>
          </cell>
          <cell r="J545">
            <v>45865.666666666664</v>
          </cell>
          <cell r="L545" t="str">
            <v>JC5</v>
          </cell>
          <cell r="AC545">
            <v>23</v>
          </cell>
          <cell r="AF545">
            <v>167</v>
          </cell>
          <cell r="AG545">
            <v>0.16717000000000001</v>
          </cell>
          <cell r="AH545">
            <v>381.21190000000001</v>
          </cell>
          <cell r="AI545">
            <v>0.90078748000000008</v>
          </cell>
          <cell r="AJ545">
            <v>1.08</v>
          </cell>
          <cell r="AK545" t="str">
            <v/>
          </cell>
        </row>
        <row r="546">
          <cell r="A546" t="str">
            <v>JC6_2025-07-27</v>
          </cell>
          <cell r="J546">
            <v>45865.666666666664</v>
          </cell>
          <cell r="L546" t="str">
            <v>JC6</v>
          </cell>
          <cell r="AC546">
            <v>24</v>
          </cell>
          <cell r="AF546">
            <v>648.79999999999995</v>
          </cell>
          <cell r="AG546">
            <v>5.5129999999999998E-2</v>
          </cell>
          <cell r="AH546">
            <v>726.32669999999996</v>
          </cell>
          <cell r="AI546">
            <v>0.42115609999999998</v>
          </cell>
          <cell r="AJ546">
            <v>2.14</v>
          </cell>
          <cell r="AK546" t="str">
            <v/>
          </cell>
        </row>
        <row r="547">
          <cell r="A547" t="str">
            <v>LSC1_2025-07-27</v>
          </cell>
          <cell r="J547">
            <v>45865.666666666664</v>
          </cell>
          <cell r="L547" t="str">
            <v>LSC1</v>
          </cell>
          <cell r="AC547">
            <v>74</v>
          </cell>
          <cell r="AF547">
            <v>2500</v>
          </cell>
          <cell r="AG547">
            <v>0.1076</v>
          </cell>
          <cell r="AH547">
            <v>639.23969999999997</v>
          </cell>
          <cell r="AI547">
            <v>0.47662105000000005</v>
          </cell>
          <cell r="AJ547">
            <v>4.7300000000000004</v>
          </cell>
          <cell r="AK547" t="str">
            <v/>
          </cell>
        </row>
        <row r="548">
          <cell r="A548" t="str">
            <v>MB3_2025-07-27</v>
          </cell>
          <cell r="J548">
            <v>45865.666666666664</v>
          </cell>
          <cell r="L548" t="str">
            <v>MB3</v>
          </cell>
          <cell r="AC548">
            <v>21</v>
          </cell>
          <cell r="AF548">
            <v>579.4</v>
          </cell>
          <cell r="AG548">
            <v>3.8600000000000002E-2</v>
          </cell>
          <cell r="AH548">
            <v>566.40470000000005</v>
          </cell>
          <cell r="AI548">
            <v>0.20462370000000002</v>
          </cell>
          <cell r="AJ548">
            <v>1.91</v>
          </cell>
          <cell r="AK548" t="str">
            <v/>
          </cell>
        </row>
        <row r="549">
          <cell r="A549" t="str">
            <v>MDWL1_2025-07-27</v>
          </cell>
          <cell r="J549">
            <v>45865.666666666664</v>
          </cell>
          <cell r="L549" t="str">
            <v>MDWL1</v>
          </cell>
          <cell r="AC549">
            <v>24</v>
          </cell>
          <cell r="AF549">
            <v>38.9</v>
          </cell>
          <cell r="AG549">
            <v>1.404E-2</v>
          </cell>
          <cell r="AH549">
            <v>718.41639999999995</v>
          </cell>
          <cell r="AI549">
            <v>1.54977298</v>
          </cell>
          <cell r="AJ549">
            <v>3.55</v>
          </cell>
          <cell r="AK549" t="str">
            <v/>
          </cell>
        </row>
        <row r="550">
          <cell r="A550" t="str">
            <v>MR2_2025-07-27</v>
          </cell>
          <cell r="J550">
            <v>45865.666666666664</v>
          </cell>
          <cell r="L550" t="str">
            <v>MR2</v>
          </cell>
          <cell r="AC550">
            <v>22</v>
          </cell>
          <cell r="AF550">
            <v>85</v>
          </cell>
          <cell r="AG550">
            <v>0.12073</v>
          </cell>
          <cell r="AH550">
            <v>620.61220000000003</v>
          </cell>
          <cell r="AI550">
            <v>-1.8106940000000002E-2</v>
          </cell>
          <cell r="AJ550">
            <v>4.74</v>
          </cell>
          <cell r="AK550" t="str">
            <v/>
          </cell>
        </row>
        <row r="551">
          <cell r="A551" t="str">
            <v>MR4_2025-07-27</v>
          </cell>
          <cell r="J551">
            <v>45865.666666666664</v>
          </cell>
          <cell r="L551" t="str">
            <v>MR4</v>
          </cell>
          <cell r="AC551">
            <v>21</v>
          </cell>
          <cell r="AF551">
            <v>1986.3</v>
          </cell>
          <cell r="AG551">
            <v>0.34438000000000002</v>
          </cell>
          <cell r="AH551">
            <v>548.29449999999997</v>
          </cell>
          <cell r="AI551">
            <v>1.8884864100000001</v>
          </cell>
          <cell r="AJ551">
            <v>4.79</v>
          </cell>
          <cell r="AK551" t="str">
            <v/>
          </cell>
        </row>
        <row r="552">
          <cell r="A552" t="str">
            <v>MRCL1_2025-07-27</v>
          </cell>
          <cell r="J552">
            <v>45865.666666666664</v>
          </cell>
          <cell r="L552" t="str">
            <v>MRCL1</v>
          </cell>
          <cell r="AC552">
            <v>27</v>
          </cell>
          <cell r="AF552">
            <v>28.1</v>
          </cell>
          <cell r="AG552">
            <v>8.5599999999999999E-3</v>
          </cell>
          <cell r="AH552">
            <v>365.03989999999999</v>
          </cell>
          <cell r="AI552">
            <v>0.15420194000000001</v>
          </cell>
          <cell r="AJ552">
            <v>3.73</v>
          </cell>
          <cell r="AK552" t="str">
            <v/>
          </cell>
        </row>
        <row r="553">
          <cell r="A553" t="str">
            <v>PL1_2025-07-27</v>
          </cell>
          <cell r="J553">
            <v>45865.666666666664</v>
          </cell>
          <cell r="L553" t="str">
            <v>PL1</v>
          </cell>
          <cell r="AC553">
            <v>23</v>
          </cell>
          <cell r="AF553">
            <v>45</v>
          </cell>
          <cell r="AG553">
            <v>2.0049999999999998E-2</v>
          </cell>
          <cell r="AH553">
            <v>776.41250000000002</v>
          </cell>
          <cell r="AI553">
            <v>0.15366168999999999</v>
          </cell>
          <cell r="AJ553">
            <v>3.64</v>
          </cell>
          <cell r="AK553" t="str">
            <v/>
          </cell>
        </row>
        <row r="554">
          <cell r="A554" t="str">
            <v>PMRL1_2025-07-27</v>
          </cell>
          <cell r="J554">
            <v>45865.666666666664</v>
          </cell>
          <cell r="L554" t="str">
            <v>PMRL1</v>
          </cell>
          <cell r="AC554">
            <v>26</v>
          </cell>
          <cell r="AF554">
            <v>28.5</v>
          </cell>
          <cell r="AG554">
            <v>6.0260000000000001E-2</v>
          </cell>
          <cell r="AH554">
            <v>476.31729999999999</v>
          </cell>
          <cell r="AI554">
            <v>1.6087920000000002E-2</v>
          </cell>
          <cell r="AJ554">
            <v>3.63</v>
          </cell>
          <cell r="AK554" t="str">
            <v>Flagged</v>
          </cell>
        </row>
        <row r="555">
          <cell r="A555" t="str">
            <v>PNVL1_2025-07-27</v>
          </cell>
          <cell r="J555">
            <v>45865.666666666664</v>
          </cell>
          <cell r="L555" t="str">
            <v>PNVL1</v>
          </cell>
          <cell r="AC555">
            <v>27</v>
          </cell>
          <cell r="AF555">
            <v>2</v>
          </cell>
          <cell r="AG555">
            <v>0.14326</v>
          </cell>
          <cell r="AH555">
            <v>481.5616</v>
          </cell>
          <cell r="AI555">
            <v>0.56477398999999995</v>
          </cell>
          <cell r="AJ555">
            <v>2.99</v>
          </cell>
          <cell r="AK555" t="str">
            <v/>
          </cell>
        </row>
        <row r="556">
          <cell r="A556" t="str">
            <v>PP1_2025-07-27</v>
          </cell>
          <cell r="J556">
            <v>45865.666666666664</v>
          </cell>
          <cell r="L556" t="str">
            <v>PP1</v>
          </cell>
          <cell r="AC556">
            <v>26</v>
          </cell>
          <cell r="AF556">
            <v>74.3</v>
          </cell>
          <cell r="AG556">
            <v>3.8309999999999997E-2</v>
          </cell>
          <cell r="AH556">
            <v>574.274</v>
          </cell>
          <cell r="AI556">
            <v>0.13077240000000001</v>
          </cell>
          <cell r="AJ556">
            <v>6.23</v>
          </cell>
          <cell r="AK556" t="str">
            <v/>
          </cell>
        </row>
        <row r="557">
          <cell r="A557" t="str">
            <v>RBA_2025-07-27</v>
          </cell>
          <cell r="J557">
            <v>45865.666666666664</v>
          </cell>
          <cell r="L557" t="str">
            <v>RBA</v>
          </cell>
          <cell r="AC557">
            <v>26</v>
          </cell>
          <cell r="AF557">
            <v>517.20000000000005</v>
          </cell>
          <cell r="AG557">
            <v>9.3520000000000006E-2</v>
          </cell>
          <cell r="AH557">
            <v>771.74540000000002</v>
          </cell>
          <cell r="AI557">
            <v>0.39262540000000001</v>
          </cell>
          <cell r="AJ557">
            <v>3.43</v>
          </cell>
          <cell r="AK557" t="str">
            <v/>
          </cell>
        </row>
        <row r="558">
          <cell r="A558" t="str">
            <v>RK1_2025-07-27</v>
          </cell>
          <cell r="J558">
            <v>45865.666666666664</v>
          </cell>
          <cell r="L558" t="str">
            <v>RK1</v>
          </cell>
          <cell r="AC558">
            <v>20</v>
          </cell>
          <cell r="AF558">
            <v>2500</v>
          </cell>
          <cell r="AG558">
            <v>0.21595</v>
          </cell>
          <cell r="AH558">
            <v>272.36750000000001</v>
          </cell>
          <cell r="AI558">
            <v>0.31610189999999999</v>
          </cell>
          <cell r="AJ558">
            <v>9.1999999999999993</v>
          </cell>
          <cell r="AK558" t="str">
            <v/>
          </cell>
        </row>
        <row r="559">
          <cell r="A559" t="str">
            <v>RO1a_2025-07-27</v>
          </cell>
          <cell r="J559">
            <v>45865.666666666664</v>
          </cell>
          <cell r="L559" t="str">
            <v>RO1a</v>
          </cell>
          <cell r="AC559">
            <v>25</v>
          </cell>
          <cell r="AF559">
            <v>456.9</v>
          </cell>
          <cell r="AG559">
            <v>0.16447000000000001</v>
          </cell>
          <cell r="AH559">
            <v>333.15230000000003</v>
          </cell>
          <cell r="AI559">
            <v>-3.00548E-3</v>
          </cell>
          <cell r="AJ559">
            <v>14.7</v>
          </cell>
          <cell r="AK559" t="str">
            <v/>
          </cell>
        </row>
        <row r="560">
          <cell r="A560" t="str">
            <v>ROL1_2025-07-27</v>
          </cell>
          <cell r="J560">
            <v>45865.666666666664</v>
          </cell>
          <cell r="L560" t="str">
            <v>ROL1</v>
          </cell>
          <cell r="AC560">
            <v>26</v>
          </cell>
          <cell r="AF560">
            <v>21.1</v>
          </cell>
          <cell r="AG560">
            <v>-2.6030000000000001E-2</v>
          </cell>
          <cell r="AH560">
            <v>267.82040000000001</v>
          </cell>
          <cell r="AI560">
            <v>-9.0094100000000007E-3</v>
          </cell>
          <cell r="AJ560">
            <v>51.3</v>
          </cell>
          <cell r="AK560" t="str">
            <v>Reported to DEP</v>
          </cell>
        </row>
        <row r="561">
          <cell r="A561" t="str">
            <v>SB2_2025-07-27</v>
          </cell>
          <cell r="J561">
            <v>45865.666666666664</v>
          </cell>
          <cell r="L561" t="str">
            <v>SB2</v>
          </cell>
          <cell r="AC561">
            <v>23</v>
          </cell>
          <cell r="AF561">
            <v>601.5</v>
          </cell>
          <cell r="AG561">
            <v>0.16525000000000001</v>
          </cell>
          <cell r="AH561">
            <v>562.97580000000005</v>
          </cell>
          <cell r="AI561">
            <v>0.30482734</v>
          </cell>
          <cell r="AJ561">
            <v>5.28</v>
          </cell>
          <cell r="AK561" t="str">
            <v/>
          </cell>
        </row>
        <row r="562">
          <cell r="A562" t="str">
            <v>SPBP1_2025-07-27</v>
          </cell>
          <cell r="J562">
            <v>45865.666666666664</v>
          </cell>
          <cell r="L562" t="str">
            <v>SPBP1</v>
          </cell>
          <cell r="AC562">
            <v>25</v>
          </cell>
          <cell r="AF562">
            <v>601.5</v>
          </cell>
          <cell r="AG562">
            <v>1.711E-2</v>
          </cell>
          <cell r="AH562">
            <v>223.7705</v>
          </cell>
          <cell r="AI562">
            <v>6.9620100000000002E-3</v>
          </cell>
          <cell r="AJ562">
            <v>6.34</v>
          </cell>
          <cell r="AK562" t="str">
            <v/>
          </cell>
        </row>
        <row r="563">
          <cell r="A563" t="str">
            <v>SPBP2_2025-07-27</v>
          </cell>
          <cell r="J563">
            <v>45865.666666666664</v>
          </cell>
          <cell r="L563" t="str">
            <v>SPBP2</v>
          </cell>
          <cell r="AC563">
            <v>25</v>
          </cell>
          <cell r="AF563">
            <v>0.5</v>
          </cell>
          <cell r="AG563">
            <v>6.5900000000000004E-3</v>
          </cell>
          <cell r="AH563">
            <v>242.7621</v>
          </cell>
          <cell r="AI563">
            <v>0.1335567</v>
          </cell>
          <cell r="AJ563">
            <v>12.1</v>
          </cell>
          <cell r="AK563" t="str">
            <v/>
          </cell>
        </row>
        <row r="564">
          <cell r="A564" t="str">
            <v>SW1_2025-07-27</v>
          </cell>
          <cell r="J564">
            <v>45865.666666666664</v>
          </cell>
          <cell r="L564" t="str">
            <v>SW1</v>
          </cell>
          <cell r="AC564">
            <v>24</v>
          </cell>
          <cell r="AF564">
            <v>123.4</v>
          </cell>
          <cell r="AG564">
            <v>5.3400000000000003E-2</v>
          </cell>
          <cell r="AH564">
            <v>260.50139999999999</v>
          </cell>
          <cell r="AI564">
            <v>0.75622364999999991</v>
          </cell>
          <cell r="AJ564">
            <v>3.4</v>
          </cell>
          <cell r="AK564" t="str">
            <v/>
          </cell>
        </row>
        <row r="565">
          <cell r="A565" t="str">
            <v>SYL1_2025-07-27</v>
          </cell>
          <cell r="J565">
            <v>45865.666666666664</v>
          </cell>
          <cell r="L565" t="str">
            <v>SYL1</v>
          </cell>
          <cell r="AC565">
            <v>26</v>
          </cell>
          <cell r="AF565">
            <v>14.5</v>
          </cell>
          <cell r="AG565">
            <v>2.1940000000000001E-2</v>
          </cell>
          <cell r="AH565">
            <v>777.26800000000003</v>
          </cell>
          <cell r="AI565">
            <v>1.490728E-2</v>
          </cell>
          <cell r="AJ565">
            <v>4.5</v>
          </cell>
          <cell r="AK565" t="str">
            <v>Flagged</v>
          </cell>
        </row>
        <row r="566">
          <cell r="A566" t="str">
            <v>SYNL1_2025-07-27</v>
          </cell>
          <cell r="J566">
            <v>45865.666666666664</v>
          </cell>
          <cell r="L566" t="str">
            <v>SYNL1</v>
          </cell>
          <cell r="AC566">
            <v>21</v>
          </cell>
          <cell r="AF566">
            <v>686.7</v>
          </cell>
          <cell r="AG566">
            <v>2.7189999999999999E-2</v>
          </cell>
          <cell r="AH566">
            <v>153.1609</v>
          </cell>
          <cell r="AI566">
            <v>0.12951789999999999</v>
          </cell>
          <cell r="AJ566">
            <v>6.4</v>
          </cell>
          <cell r="AK566" t="str">
            <v/>
          </cell>
        </row>
        <row r="567">
          <cell r="A567" t="str">
            <v>WP2_2025-07-27</v>
          </cell>
          <cell r="J567">
            <v>45865.666666666664</v>
          </cell>
          <cell r="L567" t="str">
            <v>WP2</v>
          </cell>
          <cell r="AC567">
            <v>27.22</v>
          </cell>
          <cell r="AF567">
            <v>10.8</v>
          </cell>
          <cell r="AG567">
            <v>7.0190000000000002E-2</v>
          </cell>
          <cell r="AH567">
            <v>125.4378</v>
          </cell>
          <cell r="AI567">
            <v>2.0518769999999999E-2</v>
          </cell>
          <cell r="AJ567">
            <v>18.600000000000001</v>
          </cell>
          <cell r="AK567" t="str">
            <v>Watch (as of 7/3/25)</v>
          </cell>
        </row>
        <row r="568">
          <cell r="A568" t="str">
            <v>ABM4_2025-08-03</v>
          </cell>
          <cell r="J568">
            <v>45872.666666666664</v>
          </cell>
          <cell r="L568" t="str">
            <v>ABM4</v>
          </cell>
          <cell r="AC568">
            <v>25</v>
          </cell>
          <cell r="AF568">
            <v>75.400000000000006</v>
          </cell>
          <cell r="AG568">
            <v>9.7619999999999998E-2</v>
          </cell>
          <cell r="AH568">
            <v>272.68819999999999</v>
          </cell>
          <cell r="AI568">
            <v>0.77236187000000001</v>
          </cell>
          <cell r="AJ568">
            <v>2.0699999999999998</v>
          </cell>
          <cell r="AK568" t="str">
            <v/>
          </cell>
        </row>
        <row r="569">
          <cell r="A569" t="str">
            <v>AC1_2025-08-03</v>
          </cell>
          <cell r="J569">
            <v>45872.666666666664</v>
          </cell>
          <cell r="L569" t="str">
            <v>AC1</v>
          </cell>
          <cell r="AC569">
            <v>22</v>
          </cell>
          <cell r="AF569">
            <v>2500</v>
          </cell>
          <cell r="AG569">
            <v>1.2103900000000001</v>
          </cell>
          <cell r="AH569">
            <v>1009.285</v>
          </cell>
          <cell r="AI569">
            <v>-3.172643E-2</v>
          </cell>
          <cell r="AJ569">
            <v>1.83</v>
          </cell>
          <cell r="AK569" t="str">
            <v/>
          </cell>
        </row>
        <row r="570">
          <cell r="A570" t="str">
            <v>AC5_2025-08-03</v>
          </cell>
          <cell r="J570">
            <v>45872.666666666664</v>
          </cell>
          <cell r="L570" t="str">
            <v>AC5</v>
          </cell>
          <cell r="AC570">
            <v>25.2</v>
          </cell>
          <cell r="AF570">
            <v>22.3</v>
          </cell>
          <cell r="AG570">
            <v>1.2749999999999999E-2</v>
          </cell>
          <cell r="AH570">
            <v>350.02179999999998</v>
          </cell>
          <cell r="AI570">
            <v>0.19491471999999999</v>
          </cell>
          <cell r="AJ570">
            <v>1.96</v>
          </cell>
          <cell r="AK570" t="str">
            <v/>
          </cell>
        </row>
        <row r="571">
          <cell r="A571" t="str">
            <v>APL1_2025-08-03</v>
          </cell>
          <cell r="J571">
            <v>45872.666666666664</v>
          </cell>
          <cell r="L571" t="str">
            <v>APL1</v>
          </cell>
          <cell r="AC571">
            <v>27.5</v>
          </cell>
          <cell r="AF571">
            <v>1</v>
          </cell>
          <cell r="AG571">
            <v>1.073E-2</v>
          </cell>
          <cell r="AH571">
            <v>268.90699999999998</v>
          </cell>
          <cell r="AI571">
            <v>6.726291999999999E-2</v>
          </cell>
          <cell r="AJ571">
            <v>7.5</v>
          </cell>
          <cell r="AK571" t="str">
            <v>Advisory (as of 7/7/25)</v>
          </cell>
        </row>
        <row r="572">
          <cell r="A572" t="str">
            <v>ATL1_2025-08-03</v>
          </cell>
          <cell r="J572">
            <v>45872.666666666664</v>
          </cell>
          <cell r="L572" t="str">
            <v>ATL1</v>
          </cell>
          <cell r="AC572">
            <v>26</v>
          </cell>
          <cell r="AF572">
            <v>52.8</v>
          </cell>
          <cell r="AG572">
            <v>0.14954000000000001</v>
          </cell>
          <cell r="AH572">
            <v>350.40710000000001</v>
          </cell>
          <cell r="AI572">
            <v>0.15933472000000001</v>
          </cell>
          <cell r="AJ572">
            <v>12</v>
          </cell>
          <cell r="AK572" t="str">
            <v/>
          </cell>
        </row>
        <row r="573">
          <cell r="A573" t="str">
            <v>AX1_2025-08-03</v>
          </cell>
          <cell r="J573">
            <v>45872.666666666664</v>
          </cell>
          <cell r="L573" t="str">
            <v>AX1</v>
          </cell>
          <cell r="AC573">
            <v>20</v>
          </cell>
          <cell r="AF573">
            <v>10.4</v>
          </cell>
          <cell r="AG573">
            <v>2.6519999999999998E-2</v>
          </cell>
          <cell r="AH573">
            <v>481.10570000000001</v>
          </cell>
          <cell r="AI573">
            <v>0.18804929999999997</v>
          </cell>
          <cell r="AJ573">
            <v>0.57999999999999996</v>
          </cell>
          <cell r="AK573" t="str">
            <v/>
          </cell>
        </row>
        <row r="574">
          <cell r="A574" t="str">
            <v>BB1_2025-08-03</v>
          </cell>
          <cell r="J574">
            <v>45872.666666666664</v>
          </cell>
          <cell r="L574" t="str">
            <v>BB1</v>
          </cell>
          <cell r="AC574">
            <v>24</v>
          </cell>
          <cell r="AF574">
            <v>35.9</v>
          </cell>
          <cell r="AG574">
            <v>2.2550000000000001E-2</v>
          </cell>
          <cell r="AH574">
            <v>476.87729999999999</v>
          </cell>
          <cell r="AI574">
            <v>0.45192468000000002</v>
          </cell>
          <cell r="AJ574">
            <v>4.05</v>
          </cell>
          <cell r="AK574" t="str">
            <v/>
          </cell>
        </row>
        <row r="575">
          <cell r="A575" t="str">
            <v>BD1a_2025-08-03</v>
          </cell>
          <cell r="J575">
            <v>45872.666666666664</v>
          </cell>
          <cell r="L575" t="str">
            <v>BD1a</v>
          </cell>
          <cell r="AC575">
            <v>20</v>
          </cell>
          <cell r="AF575">
            <v>73.3</v>
          </cell>
          <cell r="AG575">
            <v>0.32790000000000002</v>
          </cell>
          <cell r="AH575">
            <v>488.04599999999999</v>
          </cell>
          <cell r="AI575">
            <v>0.84487008000000008</v>
          </cell>
          <cell r="AJ575">
            <v>2.08</v>
          </cell>
          <cell r="AK575" t="str">
            <v/>
          </cell>
        </row>
        <row r="576">
          <cell r="A576" t="str">
            <v>BD4_2025-08-03</v>
          </cell>
          <cell r="J576">
            <v>45872.666666666664</v>
          </cell>
          <cell r="L576" t="str">
            <v>BD4</v>
          </cell>
          <cell r="AC576">
            <v>19</v>
          </cell>
          <cell r="AF576">
            <v>156.5</v>
          </cell>
          <cell r="AG576">
            <v>6.0749999999999998E-2</v>
          </cell>
          <cell r="AH576">
            <v>339.86709999999999</v>
          </cell>
          <cell r="AI576">
            <v>0.34191772000000004</v>
          </cell>
          <cell r="AJ576">
            <v>1.01</v>
          </cell>
          <cell r="AK576" t="str">
            <v/>
          </cell>
        </row>
        <row r="577">
          <cell r="A577" t="str">
            <v>BRL1_2025-08-03</v>
          </cell>
          <cell r="J577">
            <v>45872.666666666664</v>
          </cell>
          <cell r="L577" t="str">
            <v>BRL1</v>
          </cell>
          <cell r="AC577">
            <v>23</v>
          </cell>
          <cell r="AF577">
            <v>16.899999999999999</v>
          </cell>
          <cell r="AG577">
            <v>9.1249999999999998E-2</v>
          </cell>
          <cell r="AH577">
            <v>439.36750000000001</v>
          </cell>
          <cell r="AI577">
            <v>0.19498194000000002</v>
          </cell>
          <cell r="AJ577">
            <v>7.41</v>
          </cell>
          <cell r="AK577" t="str">
            <v/>
          </cell>
        </row>
        <row r="578">
          <cell r="A578" t="str">
            <v>CB2_2025-08-03</v>
          </cell>
          <cell r="J578">
            <v>45872.666666666664</v>
          </cell>
          <cell r="L578" t="str">
            <v>CB2</v>
          </cell>
          <cell r="AC578">
            <v>23</v>
          </cell>
          <cell r="AF578">
            <v>26</v>
          </cell>
          <cell r="AG578">
            <v>7.9399999999999991E-3</v>
          </cell>
          <cell r="AH578">
            <v>451.81479999999999</v>
          </cell>
          <cell r="AI578">
            <v>0.16160863</v>
          </cell>
          <cell r="AJ578">
            <v>8.08</v>
          </cell>
          <cell r="AK578" t="str">
            <v/>
          </cell>
        </row>
        <row r="579">
          <cell r="A579" t="str">
            <v>CB3_2025-08-03</v>
          </cell>
          <cell r="J579">
            <v>45872.666666666664</v>
          </cell>
          <cell r="L579" t="str">
            <v>CB3</v>
          </cell>
          <cell r="AC579">
            <v>26</v>
          </cell>
          <cell r="AF579">
            <v>32</v>
          </cell>
          <cell r="AG579">
            <v>3.9199999999999999E-2</v>
          </cell>
          <cell r="AH579">
            <v>652.95920000000001</v>
          </cell>
          <cell r="AI579">
            <v>0.45085650999999999</v>
          </cell>
          <cell r="AJ579">
            <v>6.9</v>
          </cell>
          <cell r="AK579" t="str">
            <v/>
          </cell>
        </row>
        <row r="580">
          <cell r="A580" t="str">
            <v>CL2_2025-08-03</v>
          </cell>
          <cell r="J580">
            <v>45872.666666666664</v>
          </cell>
          <cell r="L580" t="str">
            <v>CL2</v>
          </cell>
          <cell r="AC580">
            <v>20</v>
          </cell>
          <cell r="AF580">
            <v>122.2</v>
          </cell>
          <cell r="AG580">
            <v>9.4369999999999996E-2</v>
          </cell>
          <cell r="AH580">
            <v>286.90910000000002</v>
          </cell>
          <cell r="AI580">
            <v>0.51985255999999991</v>
          </cell>
          <cell r="AJ580">
            <v>93.2</v>
          </cell>
        </row>
        <row r="581">
          <cell r="A581" t="str">
            <v>CL4_2025-08-03</v>
          </cell>
          <cell r="J581">
            <v>45872.666666666664</v>
          </cell>
          <cell r="L581" t="str">
            <v>CL4</v>
          </cell>
          <cell r="AC581">
            <v>26</v>
          </cell>
          <cell r="AF581">
            <v>66.900000000000006</v>
          </cell>
          <cell r="AG581">
            <v>1.3180000000000001E-2</v>
          </cell>
          <cell r="AH581">
            <v>573.47439999999995</v>
          </cell>
          <cell r="AI581">
            <v>4.9919829999999998E-2</v>
          </cell>
          <cell r="AJ581">
            <v>17.2</v>
          </cell>
          <cell r="AK581" t="str">
            <v/>
          </cell>
        </row>
        <row r="582">
          <cell r="A582" t="str">
            <v>CL5_2025-08-03</v>
          </cell>
          <cell r="J582">
            <v>45872.666666666664</v>
          </cell>
          <cell r="L582" t="str">
            <v>CL5</v>
          </cell>
          <cell r="AC582">
            <v>25</v>
          </cell>
          <cell r="AF582">
            <v>0.5</v>
          </cell>
          <cell r="AG582">
            <v>8.344E-2</v>
          </cell>
          <cell r="AH582">
            <v>612.56230000000005</v>
          </cell>
          <cell r="AI582">
            <v>0.24257012999999999</v>
          </cell>
          <cell r="AJ582">
            <v>12.4</v>
          </cell>
          <cell r="AK582" t="str">
            <v>Advisory (as of 7/29/25)</v>
          </cell>
        </row>
        <row r="583">
          <cell r="A583" t="str">
            <v>COL1_2025-08-03</v>
          </cell>
          <cell r="J583">
            <v>45872.666666666664</v>
          </cell>
          <cell r="L583" t="str">
            <v>COL1</v>
          </cell>
          <cell r="AC583">
            <v>26</v>
          </cell>
          <cell r="AF583">
            <v>26.6</v>
          </cell>
          <cell r="AG583">
            <v>3.1099999999999999E-2</v>
          </cell>
          <cell r="AH583">
            <v>672.06979999999999</v>
          </cell>
          <cell r="AI583">
            <v>3.1400789999999998E-2</v>
          </cell>
          <cell r="AJ583">
            <v>7.53</v>
          </cell>
          <cell r="AK583" t="str">
            <v/>
          </cell>
        </row>
        <row r="584">
          <cell r="A584" t="str">
            <v>CTL1_2025-08-03</v>
          </cell>
          <cell r="J584">
            <v>45872.666666666664</v>
          </cell>
          <cell r="L584" t="str">
            <v>CTL1</v>
          </cell>
          <cell r="AC584">
            <v>26</v>
          </cell>
          <cell r="AF584">
            <v>28.7</v>
          </cell>
          <cell r="AG584">
            <v>0.14297000000000001</v>
          </cell>
          <cell r="AH584">
            <v>404.17880000000002</v>
          </cell>
          <cell r="AI584">
            <v>0.1238525</v>
          </cell>
          <cell r="AJ584">
            <v>9.02</v>
          </cell>
          <cell r="AK584" t="str">
            <v/>
          </cell>
        </row>
        <row r="585">
          <cell r="A585" t="str">
            <v>CVL1_2025-08-03</v>
          </cell>
          <cell r="J585">
            <v>45872.666666666664</v>
          </cell>
          <cell r="L585" t="str">
            <v>CVL1</v>
          </cell>
          <cell r="AC585">
            <v>22</v>
          </cell>
          <cell r="AF585">
            <v>8.5</v>
          </cell>
          <cell r="AG585">
            <v>1.257E-2</v>
          </cell>
          <cell r="AH585">
            <v>448.5641</v>
          </cell>
          <cell r="AI585">
            <v>1.196991E-2</v>
          </cell>
          <cell r="AJ585">
            <v>11.8</v>
          </cell>
          <cell r="AK585" t="str">
            <v/>
          </cell>
        </row>
        <row r="586">
          <cell r="A586" t="str">
            <v>DB1_2025-08-03</v>
          </cell>
          <cell r="J586">
            <v>45872.666666666664</v>
          </cell>
          <cell r="L586" t="str">
            <v>DB1</v>
          </cell>
          <cell r="AC586">
            <v>20</v>
          </cell>
          <cell r="AF586">
            <v>22.6</v>
          </cell>
          <cell r="AG586">
            <v>0.20058000000000001</v>
          </cell>
          <cell r="AH586">
            <v>554.61699999999996</v>
          </cell>
          <cell r="AI586">
            <v>0.27754160999999999</v>
          </cell>
          <cell r="AJ586">
            <v>7.51</v>
          </cell>
          <cell r="AK586" t="str">
            <v/>
          </cell>
        </row>
        <row r="587">
          <cell r="A587" t="str">
            <v>DBA_2025-08-03</v>
          </cell>
          <cell r="J587">
            <v>45872.666666666664</v>
          </cell>
          <cell r="L587" t="str">
            <v>DBA</v>
          </cell>
          <cell r="AF587">
            <v>4.0999999999999996</v>
          </cell>
          <cell r="AG587">
            <v>0.17243</v>
          </cell>
          <cell r="AH587">
            <v>292.75029999999998</v>
          </cell>
          <cell r="AI587">
            <v>0.1600965</v>
          </cell>
          <cell r="AJ587">
            <v>12.5</v>
          </cell>
          <cell r="AK587" t="str">
            <v/>
          </cell>
        </row>
        <row r="588">
          <cell r="A588" t="str">
            <v>DE1_2025-08-03</v>
          </cell>
          <cell r="J588">
            <v>45872.666666666664</v>
          </cell>
          <cell r="L588" t="str">
            <v>DE1</v>
          </cell>
          <cell r="AC588">
            <v>18</v>
          </cell>
          <cell r="AF588">
            <v>60.9</v>
          </cell>
          <cell r="AG588">
            <v>0.15104999999999999</v>
          </cell>
          <cell r="AH588">
            <v>250.43729999999999</v>
          </cell>
          <cell r="AI588">
            <v>0.67510709999999996</v>
          </cell>
          <cell r="AJ588">
            <v>1.85</v>
          </cell>
          <cell r="AK588" t="str">
            <v/>
          </cell>
        </row>
        <row r="589">
          <cell r="A589" t="str">
            <v>DS21-1_2025-08-03</v>
          </cell>
          <cell r="J589">
            <v>45872.666666666664</v>
          </cell>
          <cell r="L589" t="str">
            <v>DS21-1</v>
          </cell>
          <cell r="AC589">
            <v>24</v>
          </cell>
          <cell r="AF589">
            <v>0.5</v>
          </cell>
          <cell r="AG589">
            <v>1.129E-2</v>
          </cell>
          <cell r="AH589">
            <v>511.48610000000002</v>
          </cell>
          <cell r="AI589">
            <v>1.7149349999999997E-2</v>
          </cell>
          <cell r="AJ589">
            <v>15.4</v>
          </cell>
          <cell r="AK589" t="str">
            <v/>
          </cell>
        </row>
        <row r="590">
          <cell r="A590" t="str">
            <v>ETL1_2025-08-03</v>
          </cell>
          <cell r="J590">
            <v>45872.666666666664</v>
          </cell>
          <cell r="L590" t="str">
            <v>ETL1</v>
          </cell>
          <cell r="AC590">
            <v>24</v>
          </cell>
          <cell r="AF590">
            <v>4.0999999999999996</v>
          </cell>
          <cell r="AG590">
            <v>5.4489999999999997E-2</v>
          </cell>
          <cell r="AH590">
            <v>484.1044</v>
          </cell>
          <cell r="AI590">
            <v>0.18970839</v>
          </cell>
          <cell r="AJ590">
            <v>7.22</v>
          </cell>
          <cell r="AK590" t="str">
            <v/>
          </cell>
        </row>
        <row r="591">
          <cell r="A591" t="str">
            <v>FC1_2025-08-03</v>
          </cell>
          <cell r="J591">
            <v>45872.666666666664</v>
          </cell>
          <cell r="L591" t="str">
            <v>FC1</v>
          </cell>
          <cell r="AC591">
            <v>20</v>
          </cell>
          <cell r="AF591">
            <v>43.7</v>
          </cell>
          <cell r="AG591">
            <v>5.8040000000000001E-2</v>
          </cell>
          <cell r="AH591">
            <v>237.52889999999999</v>
          </cell>
          <cell r="AI591">
            <v>0.14670710000000001</v>
          </cell>
          <cell r="AJ591">
            <v>0.53</v>
          </cell>
          <cell r="AK591" t="str">
            <v/>
          </cell>
        </row>
        <row r="592">
          <cell r="A592" t="str">
            <v>GMP1_2025-08-03</v>
          </cell>
          <cell r="J592">
            <v>45872.666666666664</v>
          </cell>
          <cell r="L592" t="str">
            <v>GMP1</v>
          </cell>
          <cell r="AC592">
            <v>17</v>
          </cell>
          <cell r="AF592">
            <v>25.3</v>
          </cell>
          <cell r="AG592">
            <v>8.3290000000000003E-2</v>
          </cell>
          <cell r="AH592">
            <v>440.90820000000002</v>
          </cell>
          <cell r="AI592">
            <v>0.46076571</v>
          </cell>
          <cell r="AJ592">
            <v>7.72</v>
          </cell>
          <cell r="AK592" t="str">
            <v/>
          </cell>
        </row>
        <row r="593">
          <cell r="A593" t="str">
            <v>GRPL1_2025-08-03</v>
          </cell>
          <cell r="J593">
            <v>45872.666666666664</v>
          </cell>
          <cell r="L593" t="str">
            <v>GRPL1</v>
          </cell>
          <cell r="AC593">
            <v>26</v>
          </cell>
          <cell r="AF593">
            <v>3.1</v>
          </cell>
          <cell r="AG593">
            <v>4.62E-3</v>
          </cell>
          <cell r="AH593">
            <v>684.52829999999994</v>
          </cell>
          <cell r="AI593">
            <v>8.405079E-2</v>
          </cell>
          <cell r="AJ593">
            <v>9.35</v>
          </cell>
          <cell r="AK593" t="str">
            <v/>
          </cell>
        </row>
        <row r="594">
          <cell r="A594" t="str">
            <v>HO1_2025-08-03</v>
          </cell>
          <cell r="J594">
            <v>45872.666666666664</v>
          </cell>
          <cell r="L594" t="str">
            <v>HO1</v>
          </cell>
          <cell r="AC594">
            <v>25</v>
          </cell>
          <cell r="AF594">
            <v>20.2</v>
          </cell>
          <cell r="AG594">
            <v>0.15078</v>
          </cell>
          <cell r="AH594">
            <v>602.07929999999999</v>
          </cell>
          <cell r="AI594">
            <v>0.30971601000000004</v>
          </cell>
          <cell r="AJ594">
            <v>2.23</v>
          </cell>
          <cell r="AK594" t="str">
            <v/>
          </cell>
        </row>
        <row r="595">
          <cell r="A595" t="str">
            <v>HA1_2025-08-03</v>
          </cell>
          <cell r="J595">
            <v>45872.666666666664</v>
          </cell>
          <cell r="L595" t="str">
            <v>HA1</v>
          </cell>
          <cell r="AC595">
            <v>25</v>
          </cell>
          <cell r="AF595">
            <v>15.5</v>
          </cell>
          <cell r="AG595">
            <v>-0.11784</v>
          </cell>
          <cell r="AH595">
            <v>757.42650000000003</v>
          </cell>
          <cell r="AI595">
            <v>7.8028139999999996E-2</v>
          </cell>
          <cell r="AJ595">
            <v>119</v>
          </cell>
          <cell r="AK595" t="str">
            <v>Reported to DEP (7/29/25)</v>
          </cell>
        </row>
        <row r="596">
          <cell r="A596" t="str">
            <v>HB3_2025-08-03</v>
          </cell>
          <cell r="J596">
            <v>45872.666666666664</v>
          </cell>
          <cell r="L596" t="str">
            <v>HB3</v>
          </cell>
          <cell r="AC596">
            <v>17</v>
          </cell>
          <cell r="AF596">
            <v>285.10000000000002</v>
          </cell>
          <cell r="AG596">
            <v>0.14057</v>
          </cell>
          <cell r="AH596">
            <v>1111.172</v>
          </cell>
          <cell r="AI596">
            <v>2.00852232</v>
          </cell>
          <cell r="AJ596">
            <v>3.34</v>
          </cell>
          <cell r="AK596" t="str">
            <v/>
          </cell>
        </row>
        <row r="597">
          <cell r="A597" t="str">
            <v>HL2_2025-08-03</v>
          </cell>
          <cell r="J597">
            <v>45872.666666666664</v>
          </cell>
          <cell r="L597" t="str">
            <v>HL2</v>
          </cell>
          <cell r="AC597">
            <v>30</v>
          </cell>
          <cell r="AF597">
            <v>23.3</v>
          </cell>
          <cell r="AG597">
            <v>1.6289999999999999E-2</v>
          </cell>
          <cell r="AH597">
            <v>256.48869999999999</v>
          </cell>
          <cell r="AI597">
            <v>3.2404700000000001E-3</v>
          </cell>
          <cell r="AJ597">
            <v>17.3</v>
          </cell>
          <cell r="AK597" t="str">
            <v/>
          </cell>
        </row>
        <row r="598">
          <cell r="A598" t="str">
            <v>JC5_2025-08-03</v>
          </cell>
          <cell r="J598">
            <v>45872.666666666664</v>
          </cell>
          <cell r="L598" t="str">
            <v>JC5</v>
          </cell>
          <cell r="AC598">
            <v>20</v>
          </cell>
          <cell r="AF598">
            <v>3</v>
          </cell>
          <cell r="AG598">
            <v>1.13649</v>
          </cell>
          <cell r="AH598">
            <v>389.58249999999998</v>
          </cell>
          <cell r="AI598">
            <v>0.49108071000000003</v>
          </cell>
          <cell r="AJ598">
            <v>0.75</v>
          </cell>
          <cell r="AK598" t="str">
            <v/>
          </cell>
        </row>
        <row r="599">
          <cell r="A599" t="str">
            <v>JC6_2025-08-03</v>
          </cell>
          <cell r="J599">
            <v>45872.666666666664</v>
          </cell>
          <cell r="L599" t="str">
            <v>JC6</v>
          </cell>
          <cell r="AC599">
            <v>22</v>
          </cell>
          <cell r="AF599">
            <v>461.1</v>
          </cell>
          <cell r="AG599">
            <v>1.1274900000000001</v>
          </cell>
          <cell r="AH599">
            <v>579.17250000000001</v>
          </cell>
          <cell r="AI599">
            <v>1.089124</v>
          </cell>
          <cell r="AJ599">
            <v>3.12</v>
          </cell>
          <cell r="AK599" t="str">
            <v/>
          </cell>
        </row>
        <row r="600">
          <cell r="A600" t="str">
            <v>LSC1_2025-08-03</v>
          </cell>
          <cell r="J600">
            <v>45872.666666666664</v>
          </cell>
          <cell r="L600" t="str">
            <v>LSC1</v>
          </cell>
          <cell r="AC600">
            <v>21</v>
          </cell>
          <cell r="AF600">
            <v>110.2</v>
          </cell>
          <cell r="AG600">
            <v>0.16002</v>
          </cell>
          <cell r="AH600">
            <v>548.1558</v>
          </cell>
          <cell r="AI600">
            <v>0.26286292999999999</v>
          </cell>
          <cell r="AJ600">
            <v>3.03</v>
          </cell>
          <cell r="AK600" t="str">
            <v/>
          </cell>
        </row>
        <row r="601">
          <cell r="A601" t="str">
            <v>MB3_2025-08-03</v>
          </cell>
          <cell r="J601">
            <v>45872.666666666664</v>
          </cell>
          <cell r="L601" t="str">
            <v>MB3</v>
          </cell>
          <cell r="AC601">
            <v>19</v>
          </cell>
          <cell r="AF601">
            <v>37.299999999999997</v>
          </cell>
          <cell r="AG601">
            <v>6.13E-2</v>
          </cell>
          <cell r="AH601">
            <v>890.81479999999999</v>
          </cell>
          <cell r="AI601">
            <v>0.13230699999999998</v>
          </cell>
          <cell r="AJ601" t="str">
            <v/>
          </cell>
          <cell r="AK601" t="str">
            <v/>
          </cell>
        </row>
        <row r="602">
          <cell r="A602" t="str">
            <v>MDWL1_2025-08-03</v>
          </cell>
          <cell r="J602">
            <v>45872.666666666664</v>
          </cell>
          <cell r="L602" t="str">
            <v>MDWL1</v>
          </cell>
          <cell r="AC602">
            <v>25</v>
          </cell>
          <cell r="AF602">
            <v>51.2</v>
          </cell>
          <cell r="AG602">
            <v>2.5319999999999999E-2</v>
          </cell>
          <cell r="AH602">
            <v>574.94650000000001</v>
          </cell>
          <cell r="AI602">
            <v>1.22735208</v>
          </cell>
          <cell r="AJ602">
            <v>3.07</v>
          </cell>
          <cell r="AK602" t="str">
            <v/>
          </cell>
        </row>
        <row r="603">
          <cell r="A603" t="str">
            <v>MR2_2025-08-03</v>
          </cell>
          <cell r="J603">
            <v>45872.666666666664</v>
          </cell>
          <cell r="L603" t="str">
            <v>MR2</v>
          </cell>
          <cell r="AC603">
            <v>20</v>
          </cell>
          <cell r="AF603">
            <v>110</v>
          </cell>
          <cell r="AG603">
            <v>7.059E-2</v>
          </cell>
          <cell r="AH603">
            <v>625.03970000000004</v>
          </cell>
          <cell r="AI603">
            <v>1.9269361899999999</v>
          </cell>
          <cell r="AJ603">
            <v>5.0599999999999996</v>
          </cell>
          <cell r="AK603" t="str">
            <v/>
          </cell>
        </row>
        <row r="604">
          <cell r="A604" t="str">
            <v>MR3_2025-08-03</v>
          </cell>
          <cell r="J604">
            <v>45872.666666666664</v>
          </cell>
          <cell r="L604" t="str">
            <v>MR3</v>
          </cell>
          <cell r="AC604">
            <v>24</v>
          </cell>
          <cell r="AF604">
            <v>14.4</v>
          </cell>
          <cell r="AG604">
            <v>0.33091999999999999</v>
          </cell>
          <cell r="AH604">
            <v>578.48710000000005</v>
          </cell>
          <cell r="AI604">
            <v>2.2000184300000001</v>
          </cell>
          <cell r="AJ604">
            <v>3.54</v>
          </cell>
          <cell r="AK604" t="str">
            <v/>
          </cell>
        </row>
        <row r="605">
          <cell r="A605" t="str">
            <v>MRCL1_2025-08-03</v>
          </cell>
          <cell r="J605">
            <v>45872.666666666664</v>
          </cell>
          <cell r="L605" t="str">
            <v>MRCL1</v>
          </cell>
          <cell r="AC605">
            <v>25.3</v>
          </cell>
          <cell r="AF605">
            <v>36.799999999999997</v>
          </cell>
          <cell r="AG605">
            <v>1.3299999999999999E-2</v>
          </cell>
          <cell r="AH605">
            <v>361.02550000000002</v>
          </cell>
          <cell r="AI605">
            <v>0.14903928999999999</v>
          </cell>
          <cell r="AJ605">
            <v>5.94</v>
          </cell>
          <cell r="AK605" t="str">
            <v/>
          </cell>
        </row>
        <row r="606">
          <cell r="A606" t="str">
            <v>PL1_2025-08-03</v>
          </cell>
          <cell r="J606">
            <v>45872.666666666664</v>
          </cell>
          <cell r="L606" t="str">
            <v>PL1</v>
          </cell>
          <cell r="AC606">
            <v>25</v>
          </cell>
          <cell r="AF606">
            <v>172.3</v>
          </cell>
          <cell r="AG606">
            <v>3.338E-2</v>
          </cell>
          <cell r="AH606">
            <v>818.34</v>
          </cell>
          <cell r="AI606">
            <v>0.34449401000000002</v>
          </cell>
          <cell r="AJ606">
            <v>5.4</v>
          </cell>
          <cell r="AK606" t="str">
            <v/>
          </cell>
        </row>
        <row r="607">
          <cell r="A607" t="str">
            <v>PMRL1_2025-08-03</v>
          </cell>
          <cell r="J607">
            <v>45872.666666666664</v>
          </cell>
          <cell r="L607" t="str">
            <v>PMRL1</v>
          </cell>
          <cell r="AC607">
            <v>25</v>
          </cell>
          <cell r="AF607">
            <v>2</v>
          </cell>
          <cell r="AG607">
            <v>5.8990000000000001E-2</v>
          </cell>
          <cell r="AH607">
            <v>551.99329999999998</v>
          </cell>
          <cell r="AI607">
            <v>4.0912199999999996E-3</v>
          </cell>
          <cell r="AJ607">
            <v>6.18</v>
          </cell>
          <cell r="AK607" t="str">
            <v/>
          </cell>
        </row>
        <row r="608">
          <cell r="A608" t="str">
            <v>PNVL1_2025-08-03</v>
          </cell>
          <cell r="J608">
            <v>45872.666666666664</v>
          </cell>
          <cell r="L608" t="str">
            <v>PNVL1</v>
          </cell>
          <cell r="AC608">
            <v>26</v>
          </cell>
          <cell r="AF608">
            <v>21.4</v>
          </cell>
          <cell r="AG608">
            <v>2.2370000000000001E-2</v>
          </cell>
          <cell r="AH608">
            <v>458.0206</v>
          </cell>
          <cell r="AI608">
            <v>0.46738932</v>
          </cell>
          <cell r="AJ608">
            <v>5.81</v>
          </cell>
          <cell r="AK608" t="str">
            <v/>
          </cell>
        </row>
        <row r="609">
          <cell r="A609" t="str">
            <v>PP1_2025-08-03</v>
          </cell>
          <cell r="J609">
            <v>45872.666666666664</v>
          </cell>
          <cell r="L609" t="str">
            <v>PP1</v>
          </cell>
          <cell r="AC609">
            <v>26</v>
          </cell>
          <cell r="AF609">
            <v>3.1</v>
          </cell>
          <cell r="AG609">
            <v>4.0030000000000003E-2</v>
          </cell>
          <cell r="AH609">
            <v>634.97299999999996</v>
          </cell>
          <cell r="AI609">
            <v>0.1482609</v>
          </cell>
          <cell r="AJ609">
            <v>7.62</v>
          </cell>
          <cell r="AK609" t="str">
            <v/>
          </cell>
        </row>
        <row r="610">
          <cell r="A610" t="str">
            <v>PRP1_2025-08-03</v>
          </cell>
          <cell r="J610">
            <v>45872.666666666664</v>
          </cell>
          <cell r="L610" t="str">
            <v>PRP1</v>
          </cell>
          <cell r="AF610">
            <v>21.8</v>
          </cell>
          <cell r="AG610">
            <v>4.15E-3</v>
          </cell>
          <cell r="AH610">
            <v>267.06709999999998</v>
          </cell>
          <cell r="AI610">
            <v>3.2939529999999995E-2</v>
          </cell>
          <cell r="AJ610">
            <v>5.28</v>
          </cell>
          <cell r="AK610" t="str">
            <v/>
          </cell>
        </row>
        <row r="611">
          <cell r="A611" t="str">
            <v>RBA_2025-08-03</v>
          </cell>
          <cell r="J611">
            <v>45872.666666666664</v>
          </cell>
          <cell r="L611" t="str">
            <v>RBA</v>
          </cell>
          <cell r="AC611">
            <v>24</v>
          </cell>
          <cell r="AF611">
            <v>26.9</v>
          </cell>
          <cell r="AG611">
            <v>3.354E-2</v>
          </cell>
          <cell r="AH611">
            <v>807.81849999999997</v>
          </cell>
          <cell r="AI611">
            <v>0.50660288999999992</v>
          </cell>
          <cell r="AJ611">
            <v>4.18</v>
          </cell>
          <cell r="AK611" t="str">
            <v/>
          </cell>
        </row>
        <row r="612">
          <cell r="A612" t="str">
            <v>RK1_2025-08-03</v>
          </cell>
          <cell r="J612">
            <v>45872.666666666664</v>
          </cell>
          <cell r="L612" t="str">
            <v>RK1</v>
          </cell>
          <cell r="AC612">
            <v>19</v>
          </cell>
          <cell r="AF612">
            <v>21.6</v>
          </cell>
          <cell r="AG612">
            <v>9.7300000000000008E-3</v>
          </cell>
          <cell r="AH612">
            <v>174.42099999999999</v>
          </cell>
          <cell r="AI612">
            <v>8.8671550000000002E-2</v>
          </cell>
          <cell r="AJ612">
            <v>0.45</v>
          </cell>
          <cell r="AK612" t="str">
            <v/>
          </cell>
        </row>
        <row r="613">
          <cell r="A613" t="str">
            <v>RO1a_2025-08-03</v>
          </cell>
          <cell r="J613">
            <v>45872.666666666664</v>
          </cell>
          <cell r="L613" t="str">
            <v>RO1a</v>
          </cell>
          <cell r="AC613">
            <v>20</v>
          </cell>
          <cell r="AF613">
            <v>55.4</v>
          </cell>
          <cell r="AG613">
            <v>0.19671</v>
          </cell>
          <cell r="AH613">
            <v>571.25070000000005</v>
          </cell>
          <cell r="AI613">
            <v>0.79488274000000003</v>
          </cell>
          <cell r="AJ613">
            <v>4.12</v>
          </cell>
          <cell r="AK613" t="str">
            <v/>
          </cell>
        </row>
        <row r="614">
          <cell r="A614" t="str">
            <v>ROL1_2025-08-03</v>
          </cell>
          <cell r="J614">
            <v>45872.666666666664</v>
          </cell>
          <cell r="L614" t="str">
            <v>ROL1</v>
          </cell>
          <cell r="AC614">
            <v>27</v>
          </cell>
          <cell r="AF614">
            <v>0.5</v>
          </cell>
          <cell r="AG614">
            <v>-6.2199999999999998E-3</v>
          </cell>
          <cell r="AH614">
            <v>265.46510000000001</v>
          </cell>
          <cell r="AI614">
            <v>3.2549359999999999E-2</v>
          </cell>
          <cell r="AJ614">
            <v>18.5</v>
          </cell>
          <cell r="AK614" t="str">
            <v>Advisory (as of 7/3/25)</v>
          </cell>
        </row>
        <row r="615">
          <cell r="A615" t="str">
            <v>SB1_2025-08-03</v>
          </cell>
          <cell r="J615">
            <v>45872.666666666664</v>
          </cell>
          <cell r="L615" t="str">
            <v>SB1</v>
          </cell>
          <cell r="AC615">
            <v>25</v>
          </cell>
          <cell r="AF615">
            <v>13.9</v>
          </cell>
          <cell r="AG615">
            <v>0.15156</v>
          </cell>
          <cell r="AH615">
            <v>654.1105</v>
          </cell>
          <cell r="AI615">
            <v>0.23502320000000002</v>
          </cell>
          <cell r="AJ615">
            <v>2.09</v>
          </cell>
          <cell r="AK615" t="str">
            <v/>
          </cell>
        </row>
        <row r="616">
          <cell r="A616" t="str">
            <v>SB2_2025-08-03</v>
          </cell>
          <cell r="J616">
            <v>45872.666666666664</v>
          </cell>
          <cell r="L616" t="str">
            <v>SB2</v>
          </cell>
          <cell r="AC616">
            <v>18</v>
          </cell>
          <cell r="AF616">
            <v>27.5</v>
          </cell>
          <cell r="AG616">
            <v>0.18301000000000001</v>
          </cell>
          <cell r="AH616">
            <v>514.77</v>
          </cell>
          <cell r="AI616">
            <v>0.17980439999999998</v>
          </cell>
          <cell r="AJ616">
            <v>3.03</v>
          </cell>
          <cell r="AK616" t="str">
            <v/>
          </cell>
        </row>
        <row r="617">
          <cell r="A617" t="str">
            <v>SB9_2025-08-03</v>
          </cell>
          <cell r="J617">
            <v>45872.666666666664</v>
          </cell>
          <cell r="L617" t="str">
            <v>SB9</v>
          </cell>
          <cell r="AC617">
            <v>25</v>
          </cell>
          <cell r="AF617">
            <v>22.6</v>
          </cell>
          <cell r="AG617">
            <v>0.19438</v>
          </cell>
          <cell r="AH617">
            <v>591.52059999999994</v>
          </cell>
          <cell r="AI617">
            <v>0.16749323999999999</v>
          </cell>
          <cell r="AJ617">
            <v>2.0299999999999998</v>
          </cell>
          <cell r="AK617" t="str">
            <v/>
          </cell>
        </row>
        <row r="618">
          <cell r="A618" t="str">
            <v>SHA_2025-08-03</v>
          </cell>
          <cell r="J618">
            <v>45872.666666666664</v>
          </cell>
          <cell r="L618" t="str">
            <v>SHA</v>
          </cell>
          <cell r="AF618">
            <v>1</v>
          </cell>
          <cell r="AG618">
            <v>6.3089999999999993E-2</v>
          </cell>
          <cell r="AH618">
            <v>330.96559999999999</v>
          </cell>
          <cell r="AI618">
            <v>8.2175399999999989E-3</v>
          </cell>
          <cell r="AJ618">
            <v>5.65</v>
          </cell>
          <cell r="AK618" t="str">
            <v/>
          </cell>
        </row>
        <row r="619">
          <cell r="A619" t="str">
            <v>SPBP1_2025-08-03</v>
          </cell>
          <cell r="J619">
            <v>45872.666666666664</v>
          </cell>
          <cell r="L619" t="str">
            <v>SPBP1</v>
          </cell>
          <cell r="AC619">
            <v>25</v>
          </cell>
          <cell r="AF619">
            <v>0.5</v>
          </cell>
          <cell r="AG619">
            <v>1.017E-2</v>
          </cell>
          <cell r="AH619">
            <v>226.16249999999999</v>
          </cell>
          <cell r="AI619">
            <v>7.4237700000000005E-3</v>
          </cell>
          <cell r="AJ619">
            <v>7.46</v>
          </cell>
          <cell r="AK619" t="str">
            <v/>
          </cell>
        </row>
        <row r="620">
          <cell r="A620" t="str">
            <v>SPBP2_2025-08-03</v>
          </cell>
          <cell r="J620">
            <v>45872.666666666664</v>
          </cell>
          <cell r="L620" t="str">
            <v>SPBP2</v>
          </cell>
          <cell r="AC620">
            <v>25</v>
          </cell>
          <cell r="AF620">
            <v>0.5</v>
          </cell>
          <cell r="AG620">
            <v>0.10857</v>
          </cell>
          <cell r="AH620">
            <v>253.80199999999999</v>
          </cell>
          <cell r="AI620">
            <v>0.14086179999999998</v>
          </cell>
          <cell r="AJ620">
            <v>9.5399999999999991</v>
          </cell>
          <cell r="AK620" t="str">
            <v/>
          </cell>
        </row>
        <row r="621">
          <cell r="A621" t="str">
            <v>SW1_2025-08-03</v>
          </cell>
          <cell r="J621">
            <v>45872.666666666664</v>
          </cell>
          <cell r="L621" t="str">
            <v>SW1</v>
          </cell>
          <cell r="AC621">
            <v>22</v>
          </cell>
          <cell r="AF621">
            <v>58.3</v>
          </cell>
          <cell r="AG621">
            <v>7.0980000000000001E-2</v>
          </cell>
          <cell r="AH621">
            <v>251.65299999999999</v>
          </cell>
          <cell r="AI621">
            <v>-1.9514700000000001E-3</v>
          </cell>
          <cell r="AJ621">
            <v>9.82</v>
          </cell>
          <cell r="AK621" t="str">
            <v/>
          </cell>
        </row>
        <row r="622">
          <cell r="A622" t="str">
            <v>SYL1_2025-08-03</v>
          </cell>
          <cell r="J622">
            <v>45872.666666666664</v>
          </cell>
          <cell r="L622" t="str">
            <v>SYL1</v>
          </cell>
          <cell r="AC622">
            <v>22.5</v>
          </cell>
          <cell r="AF622">
            <v>52</v>
          </cell>
          <cell r="AG622">
            <v>5.185E-2</v>
          </cell>
          <cell r="AH622">
            <v>817.48689999999999</v>
          </cell>
          <cell r="AI622">
            <v>2.0957450000000002E-2</v>
          </cell>
          <cell r="AJ622">
            <v>3</v>
          </cell>
          <cell r="AK622" t="str">
            <v>Flagged</v>
          </cell>
        </row>
        <row r="623">
          <cell r="A623" t="str">
            <v>SYNL1_2025-08-03</v>
          </cell>
          <cell r="J623">
            <v>45872.666666666664</v>
          </cell>
          <cell r="L623" t="str">
            <v>SYNL1</v>
          </cell>
          <cell r="AC623">
            <v>21</v>
          </cell>
          <cell r="AF623">
            <v>225.4</v>
          </cell>
          <cell r="AG623">
            <v>3.7620000000000001E-2</v>
          </cell>
          <cell r="AH623">
            <v>204.42670000000001</v>
          </cell>
          <cell r="AI623">
            <v>4.4241410000000002E-2</v>
          </cell>
          <cell r="AJ623">
            <v>6.71</v>
          </cell>
          <cell r="AK623" t="str">
            <v/>
          </cell>
        </row>
        <row r="624">
          <cell r="A624" t="str">
            <v>WP2_2025-08-03</v>
          </cell>
          <cell r="J624">
            <v>45872.666666666664</v>
          </cell>
          <cell r="L624" t="str">
            <v>WP2</v>
          </cell>
          <cell r="AC624">
            <v>24.1</v>
          </cell>
          <cell r="AF624">
            <v>0.5</v>
          </cell>
          <cell r="AG624">
            <v>1.265E-2</v>
          </cell>
          <cell r="AH624">
            <v>125.3728</v>
          </cell>
          <cell r="AI624">
            <v>7.25692E-3</v>
          </cell>
          <cell r="AJ624">
            <v>9.06</v>
          </cell>
          <cell r="AK624" t="str">
            <v>Watch (as of 7/3/25)</v>
          </cell>
        </row>
      </sheetData>
      <sheetData sheetId="2" refreshError="1"/>
      <sheetData sheetId="3" refreshError="1"/>
      <sheetData sheetId="4" refreshError="1"/>
      <sheetData sheetId="5">
        <row r="1">
          <cell r="B1" t="str">
            <v>Site ID</v>
          </cell>
          <cell r="D1" t="str">
            <v>Date of Follow-Up</v>
          </cell>
        </row>
        <row r="3">
          <cell r="B3" t="str">
            <v>HO2</v>
          </cell>
          <cell r="D3">
            <v>45812</v>
          </cell>
        </row>
        <row r="4">
          <cell r="B4" t="str">
            <v>HO3</v>
          </cell>
          <cell r="D4">
            <v>45812</v>
          </cell>
        </row>
        <row r="5">
          <cell r="B5" t="str">
            <v>HO3a</v>
          </cell>
          <cell r="D5">
            <v>45812</v>
          </cell>
        </row>
        <row r="6">
          <cell r="B6" t="str">
            <v>WP1</v>
          </cell>
          <cell r="D6">
            <v>45812</v>
          </cell>
        </row>
        <row r="7">
          <cell r="B7" t="str">
            <v>WP2</v>
          </cell>
          <cell r="D7">
            <v>45812</v>
          </cell>
        </row>
        <row r="8">
          <cell r="B8" t="str">
            <v>WP4</v>
          </cell>
          <cell r="D8">
            <v>45812</v>
          </cell>
        </row>
        <row r="9">
          <cell r="B9" t="str">
            <v>HO2</v>
          </cell>
          <cell r="D9">
            <v>45814</v>
          </cell>
        </row>
        <row r="10">
          <cell r="B10" t="str">
            <v>HO3</v>
          </cell>
          <cell r="D10">
            <v>45814</v>
          </cell>
        </row>
        <row r="11">
          <cell r="B11" t="str">
            <v>HO3a</v>
          </cell>
          <cell r="D11">
            <v>45814</v>
          </cell>
        </row>
        <row r="12">
          <cell r="B12" t="str">
            <v>WP1</v>
          </cell>
          <cell r="D12">
            <v>45814</v>
          </cell>
        </row>
        <row r="13">
          <cell r="B13" t="str">
            <v>WP2</v>
          </cell>
          <cell r="D13">
            <v>45814</v>
          </cell>
        </row>
        <row r="14">
          <cell r="B14" t="str">
            <v>WP3</v>
          </cell>
          <cell r="D14">
            <v>45814</v>
          </cell>
        </row>
        <row r="15">
          <cell r="B15" t="str">
            <v>WP4</v>
          </cell>
          <cell r="D15">
            <v>45814</v>
          </cell>
        </row>
        <row r="16">
          <cell r="B16" t="str">
            <v>HO2</v>
          </cell>
          <cell r="D16">
            <v>45816</v>
          </cell>
        </row>
        <row r="17">
          <cell r="B17" t="str">
            <v>HO3</v>
          </cell>
          <cell r="D17">
            <v>45816</v>
          </cell>
        </row>
        <row r="18">
          <cell r="B18" t="str">
            <v>HO3a</v>
          </cell>
          <cell r="D18">
            <v>45816</v>
          </cell>
        </row>
        <row r="19">
          <cell r="B19" t="str">
            <v>WP1</v>
          </cell>
          <cell r="D19">
            <v>45816</v>
          </cell>
        </row>
        <row r="20">
          <cell r="B20" t="str">
            <v>WP2</v>
          </cell>
          <cell r="D20">
            <v>45816</v>
          </cell>
        </row>
        <row r="21">
          <cell r="B21" t="str">
            <v>WP3</v>
          </cell>
          <cell r="D21">
            <v>45816</v>
          </cell>
        </row>
        <row r="22">
          <cell r="B22" t="str">
            <v>WP4</v>
          </cell>
          <cell r="D22">
            <v>45816</v>
          </cell>
        </row>
        <row r="23">
          <cell r="B23" t="str">
            <v>SYL1</v>
          </cell>
          <cell r="D23">
            <v>45818</v>
          </cell>
        </row>
        <row r="24">
          <cell r="B24" t="str">
            <v>CTL1</v>
          </cell>
          <cell r="D24">
            <v>45818</v>
          </cell>
        </row>
        <row r="25">
          <cell r="B25" t="str">
            <v>GRPL1</v>
          </cell>
          <cell r="D25">
            <v>45818</v>
          </cell>
        </row>
        <row r="26">
          <cell r="B26" t="str">
            <v>HA1</v>
          </cell>
          <cell r="D26">
            <v>45818</v>
          </cell>
        </row>
        <row r="27">
          <cell r="B27" t="str">
            <v>HO2</v>
          </cell>
          <cell r="D27">
            <v>45819</v>
          </cell>
        </row>
        <row r="28">
          <cell r="B28" t="str">
            <v>HO3</v>
          </cell>
          <cell r="D28">
            <v>45819</v>
          </cell>
        </row>
        <row r="29">
          <cell r="B29" t="str">
            <v>HO3a</v>
          </cell>
          <cell r="D29">
            <v>45819</v>
          </cell>
        </row>
        <row r="30">
          <cell r="B30" t="str">
            <v>WP1</v>
          </cell>
          <cell r="D30">
            <v>45819</v>
          </cell>
        </row>
        <row r="31">
          <cell r="B31" t="str">
            <v>WP2</v>
          </cell>
          <cell r="D31">
            <v>45819</v>
          </cell>
        </row>
        <row r="32">
          <cell r="B32" t="str">
            <v>WP3</v>
          </cell>
          <cell r="D32">
            <v>45819</v>
          </cell>
        </row>
        <row r="33">
          <cell r="B33" t="str">
            <v>WP4</v>
          </cell>
          <cell r="D33">
            <v>45819</v>
          </cell>
        </row>
        <row r="34">
          <cell r="B34" t="str">
            <v>HO2</v>
          </cell>
          <cell r="D34">
            <v>45823</v>
          </cell>
        </row>
        <row r="35">
          <cell r="B35" t="str">
            <v>HO3</v>
          </cell>
          <cell r="D35">
            <v>45823</v>
          </cell>
        </row>
        <row r="36">
          <cell r="B36" t="str">
            <v>HO3a</v>
          </cell>
          <cell r="D36">
            <v>45823</v>
          </cell>
        </row>
        <row r="37">
          <cell r="B37" t="str">
            <v>WP1</v>
          </cell>
          <cell r="D37">
            <v>45823</v>
          </cell>
        </row>
        <row r="38">
          <cell r="B38" t="str">
            <v>WP2</v>
          </cell>
          <cell r="D38">
            <v>45823</v>
          </cell>
        </row>
        <row r="39">
          <cell r="B39" t="str">
            <v>WP3</v>
          </cell>
          <cell r="D39">
            <v>45823</v>
          </cell>
        </row>
        <row r="40">
          <cell r="B40" t="str">
            <v>WP4</v>
          </cell>
          <cell r="D40">
            <v>45823</v>
          </cell>
        </row>
        <row r="41">
          <cell r="B41" t="str">
            <v>HO2</v>
          </cell>
          <cell r="D41">
            <v>45826</v>
          </cell>
        </row>
        <row r="42">
          <cell r="B42" t="str">
            <v>HO3</v>
          </cell>
          <cell r="D42">
            <v>45826</v>
          </cell>
        </row>
        <row r="43">
          <cell r="B43" t="str">
            <v>HO3a</v>
          </cell>
          <cell r="D43">
            <v>45826</v>
          </cell>
        </row>
        <row r="44">
          <cell r="B44" t="str">
            <v>WP1</v>
          </cell>
          <cell r="D44">
            <v>45826</v>
          </cell>
        </row>
        <row r="45">
          <cell r="B45" t="str">
            <v>WP2</v>
          </cell>
          <cell r="D45">
            <v>45826</v>
          </cell>
        </row>
        <row r="46">
          <cell r="B46" t="str">
            <v>WP3</v>
          </cell>
          <cell r="D46">
            <v>45826</v>
          </cell>
        </row>
        <row r="47">
          <cell r="B47" t="str">
            <v>WP4</v>
          </cell>
          <cell r="D47">
            <v>45826</v>
          </cell>
        </row>
        <row r="48">
          <cell r="B48" t="str">
            <v>HO2</v>
          </cell>
          <cell r="D48">
            <v>45830</v>
          </cell>
        </row>
        <row r="49">
          <cell r="B49" t="str">
            <v>WP2</v>
          </cell>
          <cell r="D49">
            <v>45830</v>
          </cell>
        </row>
        <row r="50">
          <cell r="B50" t="str">
            <v>WP4</v>
          </cell>
          <cell r="D50">
            <v>45830</v>
          </cell>
        </row>
        <row r="51">
          <cell r="B51" t="str">
            <v>HO3</v>
          </cell>
          <cell r="D51">
            <v>45831</v>
          </cell>
        </row>
        <row r="52">
          <cell r="B52" t="str">
            <v>HO3a</v>
          </cell>
          <cell r="D52">
            <v>45831</v>
          </cell>
        </row>
        <row r="53">
          <cell r="B53" t="str">
            <v>WP1</v>
          </cell>
          <cell r="D53">
            <v>45831</v>
          </cell>
        </row>
        <row r="54">
          <cell r="B54" t="str">
            <v>WP3</v>
          </cell>
          <cell r="D54">
            <v>45831</v>
          </cell>
        </row>
        <row r="55">
          <cell r="B55" t="str">
            <v>HO2</v>
          </cell>
          <cell r="D55">
            <v>45833</v>
          </cell>
        </row>
        <row r="56">
          <cell r="B56" t="str">
            <v>HO3</v>
          </cell>
          <cell r="D56">
            <v>45833</v>
          </cell>
        </row>
        <row r="57">
          <cell r="B57" t="str">
            <v>HO3a</v>
          </cell>
          <cell r="D57">
            <v>45833</v>
          </cell>
        </row>
        <row r="58">
          <cell r="B58" t="str">
            <v>WP1</v>
          </cell>
          <cell r="D58">
            <v>45833</v>
          </cell>
        </row>
        <row r="59">
          <cell r="B59" t="str">
            <v>WP2</v>
          </cell>
          <cell r="D59">
            <v>45833</v>
          </cell>
        </row>
        <row r="60">
          <cell r="B60" t="str">
            <v>WP3</v>
          </cell>
          <cell r="D60">
            <v>45833</v>
          </cell>
        </row>
        <row r="61">
          <cell r="B61" t="str">
            <v>WP4</v>
          </cell>
          <cell r="D61">
            <v>45833</v>
          </cell>
        </row>
        <row r="62">
          <cell r="B62" t="str">
            <v>HO2</v>
          </cell>
          <cell r="D62">
            <v>45837</v>
          </cell>
        </row>
        <row r="63">
          <cell r="B63" t="str">
            <v>HO3</v>
          </cell>
          <cell r="D63">
            <v>45837</v>
          </cell>
        </row>
        <row r="64">
          <cell r="B64" t="str">
            <v>WP1</v>
          </cell>
          <cell r="D64">
            <v>45837</v>
          </cell>
        </row>
        <row r="65">
          <cell r="B65" t="str">
            <v>WP2</v>
          </cell>
          <cell r="D65">
            <v>45837</v>
          </cell>
        </row>
        <row r="66">
          <cell r="B66" t="str">
            <v>WP3</v>
          </cell>
          <cell r="D66">
            <v>45837</v>
          </cell>
        </row>
        <row r="67">
          <cell r="B67" t="str">
            <v>WP4</v>
          </cell>
          <cell r="D67">
            <v>45837</v>
          </cell>
        </row>
        <row r="68">
          <cell r="B68" t="str">
            <v>ROL1</v>
          </cell>
          <cell r="D68">
            <v>45839</v>
          </cell>
        </row>
        <row r="69">
          <cell r="B69" t="str">
            <v>SYL1</v>
          </cell>
          <cell r="D69">
            <v>45839</v>
          </cell>
        </row>
        <row r="70">
          <cell r="B70" t="str">
            <v>ATL1</v>
          </cell>
          <cell r="D70">
            <v>45839</v>
          </cell>
        </row>
        <row r="71">
          <cell r="B71" t="str">
            <v>APL1</v>
          </cell>
          <cell r="D71">
            <v>45839</v>
          </cell>
        </row>
        <row r="72">
          <cell r="B72" t="str">
            <v>HA1</v>
          </cell>
          <cell r="D72">
            <v>45839</v>
          </cell>
        </row>
        <row r="73">
          <cell r="B73" t="str">
            <v>HO2</v>
          </cell>
          <cell r="D73">
            <v>45840</v>
          </cell>
        </row>
        <row r="74">
          <cell r="B74" t="str">
            <v>WP2</v>
          </cell>
          <cell r="D74">
            <v>45840</v>
          </cell>
        </row>
        <row r="75">
          <cell r="B75" t="str">
            <v>WP4</v>
          </cell>
          <cell r="D75">
            <v>45840</v>
          </cell>
        </row>
        <row r="76">
          <cell r="B76" t="str">
            <v>WP3</v>
          </cell>
          <cell r="D76">
            <v>45840</v>
          </cell>
        </row>
        <row r="77">
          <cell r="B77" t="str">
            <v>WP1</v>
          </cell>
          <cell r="D77">
            <v>45840</v>
          </cell>
        </row>
        <row r="78">
          <cell r="B78" t="str">
            <v>HO3</v>
          </cell>
          <cell r="D78">
            <v>45840</v>
          </cell>
        </row>
        <row r="79">
          <cell r="B79" t="str">
            <v>HO3a</v>
          </cell>
          <cell r="D79">
            <v>45840</v>
          </cell>
        </row>
        <row r="80">
          <cell r="B80" t="str">
            <v>HO2</v>
          </cell>
          <cell r="D80">
            <v>45844</v>
          </cell>
        </row>
        <row r="81">
          <cell r="B81" t="str">
            <v>WP2</v>
          </cell>
          <cell r="D81">
            <v>45844</v>
          </cell>
        </row>
        <row r="82">
          <cell r="B82" t="str">
            <v>WP4</v>
          </cell>
          <cell r="D82">
            <v>45844</v>
          </cell>
        </row>
        <row r="83">
          <cell r="B83" t="str">
            <v>WP3</v>
          </cell>
          <cell r="D83">
            <v>45844</v>
          </cell>
        </row>
        <row r="84">
          <cell r="B84" t="str">
            <v>WP1</v>
          </cell>
          <cell r="D84">
            <v>45844</v>
          </cell>
        </row>
        <row r="85">
          <cell r="B85" t="str">
            <v>HO3</v>
          </cell>
          <cell r="D85">
            <v>45844</v>
          </cell>
        </row>
        <row r="86">
          <cell r="B86" t="str">
            <v>HO3a</v>
          </cell>
          <cell r="D86">
            <v>45844</v>
          </cell>
        </row>
        <row r="87">
          <cell r="B87" t="str">
            <v>DS21-1</v>
          </cell>
          <cell r="D87">
            <v>45845</v>
          </cell>
        </row>
        <row r="88">
          <cell r="B88" t="str">
            <v>HO2</v>
          </cell>
          <cell r="D88">
            <v>45847</v>
          </cell>
        </row>
        <row r="89">
          <cell r="B89" t="str">
            <v>WP2</v>
          </cell>
          <cell r="D89">
            <v>45847</v>
          </cell>
        </row>
        <row r="90">
          <cell r="B90" t="str">
            <v>WP4</v>
          </cell>
          <cell r="D90">
            <v>45847</v>
          </cell>
        </row>
        <row r="91">
          <cell r="B91" t="str">
            <v>WP3</v>
          </cell>
          <cell r="D91">
            <v>45847</v>
          </cell>
        </row>
        <row r="92">
          <cell r="B92" t="str">
            <v>WP1</v>
          </cell>
          <cell r="D92">
            <v>45847</v>
          </cell>
        </row>
        <row r="93">
          <cell r="B93" t="str">
            <v>HO3</v>
          </cell>
          <cell r="D93">
            <v>45847</v>
          </cell>
        </row>
        <row r="94">
          <cell r="B94" t="str">
            <v>HO3A</v>
          </cell>
          <cell r="D94">
            <v>45847</v>
          </cell>
        </row>
        <row r="95">
          <cell r="B95" t="str">
            <v>HO2</v>
          </cell>
          <cell r="D95">
            <v>45851</v>
          </cell>
        </row>
        <row r="96">
          <cell r="B96" t="str">
            <v>WP2</v>
          </cell>
          <cell r="D96">
            <v>45851</v>
          </cell>
        </row>
        <row r="97">
          <cell r="B97" t="str">
            <v>WP4</v>
          </cell>
          <cell r="D97">
            <v>45851</v>
          </cell>
        </row>
        <row r="98">
          <cell r="B98" t="str">
            <v>WP3</v>
          </cell>
          <cell r="D98">
            <v>45851</v>
          </cell>
        </row>
        <row r="99">
          <cell r="B99" t="str">
            <v>WP1</v>
          </cell>
          <cell r="D99">
            <v>45851</v>
          </cell>
        </row>
        <row r="100">
          <cell r="B100" t="str">
            <v>HO3</v>
          </cell>
          <cell r="D100">
            <v>45851</v>
          </cell>
        </row>
        <row r="101">
          <cell r="B101" t="str">
            <v>PMRL1</v>
          </cell>
          <cell r="D101">
            <v>45853</v>
          </cell>
        </row>
        <row r="102">
          <cell r="B102" t="str">
            <v>HA1</v>
          </cell>
          <cell r="D102">
            <v>45853</v>
          </cell>
        </row>
        <row r="103">
          <cell r="B103" t="str">
            <v>HO2</v>
          </cell>
          <cell r="D103">
            <v>45854</v>
          </cell>
        </row>
        <row r="104">
          <cell r="B104" t="str">
            <v>WP2</v>
          </cell>
          <cell r="D104">
            <v>45854</v>
          </cell>
        </row>
        <row r="105">
          <cell r="B105" t="str">
            <v>WP4</v>
          </cell>
          <cell r="D105">
            <v>45854</v>
          </cell>
        </row>
        <row r="106">
          <cell r="B106" t="str">
            <v>WP3</v>
          </cell>
          <cell r="D106">
            <v>45854</v>
          </cell>
        </row>
        <row r="107">
          <cell r="B107" t="str">
            <v>WP1</v>
          </cell>
          <cell r="D107">
            <v>45854</v>
          </cell>
        </row>
        <row r="108">
          <cell r="B108" t="str">
            <v>HO3</v>
          </cell>
          <cell r="D108">
            <v>45854</v>
          </cell>
        </row>
        <row r="109">
          <cell r="B109" t="str">
            <v>HO3A</v>
          </cell>
          <cell r="D109">
            <v>45854</v>
          </cell>
        </row>
        <row r="110">
          <cell r="B110" t="str">
            <v>HO2</v>
          </cell>
          <cell r="D110">
            <v>45858</v>
          </cell>
        </row>
        <row r="111">
          <cell r="B111" t="str">
            <v>WP2</v>
          </cell>
          <cell r="D111">
            <v>45858</v>
          </cell>
        </row>
        <row r="112">
          <cell r="B112" t="str">
            <v>WP4</v>
          </cell>
          <cell r="D112">
            <v>45858</v>
          </cell>
        </row>
        <row r="113">
          <cell r="B113" t="str">
            <v>WP3</v>
          </cell>
          <cell r="D113">
            <v>45858</v>
          </cell>
        </row>
        <row r="114">
          <cell r="B114" t="str">
            <v>WP1</v>
          </cell>
          <cell r="D114">
            <v>45858</v>
          </cell>
        </row>
        <row r="115">
          <cell r="B115" t="str">
            <v>HO3</v>
          </cell>
          <cell r="D115">
            <v>45858</v>
          </cell>
        </row>
        <row r="116">
          <cell r="B116" t="str">
            <v>DS21-1</v>
          </cell>
          <cell r="D116">
            <v>45859</v>
          </cell>
        </row>
        <row r="117">
          <cell r="B117" t="str">
            <v>SYL1</v>
          </cell>
          <cell r="D117">
            <v>45859</v>
          </cell>
        </row>
        <row r="118">
          <cell r="B118" t="str">
            <v>PMRL1</v>
          </cell>
          <cell r="D118">
            <v>45859</v>
          </cell>
        </row>
        <row r="119">
          <cell r="B119" t="str">
            <v>HO2</v>
          </cell>
          <cell r="D119">
            <v>45861</v>
          </cell>
        </row>
        <row r="120">
          <cell r="B120" t="str">
            <v>WP2</v>
          </cell>
          <cell r="D120">
            <v>45861</v>
          </cell>
        </row>
        <row r="121">
          <cell r="B121" t="str">
            <v>WP4</v>
          </cell>
          <cell r="D121">
            <v>45861</v>
          </cell>
        </row>
        <row r="122">
          <cell r="B122" t="str">
            <v>WP3</v>
          </cell>
          <cell r="D122">
            <v>45861</v>
          </cell>
        </row>
        <row r="123">
          <cell r="B123" t="str">
            <v>WP1</v>
          </cell>
          <cell r="D123">
            <v>45861</v>
          </cell>
        </row>
        <row r="124">
          <cell r="B124" t="str">
            <v>HO3</v>
          </cell>
          <cell r="D124">
            <v>45861</v>
          </cell>
        </row>
        <row r="125">
          <cell r="B125" t="str">
            <v>HO2</v>
          </cell>
          <cell r="D125">
            <v>45865</v>
          </cell>
        </row>
        <row r="126">
          <cell r="B126" t="str">
            <v>WP2</v>
          </cell>
          <cell r="D126">
            <v>45865</v>
          </cell>
        </row>
        <row r="127">
          <cell r="B127" t="str">
            <v>WP4</v>
          </cell>
          <cell r="D127">
            <v>45865</v>
          </cell>
        </row>
        <row r="128">
          <cell r="B128" t="str">
            <v>WP3</v>
          </cell>
          <cell r="D128">
            <v>45865</v>
          </cell>
        </row>
        <row r="129">
          <cell r="B129" t="str">
            <v>WP1</v>
          </cell>
          <cell r="D129">
            <v>45865</v>
          </cell>
        </row>
        <row r="130">
          <cell r="B130" t="str">
            <v>HO3</v>
          </cell>
          <cell r="D130">
            <v>45865</v>
          </cell>
        </row>
        <row r="131">
          <cell r="B131" t="str">
            <v>ROL1</v>
          </cell>
          <cell r="D131">
            <v>45866</v>
          </cell>
        </row>
        <row r="132">
          <cell r="B132" t="str">
            <v>AC1</v>
          </cell>
          <cell r="D132">
            <v>45866</v>
          </cell>
        </row>
        <row r="133">
          <cell r="B133" t="str">
            <v>HO2</v>
          </cell>
          <cell r="D133">
            <v>45867</v>
          </cell>
        </row>
        <row r="134">
          <cell r="B134" t="str">
            <v>WP2</v>
          </cell>
          <cell r="D134">
            <v>45867</v>
          </cell>
        </row>
        <row r="135">
          <cell r="B135" t="str">
            <v>HO3</v>
          </cell>
          <cell r="D135">
            <v>45867</v>
          </cell>
        </row>
        <row r="136">
          <cell r="B136" t="str">
            <v>WP1</v>
          </cell>
          <cell r="D136">
            <v>45867</v>
          </cell>
        </row>
        <row r="137">
          <cell r="B137" t="str">
            <v>WP3</v>
          </cell>
          <cell r="D137">
            <v>45867</v>
          </cell>
        </row>
        <row r="138">
          <cell r="B138" t="str">
            <v>WP4</v>
          </cell>
          <cell r="D138">
            <v>45867</v>
          </cell>
        </row>
        <row r="139">
          <cell r="B139" t="str">
            <v>PMRL1</v>
          </cell>
          <cell r="D139">
            <v>45867</v>
          </cell>
        </row>
        <row r="140">
          <cell r="B140" t="str">
            <v>HA1</v>
          </cell>
          <cell r="D140">
            <v>45867</v>
          </cell>
        </row>
        <row r="141">
          <cell r="B141" t="str">
            <v>HO2</v>
          </cell>
          <cell r="D141">
            <v>45872</v>
          </cell>
        </row>
        <row r="142">
          <cell r="B142" t="str">
            <v>WP2</v>
          </cell>
          <cell r="D142">
            <v>45872</v>
          </cell>
        </row>
        <row r="143">
          <cell r="B143" t="str">
            <v>WP4</v>
          </cell>
          <cell r="D143">
            <v>45872</v>
          </cell>
        </row>
        <row r="144">
          <cell r="B144" t="str">
            <v>WP3</v>
          </cell>
          <cell r="D144">
            <v>45872</v>
          </cell>
        </row>
        <row r="145">
          <cell r="B145" t="str">
            <v>WP1</v>
          </cell>
          <cell r="D145">
            <v>45872</v>
          </cell>
        </row>
        <row r="146">
          <cell r="B146" t="str">
            <v>HO3</v>
          </cell>
          <cell r="D146">
            <v>45872</v>
          </cell>
        </row>
        <row r="147">
          <cell r="B147" t="str">
            <v>CL5</v>
          </cell>
          <cell r="D147">
            <v>45874</v>
          </cell>
        </row>
        <row r="148">
          <cell r="B148" t="str">
            <v>HA1</v>
          </cell>
          <cell r="D148">
            <v>45874</v>
          </cell>
        </row>
        <row r="149">
          <cell r="B149" t="str">
            <v>CL4</v>
          </cell>
          <cell r="D149">
            <v>45874</v>
          </cell>
        </row>
        <row r="150">
          <cell r="B150" t="str">
            <v>HO2</v>
          </cell>
          <cell r="D150">
            <v>45875</v>
          </cell>
        </row>
        <row r="151">
          <cell r="B151" t="str">
            <v>WP2</v>
          </cell>
          <cell r="D151">
            <v>45875</v>
          </cell>
        </row>
        <row r="152">
          <cell r="B152" t="str">
            <v>WP4</v>
          </cell>
          <cell r="D152">
            <v>45875</v>
          </cell>
        </row>
        <row r="153">
          <cell r="B153" t="str">
            <v>WP3</v>
          </cell>
          <cell r="D153">
            <v>45875</v>
          </cell>
        </row>
        <row r="154">
          <cell r="B154" t="str">
            <v>WP1</v>
          </cell>
          <cell r="D154">
            <v>45875</v>
          </cell>
        </row>
        <row r="155">
          <cell r="B155" t="str">
            <v>HO3</v>
          </cell>
          <cell r="D155">
            <v>45875</v>
          </cell>
        </row>
      </sheetData>
      <sheetData sheetId="6">
        <row r="1">
          <cell r="A1" t="str">
            <v>Site</v>
          </cell>
          <cell r="B1" t="str">
            <v>x</v>
          </cell>
          <cell r="C1" t="str">
            <v>y</v>
          </cell>
        </row>
        <row r="2">
          <cell r="A2" t="str">
            <v>ABM4</v>
          </cell>
          <cell r="B2">
            <v>40.148150000000001</v>
          </cell>
          <cell r="C2">
            <v>-74.718249999999998</v>
          </cell>
        </row>
        <row r="3">
          <cell r="A3" t="str">
            <v>AC1</v>
          </cell>
          <cell r="B3">
            <v>40.218231850000002</v>
          </cell>
          <cell r="C3">
            <v>-74.763124950000005</v>
          </cell>
        </row>
        <row r="4">
          <cell r="A4" t="str">
            <v>AC2</v>
          </cell>
          <cell r="B4">
            <v>40.230508</v>
          </cell>
          <cell r="C4">
            <v>-74.742507000000003</v>
          </cell>
        </row>
        <row r="5">
          <cell r="A5" t="str">
            <v>AC3</v>
          </cell>
          <cell r="B5">
            <v>40.318508999999999</v>
          </cell>
          <cell r="C5">
            <v>-74.838027999999994</v>
          </cell>
        </row>
        <row r="6">
          <cell r="A6" t="str">
            <v>AC4</v>
          </cell>
          <cell r="B6">
            <v>40.264367</v>
          </cell>
          <cell r="C6">
            <v>-74.711905999999999</v>
          </cell>
        </row>
        <row r="7">
          <cell r="A7" t="str">
            <v>AC5</v>
          </cell>
          <cell r="B7">
            <v>40.270032</v>
          </cell>
          <cell r="C7">
            <v>-74.671763999999996</v>
          </cell>
        </row>
        <row r="8">
          <cell r="A8" t="str">
            <v>AC6</v>
          </cell>
          <cell r="B8">
            <v>40.241914999999999</v>
          </cell>
          <cell r="C8">
            <v>-74.594793999999993</v>
          </cell>
        </row>
        <row r="9">
          <cell r="A9" t="str">
            <v>AC7</v>
          </cell>
          <cell r="B9">
            <v>40.218361000000002</v>
          </cell>
          <cell r="C9">
            <v>-74.560210999999995</v>
          </cell>
        </row>
        <row r="10">
          <cell r="A10" t="str">
            <v>AC8</v>
          </cell>
          <cell r="B10">
            <v>40.207211000000001</v>
          </cell>
          <cell r="C10">
            <v>-74.549859999999995</v>
          </cell>
        </row>
        <row r="11">
          <cell r="A11" t="str">
            <v>AC9</v>
          </cell>
          <cell r="B11">
            <v>40.245710000000003</v>
          </cell>
          <cell r="C11">
            <v>-74.730270000000004</v>
          </cell>
        </row>
        <row r="12">
          <cell r="A12" t="str">
            <v>APL1</v>
          </cell>
          <cell r="B12">
            <v>40.215486130000002</v>
          </cell>
          <cell r="C12">
            <v>-74.51750036</v>
          </cell>
        </row>
        <row r="13">
          <cell r="A13" t="str">
            <v>ATL1</v>
          </cell>
          <cell r="B13">
            <v>40.175459740000001</v>
          </cell>
          <cell r="C13">
            <v>-74.586572219999994</v>
          </cell>
        </row>
        <row r="14">
          <cell r="A14" t="str">
            <v>AWL1</v>
          </cell>
          <cell r="B14">
            <v>40.400170000000003</v>
          </cell>
          <cell r="C14">
            <v>-74.84299</v>
          </cell>
        </row>
        <row r="15">
          <cell r="A15" t="str">
            <v>AX1</v>
          </cell>
          <cell r="B15">
            <v>40.378843359999998</v>
          </cell>
          <cell r="C15">
            <v>-74.948355179999993</v>
          </cell>
        </row>
        <row r="16">
          <cell r="A16" t="str">
            <v>AX2</v>
          </cell>
          <cell r="B16">
            <v>40.40331518</v>
          </cell>
          <cell r="C16">
            <v>-74.913594959999998</v>
          </cell>
        </row>
        <row r="17">
          <cell r="A17" t="str">
            <v>BB1</v>
          </cell>
          <cell r="B17">
            <v>40.318354999999997</v>
          </cell>
          <cell r="C17">
            <v>-74.612534999999994</v>
          </cell>
        </row>
        <row r="18">
          <cell r="A18" t="str">
            <v>BB2</v>
          </cell>
          <cell r="B18">
            <v>40.278210000000001</v>
          </cell>
          <cell r="C18">
            <v>-74.577079999999995</v>
          </cell>
        </row>
        <row r="19">
          <cell r="A19" t="str">
            <v>BD1</v>
          </cell>
          <cell r="B19">
            <v>40.419798999999998</v>
          </cell>
          <cell r="C19">
            <v>-74.639232000000007</v>
          </cell>
        </row>
        <row r="20">
          <cell r="A20" t="str">
            <v>BD1a</v>
          </cell>
          <cell r="B20">
            <v>40.416029999999999</v>
          </cell>
          <cell r="C20">
            <v>-74.643029999999996</v>
          </cell>
        </row>
        <row r="21">
          <cell r="A21" t="str">
            <v>BD2</v>
          </cell>
          <cell r="B21">
            <v>40.41563</v>
          </cell>
          <cell r="C21">
            <v>-74.663751000000005</v>
          </cell>
        </row>
        <row r="22">
          <cell r="A22" t="str">
            <v>BD3</v>
          </cell>
          <cell r="B22">
            <v>40.394540999999997</v>
          </cell>
          <cell r="C22">
            <v>-74.700892999999994</v>
          </cell>
        </row>
        <row r="23">
          <cell r="A23" t="str">
            <v>BD4</v>
          </cell>
          <cell r="B23">
            <v>40.384417999999997</v>
          </cell>
          <cell r="C23">
            <v>-74.740617999999998</v>
          </cell>
        </row>
        <row r="24">
          <cell r="A24" t="str">
            <v>BD5</v>
          </cell>
          <cell r="B24">
            <v>40.385750000000002</v>
          </cell>
          <cell r="C24">
            <v>-74.760490000000004</v>
          </cell>
        </row>
        <row r="25">
          <cell r="A25" t="str">
            <v>BD6</v>
          </cell>
          <cell r="B25">
            <v>40.421582999999998</v>
          </cell>
          <cell r="C25">
            <v>-74.632383000000004</v>
          </cell>
        </row>
        <row r="26">
          <cell r="A26" t="str">
            <v>BK1</v>
          </cell>
          <cell r="B26">
            <v>40.436011999999998</v>
          </cell>
          <cell r="C26">
            <v>-74.656341999999995</v>
          </cell>
        </row>
        <row r="27">
          <cell r="A27" t="str">
            <v>BLDL1</v>
          </cell>
          <cell r="B27">
            <v>40.34075</v>
          </cell>
          <cell r="C27">
            <v>-74.785290000000003</v>
          </cell>
        </row>
        <row r="28">
          <cell r="A28" t="str">
            <v>BRL1</v>
          </cell>
          <cell r="B28">
            <v>40.310830000000003</v>
          </cell>
          <cell r="C28">
            <v>-74.511889999999994</v>
          </cell>
        </row>
        <row r="29">
          <cell r="A29" t="str">
            <v>CAN1</v>
          </cell>
          <cell r="B29">
            <v>40.436118059999998</v>
          </cell>
          <cell r="C29">
            <v>-74.614555629999998</v>
          </cell>
        </row>
        <row r="30">
          <cell r="A30" t="str">
            <v>CAN-DP</v>
          </cell>
          <cell r="B30">
            <v>40.331639000000003</v>
          </cell>
          <cell r="C30">
            <v>-74.652628000000007</v>
          </cell>
        </row>
        <row r="31">
          <cell r="A31" t="str">
            <v>CAN-LM</v>
          </cell>
          <cell r="B31">
            <v>40.528737999999997</v>
          </cell>
          <cell r="C31">
            <v>-74.582012000000006</v>
          </cell>
        </row>
        <row r="32">
          <cell r="A32" t="str">
            <v>CB1</v>
          </cell>
          <cell r="B32">
            <v>40.326652000000003</v>
          </cell>
          <cell r="C32">
            <v>-74.602931999999996</v>
          </cell>
        </row>
        <row r="33">
          <cell r="A33" t="str">
            <v>CB2</v>
          </cell>
          <cell r="B33">
            <v>40.309793999999997</v>
          </cell>
          <cell r="C33">
            <v>-74.516903999999997</v>
          </cell>
        </row>
        <row r="34">
          <cell r="A34" t="str">
            <v>CB3</v>
          </cell>
          <cell r="B34">
            <v>40.326120000000003</v>
          </cell>
          <cell r="C34">
            <v>-74.603478999999993</v>
          </cell>
        </row>
        <row r="35">
          <cell r="A35" t="str">
            <v>CB4</v>
          </cell>
          <cell r="B35">
            <v>40.305141999999996</v>
          </cell>
          <cell r="C35">
            <v>-74.473196999999999</v>
          </cell>
        </row>
        <row r="36">
          <cell r="A36" t="str">
            <v>CB5</v>
          </cell>
          <cell r="B36">
            <v>40.329949999999997</v>
          </cell>
          <cell r="C36">
            <v>-74.545590000000004</v>
          </cell>
        </row>
        <row r="37">
          <cell r="A37" t="str">
            <v>CC1</v>
          </cell>
          <cell r="B37">
            <v>40.134520000000002</v>
          </cell>
          <cell r="C37">
            <v>-74.558369999999996</v>
          </cell>
        </row>
        <row r="38">
          <cell r="A38" t="str">
            <v>CH1</v>
          </cell>
          <cell r="B38">
            <v>40.382736999999999</v>
          </cell>
          <cell r="C38">
            <v>-74.684835000000007</v>
          </cell>
        </row>
        <row r="39">
          <cell r="A39" t="str">
            <v>CL1</v>
          </cell>
          <cell r="B39">
            <v>40.373941000000002</v>
          </cell>
          <cell r="C39">
            <v>-74.620018000000002</v>
          </cell>
        </row>
        <row r="40">
          <cell r="A40" t="str">
            <v>CL2</v>
          </cell>
          <cell r="B40">
            <v>40.346474999999998</v>
          </cell>
          <cell r="C40">
            <v>-74.627359999999996</v>
          </cell>
        </row>
        <row r="41">
          <cell r="A41" t="str">
            <v>CL4</v>
          </cell>
          <cell r="B41">
            <v>40.341736330000003</v>
          </cell>
          <cell r="C41">
            <v>-74.647461930000006</v>
          </cell>
        </row>
        <row r="42">
          <cell r="A42" t="str">
            <v>CL5</v>
          </cell>
          <cell r="B42">
            <v>40.366805919999997</v>
          </cell>
          <cell r="C42">
            <v>-74.625728370000004</v>
          </cell>
        </row>
        <row r="43">
          <cell r="A43" t="str">
            <v>COL1</v>
          </cell>
          <cell r="B43">
            <v>40.255357529999998</v>
          </cell>
          <cell r="C43">
            <v>-74.723866979999997</v>
          </cell>
        </row>
        <row r="44">
          <cell r="A44" t="str">
            <v>CR1</v>
          </cell>
          <cell r="B44">
            <v>40.457090000000001</v>
          </cell>
          <cell r="C44">
            <v>-74.685553999999996</v>
          </cell>
        </row>
        <row r="45">
          <cell r="A45" t="str">
            <v>CR2</v>
          </cell>
          <cell r="B45">
            <v>40.454264000000002</v>
          </cell>
          <cell r="C45">
            <v>-74.660445999999993</v>
          </cell>
        </row>
        <row r="46">
          <cell r="A46" t="str">
            <v>CRL1</v>
          </cell>
          <cell r="B46">
            <v>40.322719999999997</v>
          </cell>
          <cell r="C46">
            <v>-74.776259999999994</v>
          </cell>
        </row>
        <row r="47">
          <cell r="A47" t="str">
            <v>CTL1</v>
          </cell>
          <cell r="B47">
            <v>40.280622039999997</v>
          </cell>
          <cell r="C47">
            <v>-74.739950440000001</v>
          </cell>
        </row>
        <row r="48">
          <cell r="A48" t="str">
            <v>CVL1</v>
          </cell>
          <cell r="B48">
            <v>40.272849999999998</v>
          </cell>
          <cell r="C48">
            <v>-74.779470000000003</v>
          </cell>
        </row>
        <row r="49">
          <cell r="A49" t="str">
            <v>DAM-6</v>
          </cell>
          <cell r="B49">
            <v>40.530259000000001</v>
          </cell>
          <cell r="C49">
            <v>-74.588297999999995</v>
          </cell>
        </row>
        <row r="50">
          <cell r="A50" t="str">
            <v>DAM-7</v>
          </cell>
          <cell r="B50">
            <v>40.531067</v>
          </cell>
          <cell r="C50">
            <v>-74.587166999999994</v>
          </cell>
        </row>
        <row r="51">
          <cell r="A51" t="str">
            <v>DB1</v>
          </cell>
          <cell r="B51">
            <v>40.333883</v>
          </cell>
          <cell r="C51">
            <v>-74.611664000000005</v>
          </cell>
        </row>
        <row r="52">
          <cell r="A52" t="str">
            <v>DB2</v>
          </cell>
          <cell r="B52">
            <v>40.331209999999999</v>
          </cell>
          <cell r="C52">
            <v>-74.616339999999994</v>
          </cell>
        </row>
        <row r="53">
          <cell r="A53" t="str">
            <v>DBA</v>
          </cell>
          <cell r="B53">
            <v>40.361846999999997</v>
          </cell>
          <cell r="C53">
            <v>-74.545078000000004</v>
          </cell>
        </row>
        <row r="54">
          <cell r="A54" t="str">
            <v>DE1</v>
          </cell>
          <cell r="B54">
            <v>40.360522000000003</v>
          </cell>
          <cell r="C54">
            <v>-74.945435000000003</v>
          </cell>
        </row>
        <row r="55">
          <cell r="A55" t="str">
            <v>DP3</v>
          </cell>
          <cell r="B55">
            <v>40.306451000000003</v>
          </cell>
          <cell r="C55">
            <v>-74.667833000000002</v>
          </cell>
        </row>
        <row r="56">
          <cell r="A56" t="str">
            <v>DS21-1</v>
          </cell>
          <cell r="B56">
            <v>40.244110839999998</v>
          </cell>
          <cell r="C56">
            <v>-74.65596438</v>
          </cell>
        </row>
        <row r="57">
          <cell r="A57" t="str">
            <v>EB1</v>
          </cell>
          <cell r="B57">
            <v>40.216746780000001</v>
          </cell>
          <cell r="C57">
            <v>-74.479163020000001</v>
          </cell>
        </row>
        <row r="58">
          <cell r="A58" t="str">
            <v>ETL1</v>
          </cell>
          <cell r="B58">
            <v>40.253419999999998</v>
          </cell>
          <cell r="C58">
            <v>-74.49906</v>
          </cell>
        </row>
        <row r="59">
          <cell r="A59" t="str">
            <v>FC1</v>
          </cell>
          <cell r="B59">
            <v>40.316657999999997</v>
          </cell>
          <cell r="C59">
            <v>-74.882037999999994</v>
          </cell>
        </row>
        <row r="60">
          <cell r="A60" t="str">
            <v>GMP1</v>
          </cell>
          <cell r="B60">
            <v>40.312959999999997</v>
          </cell>
          <cell r="C60">
            <v>-74.606340000000003</v>
          </cell>
        </row>
        <row r="61">
          <cell r="A61" t="str">
            <v>GRPL1</v>
          </cell>
          <cell r="B61">
            <v>40.187829999999998</v>
          </cell>
          <cell r="C61">
            <v>-74.688609999999997</v>
          </cell>
        </row>
        <row r="62">
          <cell r="A62" t="str">
            <v>HA1</v>
          </cell>
          <cell r="B62">
            <v>40.365994000000001</v>
          </cell>
          <cell r="C62">
            <v>-74.627397000000002</v>
          </cell>
        </row>
        <row r="63">
          <cell r="A63" t="str">
            <v>HA2</v>
          </cell>
          <cell r="B63">
            <v>40.359045999999999</v>
          </cell>
          <cell r="C63">
            <v>-74.638738000000004</v>
          </cell>
        </row>
        <row r="64">
          <cell r="A64" t="str">
            <v>HB1</v>
          </cell>
        </row>
        <row r="65">
          <cell r="A65" t="str">
            <v>HB2</v>
          </cell>
        </row>
        <row r="66">
          <cell r="A66" t="str">
            <v>HB3</v>
          </cell>
          <cell r="B66">
            <v>40.370761999999999</v>
          </cell>
          <cell r="C66">
            <v>-74.619243999999995</v>
          </cell>
        </row>
        <row r="67">
          <cell r="A67" t="str">
            <v>HL1</v>
          </cell>
          <cell r="B67">
            <v>40.347988999999998</v>
          </cell>
          <cell r="C67">
            <v>-74.747183000000007</v>
          </cell>
        </row>
        <row r="68">
          <cell r="A68" t="str">
            <v>HL2</v>
          </cell>
          <cell r="B68">
            <v>40.346235999999998</v>
          </cell>
          <cell r="C68">
            <v>-74.744283999999993</v>
          </cell>
        </row>
        <row r="69">
          <cell r="A69" t="str">
            <v>HL3</v>
          </cell>
        </row>
        <row r="70">
          <cell r="A70" t="str">
            <v>HO1</v>
          </cell>
          <cell r="B70">
            <v>40.340530000000001</v>
          </cell>
          <cell r="C70">
            <v>-74.743129999999994</v>
          </cell>
        </row>
        <row r="71">
          <cell r="A71" t="str">
            <v>HO2</v>
          </cell>
          <cell r="B71">
            <v>40.357432000000003</v>
          </cell>
          <cell r="C71">
            <v>-74.765580999999997</v>
          </cell>
        </row>
        <row r="72">
          <cell r="A72" t="str">
            <v>HO3</v>
          </cell>
          <cell r="B72">
            <v>40.361189000000003</v>
          </cell>
          <cell r="C72">
            <v>-74.767017999999993</v>
          </cell>
        </row>
        <row r="73">
          <cell r="A73" t="str">
            <v>HO3a</v>
          </cell>
          <cell r="B73">
            <v>40.360278000000001</v>
          </cell>
          <cell r="C73">
            <v>-74.767927</v>
          </cell>
        </row>
        <row r="74">
          <cell r="A74" t="str">
            <v>JC0</v>
          </cell>
          <cell r="B74">
            <v>40.341560000000001</v>
          </cell>
          <cell r="C74">
            <v>-74.838489999999993</v>
          </cell>
        </row>
        <row r="75">
          <cell r="A75" t="str">
            <v>JC1</v>
          </cell>
          <cell r="B75">
            <v>40.331629999999997</v>
          </cell>
          <cell r="C75">
            <v>-74.83605</v>
          </cell>
        </row>
        <row r="76">
          <cell r="A76" t="str">
            <v>JC2</v>
          </cell>
          <cell r="B76">
            <v>40.328159999999997</v>
          </cell>
          <cell r="C76">
            <v>-74.836410000000001</v>
          </cell>
        </row>
        <row r="77">
          <cell r="A77" t="str">
            <v>JC3</v>
          </cell>
          <cell r="B77">
            <v>40.318510000000003</v>
          </cell>
          <cell r="C77">
            <v>-74.838030000000003</v>
          </cell>
        </row>
        <row r="78">
          <cell r="A78" t="str">
            <v>JC4</v>
          </cell>
          <cell r="B78">
            <v>40.313630000000003</v>
          </cell>
          <cell r="C78">
            <v>-74.837490000000003</v>
          </cell>
        </row>
        <row r="79">
          <cell r="A79" t="str">
            <v>JC4A</v>
          </cell>
        </row>
        <row r="80">
          <cell r="A80" t="str">
            <v>JC4T</v>
          </cell>
        </row>
        <row r="81">
          <cell r="A81" t="str">
            <v>JC5</v>
          </cell>
          <cell r="B81">
            <v>40.306218000000001</v>
          </cell>
          <cell r="C81">
            <v>-74.834236000000004</v>
          </cell>
        </row>
        <row r="82">
          <cell r="A82" t="str">
            <v>JC6</v>
          </cell>
          <cell r="B82">
            <v>40.298631</v>
          </cell>
          <cell r="C82">
            <v>-74.834935000000002</v>
          </cell>
        </row>
        <row r="83">
          <cell r="A83" t="str">
            <v>JC9</v>
          </cell>
          <cell r="B83">
            <v>40.280201869999999</v>
          </cell>
          <cell r="C83">
            <v>-74.850877170000004</v>
          </cell>
        </row>
        <row r="84">
          <cell r="A84" t="str">
            <v>LSC1</v>
          </cell>
          <cell r="B84">
            <v>40.27052183</v>
          </cell>
          <cell r="C84">
            <v>-74.715092040000002</v>
          </cell>
        </row>
        <row r="85">
          <cell r="A85" t="str">
            <v>LSP1</v>
          </cell>
          <cell r="B85">
            <v>40.293267399999998</v>
          </cell>
          <cell r="C85">
            <v>-74.725437720000002</v>
          </cell>
        </row>
        <row r="86">
          <cell r="A86" t="str">
            <v>MB1</v>
          </cell>
          <cell r="B86">
            <v>40.348852999999998</v>
          </cell>
          <cell r="C86">
            <v>-74.687822999999995</v>
          </cell>
        </row>
        <row r="87">
          <cell r="A87" t="str">
            <v>MB2</v>
          </cell>
          <cell r="B87">
            <v>40.365094999999997</v>
          </cell>
          <cell r="C87">
            <v>-74.676771000000002</v>
          </cell>
        </row>
        <row r="88">
          <cell r="A88" t="str">
            <v>MB3</v>
          </cell>
          <cell r="B88">
            <v>40.3635351</v>
          </cell>
          <cell r="C88">
            <v>-74.680059</v>
          </cell>
        </row>
        <row r="89">
          <cell r="A89" t="str">
            <v>MB5</v>
          </cell>
          <cell r="B89">
            <v>40.367753739999998</v>
          </cell>
          <cell r="C89">
            <v>-74.664334269999998</v>
          </cell>
        </row>
        <row r="90">
          <cell r="A90" t="str">
            <v>MDWL1</v>
          </cell>
          <cell r="B90">
            <v>40.258123560000001</v>
          </cell>
          <cell r="C90">
            <v>-74.520177450000006</v>
          </cell>
        </row>
        <row r="91">
          <cell r="A91" t="str">
            <v>MI3</v>
          </cell>
          <cell r="B91">
            <v>40.249184</v>
          </cell>
          <cell r="C91">
            <v>-74.710966999999997</v>
          </cell>
        </row>
        <row r="92">
          <cell r="A92" t="str">
            <v>MI4</v>
          </cell>
          <cell r="B92">
            <v>40.246678199999998</v>
          </cell>
          <cell r="C92">
            <v>-74.686206960000007</v>
          </cell>
        </row>
        <row r="93">
          <cell r="A93" t="str">
            <v>MI4b</v>
          </cell>
          <cell r="B93">
            <v>40.246854999999996</v>
          </cell>
          <cell r="C93">
            <v>-74.687627000000006</v>
          </cell>
        </row>
        <row r="94">
          <cell r="A94" t="str">
            <v>MO1</v>
          </cell>
          <cell r="B94">
            <v>40.324421999999998</v>
          </cell>
          <cell r="C94">
            <v>-74.916858000000005</v>
          </cell>
        </row>
        <row r="95">
          <cell r="A95" t="str">
            <v>MR1</v>
          </cell>
          <cell r="B95">
            <v>40.335422000000001</v>
          </cell>
          <cell r="C95">
            <v>-74.624200000000002</v>
          </cell>
        </row>
        <row r="96">
          <cell r="A96" t="str">
            <v>MR2</v>
          </cell>
          <cell r="B96">
            <v>40.322215700000001</v>
          </cell>
          <cell r="C96">
            <v>-74.608392570000007</v>
          </cell>
        </row>
        <row r="97">
          <cell r="A97" t="str">
            <v>MR3</v>
          </cell>
          <cell r="B97">
            <v>40.438997800000003</v>
          </cell>
          <cell r="C97">
            <v>-74.617815289999996</v>
          </cell>
        </row>
        <row r="98">
          <cell r="A98" t="str">
            <v>MR4</v>
          </cell>
          <cell r="B98">
            <v>40.406844999999997</v>
          </cell>
          <cell r="C98">
            <v>-74.636532000000003</v>
          </cell>
        </row>
        <row r="99">
          <cell r="A99" t="str">
            <v>MR5 / DAM-3</v>
          </cell>
          <cell r="B99">
            <v>40.474581000000001</v>
          </cell>
          <cell r="C99">
            <v>-74.575413999999995</v>
          </cell>
        </row>
        <row r="100">
          <cell r="A100" t="str">
            <v>MR6 / DAM-4</v>
          </cell>
          <cell r="B100">
            <v>40.475366000000001</v>
          </cell>
          <cell r="C100">
            <v>-74.576316000000006</v>
          </cell>
        </row>
        <row r="101">
          <cell r="A101" t="str">
            <v>MR7 / DAM-9</v>
          </cell>
          <cell r="B101">
            <v>40.503694099999997</v>
          </cell>
          <cell r="C101">
            <v>-74.587331300000002</v>
          </cell>
        </row>
        <row r="102">
          <cell r="A102" t="str">
            <v>MR8 / DAM-10</v>
          </cell>
          <cell r="B102">
            <v>40.542217000000001</v>
          </cell>
          <cell r="C102">
            <v>-74.567971</v>
          </cell>
        </row>
        <row r="103">
          <cell r="A103" t="str">
            <v>MRA</v>
          </cell>
          <cell r="B103">
            <v>40.208870730000001</v>
          </cell>
          <cell r="C103">
            <v>-74.393864780000001</v>
          </cell>
        </row>
        <row r="104">
          <cell r="A104" t="str">
            <v>MRB</v>
          </cell>
          <cell r="B104">
            <v>40.261581</v>
          </cell>
          <cell r="C104">
            <v>-74.420033000000004</v>
          </cell>
        </row>
        <row r="105">
          <cell r="A105" t="str">
            <v>MRC</v>
          </cell>
          <cell r="B105">
            <v>40.274531000000003</v>
          </cell>
          <cell r="C105">
            <v>-74.472054999999997</v>
          </cell>
        </row>
        <row r="106">
          <cell r="A106" t="str">
            <v>MRCL1</v>
          </cell>
          <cell r="B106">
            <v>40.265636999999998</v>
          </cell>
          <cell r="C106">
            <v>-74.641751999999997</v>
          </cell>
        </row>
        <row r="107">
          <cell r="A107" t="str">
            <v>MRD</v>
          </cell>
          <cell r="B107">
            <v>40.292969999999997</v>
          </cell>
          <cell r="C107">
            <v>-74.526709999999994</v>
          </cell>
        </row>
        <row r="108">
          <cell r="A108" t="str">
            <v>PB1</v>
          </cell>
          <cell r="B108">
            <v>40.392400000000002</v>
          </cell>
          <cell r="C108">
            <v>-74.835091000000006</v>
          </cell>
        </row>
        <row r="109">
          <cell r="A109" t="str">
            <v>PL1</v>
          </cell>
          <cell r="B109">
            <v>40.270198999999998</v>
          </cell>
          <cell r="C109">
            <v>-74.522058999999999</v>
          </cell>
        </row>
        <row r="110">
          <cell r="A110" t="str">
            <v>PMRL1</v>
          </cell>
          <cell r="B110">
            <v>40.363233999999999</v>
          </cell>
          <cell r="C110">
            <v>-74.676843000000005</v>
          </cell>
        </row>
        <row r="111">
          <cell r="A111" t="str">
            <v>PNVL1</v>
          </cell>
          <cell r="B111">
            <v>40.226717409999999</v>
          </cell>
          <cell r="C111">
            <v>-74.437954959999999</v>
          </cell>
        </row>
        <row r="112">
          <cell r="A112" t="str">
            <v>PP1</v>
          </cell>
          <cell r="B112">
            <v>40.327579999999998</v>
          </cell>
          <cell r="C112">
            <v>-74.600999999999999</v>
          </cell>
        </row>
        <row r="113">
          <cell r="A113" t="str">
            <v>PR1</v>
          </cell>
          <cell r="B113">
            <v>40.443658999999997</v>
          </cell>
          <cell r="C113">
            <v>-74.646608000000001</v>
          </cell>
        </row>
        <row r="114">
          <cell r="A114" t="str">
            <v>PR2</v>
          </cell>
          <cell r="B114">
            <v>40.419812</v>
          </cell>
          <cell r="C114">
            <v>-74.640589000000006</v>
          </cell>
        </row>
        <row r="115">
          <cell r="A115" t="str">
            <v>PR2a</v>
          </cell>
          <cell r="B115">
            <v>40.426501129999998</v>
          </cell>
          <cell r="C115">
            <v>-74.643743299999997</v>
          </cell>
        </row>
        <row r="116">
          <cell r="A116" t="str">
            <v>PR3</v>
          </cell>
          <cell r="B116">
            <v>40.468290000000003</v>
          </cell>
          <cell r="C116">
            <v>-74.648325999999997</v>
          </cell>
        </row>
        <row r="117">
          <cell r="A117" t="str">
            <v>PRP1</v>
          </cell>
          <cell r="B117">
            <v>40.349993079999997</v>
          </cell>
          <cell r="C117">
            <v>-74.560906079999995</v>
          </cell>
        </row>
        <row r="118">
          <cell r="A118" t="str">
            <v>RB1</v>
          </cell>
          <cell r="B118">
            <v>40.232066349999997</v>
          </cell>
          <cell r="C118">
            <v>-74.461664220000003</v>
          </cell>
        </row>
        <row r="119">
          <cell r="A119" t="str">
            <v>RB2</v>
          </cell>
          <cell r="B119">
            <v>40.283062289999997</v>
          </cell>
          <cell r="C119">
            <v>-74.536936400000002</v>
          </cell>
        </row>
        <row r="120">
          <cell r="A120" t="str">
            <v>RBA</v>
          </cell>
          <cell r="B120">
            <v>40.273510000000002</v>
          </cell>
          <cell r="C120">
            <v>-74.525869999999998</v>
          </cell>
        </row>
        <row r="121">
          <cell r="A121" t="str">
            <v>RK1</v>
          </cell>
          <cell r="B121">
            <v>40.419702999999998</v>
          </cell>
          <cell r="C121">
            <v>-74.721872000000005</v>
          </cell>
        </row>
        <row r="122">
          <cell r="A122" t="str">
            <v>RK2</v>
          </cell>
          <cell r="B122">
            <v>40.412981000000002</v>
          </cell>
          <cell r="C122">
            <v>-74.684498000000005</v>
          </cell>
        </row>
        <row r="123">
          <cell r="A123" t="str">
            <v>RO1</v>
          </cell>
          <cell r="B123">
            <v>40.50206</v>
          </cell>
          <cell r="C123">
            <v>-74.625699999999995</v>
          </cell>
        </row>
        <row r="124">
          <cell r="A124" t="str">
            <v>RO1a</v>
          </cell>
          <cell r="B124">
            <v>40.505462000000001</v>
          </cell>
          <cell r="C124">
            <v>-74.623596000000006</v>
          </cell>
        </row>
        <row r="125">
          <cell r="A125" t="str">
            <v>RO2</v>
          </cell>
          <cell r="B125">
            <v>40.532198999999999</v>
          </cell>
          <cell r="C125">
            <v>-74.589528999999999</v>
          </cell>
        </row>
        <row r="126">
          <cell r="A126" t="str">
            <v>ROL1</v>
          </cell>
          <cell r="B126">
            <v>40.330827839999998</v>
          </cell>
          <cell r="C126">
            <v>-74.757451110000005</v>
          </cell>
        </row>
        <row r="127">
          <cell r="A127" t="str">
            <v>SB1</v>
          </cell>
          <cell r="B127">
            <v>40.333000030000001</v>
          </cell>
          <cell r="C127">
            <v>-74.681988509999996</v>
          </cell>
        </row>
        <row r="128">
          <cell r="A128" t="str">
            <v>SB2</v>
          </cell>
          <cell r="B128">
            <v>40.352823999999998</v>
          </cell>
          <cell r="C128">
            <v>-74.710442999999998</v>
          </cell>
        </row>
        <row r="129">
          <cell r="A129" t="str">
            <v>SB3</v>
          </cell>
          <cell r="B129">
            <v>40.358548999999996</v>
          </cell>
          <cell r="C129">
            <v>-74.691108</v>
          </cell>
        </row>
        <row r="130">
          <cell r="A130" t="str">
            <v>SB4</v>
          </cell>
          <cell r="B130">
            <v>40.33175</v>
          </cell>
          <cell r="C130">
            <v>-74.778329999999997</v>
          </cell>
        </row>
        <row r="131">
          <cell r="A131" t="str">
            <v>SB4b</v>
          </cell>
          <cell r="B131">
            <v>40.333278</v>
          </cell>
          <cell r="C131">
            <v>-74.781993999999997</v>
          </cell>
        </row>
        <row r="132">
          <cell r="A132" t="str">
            <v>SB5</v>
          </cell>
          <cell r="B132">
            <v>40.374220000000001</v>
          </cell>
          <cell r="C132">
            <v>-74.793865999999994</v>
          </cell>
        </row>
        <row r="133">
          <cell r="A133" t="str">
            <v>SB6</v>
          </cell>
          <cell r="B133">
            <v>40.331397000000003</v>
          </cell>
          <cell r="C133">
            <v>-74.767133999999999</v>
          </cell>
        </row>
        <row r="134">
          <cell r="A134" t="str">
            <v>SB9</v>
          </cell>
          <cell r="B134">
            <v>40.330970000000001</v>
          </cell>
          <cell r="C134">
            <v>-74.654200000000003</v>
          </cell>
        </row>
        <row r="135">
          <cell r="A135" t="str">
            <v>SBA</v>
          </cell>
          <cell r="B135">
            <v>40.34959207</v>
          </cell>
          <cell r="C135">
            <v>-74.78258391</v>
          </cell>
        </row>
        <row r="136">
          <cell r="A136" t="str">
            <v>SBB</v>
          </cell>
          <cell r="B136">
            <v>40.401454999999999</v>
          </cell>
          <cell r="C136">
            <v>-74.804601000000005</v>
          </cell>
        </row>
        <row r="137">
          <cell r="A137" t="str">
            <v>SBC</v>
          </cell>
          <cell r="B137">
            <v>40.388041999999999</v>
          </cell>
          <cell r="C137">
            <v>-74.827295000000007</v>
          </cell>
        </row>
        <row r="138">
          <cell r="A138" t="str">
            <v>SC1</v>
          </cell>
          <cell r="B138">
            <v>40.248848649999999</v>
          </cell>
          <cell r="C138">
            <v>-74.755989990000003</v>
          </cell>
        </row>
        <row r="139">
          <cell r="A139" t="str">
            <v>SC2</v>
          </cell>
          <cell r="B139">
            <v>40.257205999999996</v>
          </cell>
          <cell r="C139">
            <v>-74.729056999999997</v>
          </cell>
        </row>
        <row r="140">
          <cell r="A140" t="str">
            <v>SC3</v>
          </cell>
          <cell r="B140">
            <v>40.284914020000002</v>
          </cell>
          <cell r="C140">
            <v>-74.766421769999994</v>
          </cell>
        </row>
        <row r="141">
          <cell r="A141" t="str">
            <v>SC4</v>
          </cell>
          <cell r="B141">
            <v>40.263340759999998</v>
          </cell>
          <cell r="C141">
            <v>-74.759610109999997</v>
          </cell>
        </row>
        <row r="142">
          <cell r="A142" t="str">
            <v>SC5</v>
          </cell>
          <cell r="B142">
            <v>40.254241999999998</v>
          </cell>
          <cell r="C142">
            <v>-74.721744999999999</v>
          </cell>
        </row>
        <row r="143">
          <cell r="A143" t="str">
            <v>SC6</v>
          </cell>
          <cell r="B143">
            <v>40.256964000000004</v>
          </cell>
          <cell r="C143">
            <v>-74.749695000000003</v>
          </cell>
        </row>
        <row r="144">
          <cell r="A144" t="str">
            <v>SHA</v>
          </cell>
          <cell r="B144">
            <v>40.346772000000001</v>
          </cell>
          <cell r="C144">
            <v>-74.557316999999998</v>
          </cell>
        </row>
        <row r="145">
          <cell r="A145" t="str">
            <v>SM1</v>
          </cell>
          <cell r="B145">
            <v>40.472819000000001</v>
          </cell>
          <cell r="C145">
            <v>-74.570867000000007</v>
          </cell>
        </row>
        <row r="146">
          <cell r="A146" t="str">
            <v>SM2</v>
          </cell>
          <cell r="B146">
            <v>40.469734000000003</v>
          </cell>
          <cell r="C146">
            <v>-74.544168999999997</v>
          </cell>
        </row>
        <row r="147">
          <cell r="A147" t="str">
            <v>SM3</v>
          </cell>
          <cell r="B147">
            <v>40.455368999999997</v>
          </cell>
          <cell r="C147">
            <v>-74.514532000000003</v>
          </cell>
        </row>
        <row r="148">
          <cell r="A148" t="str">
            <v>SPBP1</v>
          </cell>
          <cell r="B148">
            <v>40.50947</v>
          </cell>
          <cell r="C148">
            <v>-74.565430000000006</v>
          </cell>
        </row>
        <row r="149">
          <cell r="A149" t="str">
            <v>SPBP2</v>
          </cell>
          <cell r="B149">
            <v>40.510150000000003</v>
          </cell>
          <cell r="C149">
            <v>-74.560640000000006</v>
          </cell>
        </row>
        <row r="150">
          <cell r="A150" t="str">
            <v>SW1</v>
          </cell>
          <cell r="B150">
            <v>40.364043000000002</v>
          </cell>
          <cell r="C150">
            <v>-74.945042000000001</v>
          </cell>
        </row>
        <row r="151">
          <cell r="A151" t="str">
            <v>SYL1</v>
          </cell>
          <cell r="B151">
            <v>40.271619999999999</v>
          </cell>
          <cell r="C151">
            <v>-74.775480000000002</v>
          </cell>
        </row>
        <row r="152">
          <cell r="A152" t="str">
            <v>SYNL1</v>
          </cell>
          <cell r="B152">
            <v>40.412372449999999</v>
          </cell>
          <cell r="C152">
            <v>-74.698115569999999</v>
          </cell>
        </row>
        <row r="153">
          <cell r="A153" t="str">
            <v>TM1</v>
          </cell>
          <cell r="B153">
            <v>40.456507000000002</v>
          </cell>
          <cell r="C153">
            <v>-74.585696999999996</v>
          </cell>
        </row>
        <row r="154">
          <cell r="A154" t="str">
            <v>WB1</v>
          </cell>
          <cell r="B154">
            <v>40.308796100000002</v>
          </cell>
          <cell r="C154">
            <v>-74.882882899999998</v>
          </cell>
        </row>
        <row r="155">
          <cell r="A155" t="str">
            <v>WB2A</v>
          </cell>
          <cell r="B155">
            <v>40.307143000000003</v>
          </cell>
          <cell r="C155">
            <v>-74.83381</v>
          </cell>
        </row>
        <row r="156">
          <cell r="A156" t="str">
            <v>WB2B</v>
          </cell>
        </row>
        <row r="157">
          <cell r="A157" t="str">
            <v>WB2T</v>
          </cell>
        </row>
        <row r="158">
          <cell r="A158" t="str">
            <v>WP1</v>
          </cell>
          <cell r="B158">
            <v>40.360509</v>
          </cell>
          <cell r="C158">
            <v>-74.766720000000007</v>
          </cell>
        </row>
        <row r="159">
          <cell r="A159" t="str">
            <v>WP2</v>
          </cell>
          <cell r="B159">
            <v>40.358359999999998</v>
          </cell>
          <cell r="C159">
            <v>-74.766068000000004</v>
          </cell>
        </row>
        <row r="160">
          <cell r="A160" t="str">
            <v>WP3</v>
          </cell>
          <cell r="B160">
            <v>40.359051999999998</v>
          </cell>
          <cell r="C160">
            <v>-74.765590000000003</v>
          </cell>
        </row>
        <row r="161">
          <cell r="A161" t="str">
            <v>WP4</v>
          </cell>
          <cell r="B161">
            <v>40.358052999999998</v>
          </cell>
          <cell r="C161">
            <v>-74.765933000000004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6DF9-2F75-420C-BC6D-B2985395B74D}">
  <dimension ref="A1:T104"/>
  <sheetViews>
    <sheetView tabSelected="1" zoomScale="80" zoomScaleNormal="80" workbookViewId="0">
      <selection activeCell="A55" sqref="A55"/>
    </sheetView>
  </sheetViews>
  <sheetFormatPr defaultColWidth="8.5703125" defaultRowHeight="14.45"/>
  <cols>
    <col min="1" max="1" width="7.42578125" bestFit="1" customWidth="1"/>
    <col min="3" max="4" width="9.5703125" bestFit="1" customWidth="1"/>
    <col min="7" max="9" width="9.5703125" bestFit="1" customWidth="1"/>
    <col min="11" max="13" width="9.5703125" bestFit="1" customWidth="1"/>
    <col min="15" max="17" width="9.5703125" bestFit="1" customWidth="1"/>
    <col min="18" max="19" width="13.42578125" customWidth="1"/>
  </cols>
  <sheetData>
    <row r="1" spans="1:20">
      <c r="A1" s="36" t="s">
        <v>0</v>
      </c>
      <c r="B1" s="38" t="s">
        <v>1</v>
      </c>
      <c r="C1" s="39" t="s">
        <v>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  <c r="R1" s="41" t="s">
        <v>3</v>
      </c>
      <c r="S1" s="41" t="s">
        <v>4</v>
      </c>
      <c r="T1" s="37" t="s">
        <v>5</v>
      </c>
    </row>
    <row r="2" spans="1:20">
      <c r="A2" s="36"/>
      <c r="B2" s="38"/>
      <c r="C2" s="7">
        <v>45795</v>
      </c>
      <c r="D2" s="7">
        <v>45802</v>
      </c>
      <c r="E2" s="7">
        <v>45809</v>
      </c>
      <c r="F2" s="7">
        <v>45816</v>
      </c>
      <c r="G2" s="6">
        <v>45823</v>
      </c>
      <c r="H2" s="6">
        <v>45830</v>
      </c>
      <c r="I2" s="6">
        <v>45837</v>
      </c>
      <c r="J2" s="6">
        <v>45844</v>
      </c>
      <c r="K2" s="6">
        <v>45851</v>
      </c>
      <c r="L2" s="6">
        <v>45858</v>
      </c>
      <c r="M2" s="6">
        <v>45865</v>
      </c>
      <c r="N2" s="8">
        <v>45872</v>
      </c>
      <c r="O2" s="8">
        <v>45879</v>
      </c>
      <c r="P2" s="8">
        <v>45886</v>
      </c>
      <c r="Q2" s="9">
        <v>45893</v>
      </c>
      <c r="R2" s="41"/>
      <c r="S2" s="41"/>
      <c r="T2" s="37"/>
    </row>
    <row r="3" spans="1:20">
      <c r="A3" s="3" t="s">
        <v>6</v>
      </c>
      <c r="B3" s="10">
        <f t="shared" ref="B3:B104" si="0">IFERROR(AVERAGE($C3:$Q3),"")</f>
        <v>22.818181818181817</v>
      </c>
      <c r="C3" s="5" t="str">
        <f>IF(_xlfn.XLOOKUP(($A3&amp;"_"&amp;TEXT(C$2,"yyyy-mm-dd")),[1]SURVEY123!$A:$A,[1]SURVEY123!$AC:$AC,"")=0,"",_xlfn.XLOOKUP(($A3&amp;"_"&amp;TEXT(C$2,"yyyy-mm-dd")),[1]SURVEY123!$A:$A,[1]SURVEY123!$AC:$AC,""))</f>
        <v/>
      </c>
      <c r="D3" s="5">
        <f>IF(_xlfn.XLOOKUP(($A3&amp;"_"&amp;TEXT(D$2,"yyyy-mm-dd")),[1]SURVEY123!$A:$A,[1]SURVEY123!$AC:$AC,"")=0,"",_xlfn.XLOOKUP(($A3&amp;"_"&amp;TEXT(D$2,"yyyy-mm-dd")),[1]SURVEY123!$A:$A,[1]SURVEY123!$AC:$AC,""))</f>
        <v>15</v>
      </c>
      <c r="E3" s="5">
        <f>IF(_xlfn.XLOOKUP(($A3&amp;"_"&amp;TEXT(E$2,"yyyy-mm-dd")),[1]SURVEY123!$A:$A,[1]SURVEY123!$AC:$AC,"")=0,"",_xlfn.XLOOKUP(($A3&amp;"_"&amp;TEXT(E$2,"yyyy-mm-dd")),[1]SURVEY123!$A:$A,[1]SURVEY123!$AC:$AC,""))</f>
        <v>16</v>
      </c>
      <c r="F3" s="5">
        <f>IF(_xlfn.XLOOKUP(($A3&amp;"_"&amp;TEXT(F$2,"yyyy-mm-dd")),[1]SURVEY123!$A:$A,[1]SURVEY123!$AC:$AC,"")=0,"",_xlfn.XLOOKUP(($A3&amp;"_"&amp;TEXT(F$2,"yyyy-mm-dd")),[1]SURVEY123!$A:$A,[1]SURVEY123!$AC:$AC,""))</f>
        <v>20</v>
      </c>
      <c r="G3" s="5">
        <f>IF(_xlfn.XLOOKUP(($A3&amp;"_"&amp;TEXT(G$2,"yyyy-mm-dd")),[1]SURVEY123!$A:$A,[1]SURVEY123!$AC:$AC,"")=0,"",_xlfn.XLOOKUP(($A3&amp;"_"&amp;TEXT(G$2,"yyyy-mm-dd")),[1]SURVEY123!$A:$A,[1]SURVEY123!$AC:$AC,""))</f>
        <v>17</v>
      </c>
      <c r="H3" s="5">
        <f>IF(_xlfn.XLOOKUP(($A3&amp;"_"&amp;TEXT(H$2,"yyyy-mm-dd")),[1]SURVEY123!$A:$A,[1]SURVEY123!$AC:$AC,"")=0,"",_xlfn.XLOOKUP(($A3&amp;"_"&amp;TEXT(H$2,"yyyy-mm-dd")),[1]SURVEY123!$A:$A,[1]SURVEY123!$AC:$AC,""))</f>
        <v>26</v>
      </c>
      <c r="I3" s="5">
        <f>IF(_xlfn.XLOOKUP(($A3&amp;"_"&amp;TEXT(I$2,"yyyy-mm-dd")),[1]SURVEY123!$A:$A,[1]SURVEY123!$AC:$AC,"")=0,"",_xlfn.XLOOKUP(($A3&amp;"_"&amp;TEXT(I$2,"yyyy-mm-dd")),[1]SURVEY123!$A:$A,[1]SURVEY123!$AC:$AC,""))</f>
        <v>27</v>
      </c>
      <c r="J3" s="5">
        <f>IF(_xlfn.XLOOKUP(($A3&amp;"_"&amp;TEXT(J$2,"yyyy-mm-dd")),[1]SURVEY123!$A:$A,[1]SURVEY123!$AC:$AC,"")=0,"",_xlfn.XLOOKUP(($A3&amp;"_"&amp;TEXT(J$2,"yyyy-mm-dd")),[1]SURVEY123!$A:$A,[1]SURVEY123!$AC:$AC,""))</f>
        <v>25</v>
      </c>
      <c r="K3" s="5">
        <f>IF(_xlfn.XLOOKUP(($A3&amp;"_"&amp;TEXT(K$2,"yyyy-mm-dd")),[1]SURVEY123!$A:$A,[1]SURVEY123!$AC:$AC,"")=0,"",_xlfn.XLOOKUP(($A3&amp;"_"&amp;TEXT(K$2,"yyyy-mm-dd")),[1]SURVEY123!$A:$A,[1]SURVEY123!$AC:$AC,""))</f>
        <v>27</v>
      </c>
      <c r="L3" s="5">
        <f>IF(_xlfn.XLOOKUP(($A3&amp;"_"&amp;TEXT(L$2,"yyyy-mm-dd")),[1]SURVEY123!$A:$A,[1]SURVEY123!$AC:$AC,"")=0,"",_xlfn.XLOOKUP(($A3&amp;"_"&amp;TEXT(L$2,"yyyy-mm-dd")),[1]SURVEY123!$A:$A,[1]SURVEY123!$AC:$AC,""))</f>
        <v>26</v>
      </c>
      <c r="M3" s="5">
        <f>IF(_xlfn.XLOOKUP(($A3&amp;"_"&amp;TEXT(M$2,"yyyy-mm-dd")),[1]SURVEY123!$A:$A,[1]SURVEY123!$AC:$AC,"")=0,"",_xlfn.XLOOKUP(($A3&amp;"_"&amp;TEXT(M$2,"yyyy-mm-dd")),[1]SURVEY123!$A:$A,[1]SURVEY123!$AC:$AC,""))</f>
        <v>27</v>
      </c>
      <c r="N3" s="5">
        <f>IF(_xlfn.XLOOKUP(($A3&amp;"_"&amp;TEXT(N$2,"yyyy-mm-dd")),[1]SURVEY123!$A:$A,[1]SURVEY123!$AC:$AC,"")=0,"",_xlfn.XLOOKUP(($A3&amp;"_"&amp;TEXT(N$2,"yyyy-mm-dd")),[1]SURVEY123!$A:$A,[1]SURVEY123!$AC:$AC,""))</f>
        <v>25</v>
      </c>
      <c r="O3" s="5" t="str">
        <f>IF(_xlfn.XLOOKUP(($A3&amp;"_"&amp;TEXT(O$2,"yyyy-mm-dd")),[1]SURVEY123!$A:$A,[1]SURVEY123!$AC:$AC,"")=0,"",_xlfn.XLOOKUP(($A3&amp;"_"&amp;TEXT(O$2,"yyyy-mm-dd")),[1]SURVEY123!$A:$A,[1]SURVEY123!$AC:$AC,""))</f>
        <v/>
      </c>
      <c r="P3" s="5" t="str">
        <f>IF(_xlfn.XLOOKUP(($A3&amp;"_"&amp;TEXT(P$2,"yyyy-mm-dd")),[1]SURVEY123!$A:$A,[1]SURVEY123!$AC:$AC,"")=0,"",_xlfn.XLOOKUP(($A3&amp;"_"&amp;TEXT(P$2,"yyyy-mm-dd")),[1]SURVEY123!$A:$A,[1]SURVEY123!$AC:$AC,""))</f>
        <v/>
      </c>
      <c r="Q3" s="5" t="str">
        <f>IF(_xlfn.XLOOKUP(($A3&amp;"_"&amp;TEXT(Q$2,"yyyy-mm-dd")),[1]SURVEY123!$A:$A,[1]SURVEY123!$AC:$AC,"")=0,"",_xlfn.XLOOKUP(($A3&amp;"_"&amp;TEXT(Q$2,"yyyy-mm-dd")),[1]SURVEY123!$A:$A,[1]SURVEY123!$AC:$AC,""))</f>
        <v/>
      </c>
      <c r="R3" s="20">
        <f t="shared" ref="R3:R104" si="1">COUNTIF($C3:$Q3,"&gt;28")</f>
        <v>0</v>
      </c>
      <c r="S3" s="20">
        <f t="shared" ref="S3:S104" si="2">COUNTIF($C3:$Q3,"&gt;=31")</f>
        <v>0</v>
      </c>
      <c r="T3" s="12" t="str" cm="1">
        <f t="array" ref="T3">_xlfn.IFS(B3="","NA",R3=0, "Excellent", S3=0, "Good", S3=1, "Fair", S3=2, "Fair", S3&gt;=3, "Poor")</f>
        <v>Excellent</v>
      </c>
    </row>
    <row r="4" spans="1:20">
      <c r="A4" s="3" t="s">
        <v>7</v>
      </c>
      <c r="B4" s="10">
        <f t="shared" si="0"/>
        <v>22</v>
      </c>
      <c r="C4" s="5" t="str">
        <f>IF(_xlfn.XLOOKUP(($A4&amp;"_"&amp;TEXT(C$2,"yyyy-mm-dd")),[1]SURVEY123!$A:$A,[1]SURVEY123!$AC:$AC,"")=0,"",_xlfn.XLOOKUP(($A4&amp;"_"&amp;TEXT(C$2,"yyyy-mm-dd")),[1]SURVEY123!$A:$A,[1]SURVEY123!$AC:$AC,""))</f>
        <v/>
      </c>
      <c r="D4" s="5">
        <f>IF(_xlfn.XLOOKUP(($A4&amp;"_"&amp;TEXT(D$2,"yyyy-mm-dd")),[1]SURVEY123!$A:$A,[1]SURVEY123!$AC:$AC,"")=0,"",_xlfn.XLOOKUP(($A4&amp;"_"&amp;TEXT(D$2,"yyyy-mm-dd")),[1]SURVEY123!$A:$A,[1]SURVEY123!$AC:$AC,""))</f>
        <v>15</v>
      </c>
      <c r="E4" s="5" t="str">
        <f>IF(_xlfn.XLOOKUP(($A4&amp;"_"&amp;TEXT(E$2,"yyyy-mm-dd")),[1]SURVEY123!$A:$A,[1]SURVEY123!$AC:$AC,"")=0,"",_xlfn.XLOOKUP(($A4&amp;"_"&amp;TEXT(E$2,"yyyy-mm-dd")),[1]SURVEY123!$A:$A,[1]SURVEY123!$AC:$AC,""))</f>
        <v/>
      </c>
      <c r="F4" s="5" t="str">
        <f>IF(_xlfn.XLOOKUP(($A4&amp;"_"&amp;TEXT(F$2,"yyyy-mm-dd")),[1]SURVEY123!$A:$A,[1]SURVEY123!$AC:$AC,"")=0,"",_xlfn.XLOOKUP(($A4&amp;"_"&amp;TEXT(F$2,"yyyy-mm-dd")),[1]SURVEY123!$A:$A,[1]SURVEY123!$AC:$AC,""))</f>
        <v/>
      </c>
      <c r="G4" s="5" t="str">
        <f>IF(_xlfn.XLOOKUP(($A4&amp;"_"&amp;TEXT(G$2,"yyyy-mm-dd")),[1]SURVEY123!$A:$A,[1]SURVEY123!$AC:$AC,"")=0,"",_xlfn.XLOOKUP(($A4&amp;"_"&amp;TEXT(G$2,"yyyy-mm-dd")),[1]SURVEY123!$A:$A,[1]SURVEY123!$AC:$AC,""))</f>
        <v/>
      </c>
      <c r="H4" s="5" t="str">
        <f>IF(_xlfn.XLOOKUP(($A4&amp;"_"&amp;TEXT(H$2,"yyyy-mm-dd")),[1]SURVEY123!$A:$A,[1]SURVEY123!$AC:$AC,"")=0,"",_xlfn.XLOOKUP(($A4&amp;"_"&amp;TEXT(H$2,"yyyy-mm-dd")),[1]SURVEY123!$A:$A,[1]SURVEY123!$AC:$AC,""))</f>
        <v/>
      </c>
      <c r="I4" s="5">
        <f>IF(_xlfn.XLOOKUP(($A4&amp;"_"&amp;TEXT(I$2,"yyyy-mm-dd")),[1]SURVEY123!$A:$A,[1]SURVEY123!$AC:$AC,"")=0,"",_xlfn.XLOOKUP(($A4&amp;"_"&amp;TEXT(I$2,"yyyy-mm-dd")),[1]SURVEY123!$A:$A,[1]SURVEY123!$AC:$AC,""))</f>
        <v>24</v>
      </c>
      <c r="J4" s="5">
        <f>IF(_xlfn.XLOOKUP(($A4&amp;"_"&amp;TEXT(J$2,"yyyy-mm-dd")),[1]SURVEY123!$A:$A,[1]SURVEY123!$AC:$AC,"")=0,"",_xlfn.XLOOKUP(($A4&amp;"_"&amp;TEXT(J$2,"yyyy-mm-dd")),[1]SURVEY123!$A:$A,[1]SURVEY123!$AC:$AC,""))</f>
        <v>24</v>
      </c>
      <c r="K4" s="5">
        <f>IF(_xlfn.XLOOKUP(($A4&amp;"_"&amp;TEXT(K$2,"yyyy-mm-dd")),[1]SURVEY123!$A:$A,[1]SURVEY123!$AC:$AC,"")=0,"",_xlfn.XLOOKUP(($A4&amp;"_"&amp;TEXT(K$2,"yyyy-mm-dd")),[1]SURVEY123!$A:$A,[1]SURVEY123!$AC:$AC,""))</f>
        <v>23</v>
      </c>
      <c r="L4" s="5">
        <f>IF(_xlfn.XLOOKUP(($A4&amp;"_"&amp;TEXT(L$2,"yyyy-mm-dd")),[1]SURVEY123!$A:$A,[1]SURVEY123!$AC:$AC,"")=0,"",_xlfn.XLOOKUP(($A4&amp;"_"&amp;TEXT(L$2,"yyyy-mm-dd")),[1]SURVEY123!$A:$A,[1]SURVEY123!$AC:$AC,""))</f>
        <v>23</v>
      </c>
      <c r="M4" s="5">
        <f>IF(_xlfn.XLOOKUP(($A4&amp;"_"&amp;TEXT(M$2,"yyyy-mm-dd")),[1]SURVEY123!$A:$A,[1]SURVEY123!$AC:$AC,"")=0,"",_xlfn.XLOOKUP(($A4&amp;"_"&amp;TEXT(M$2,"yyyy-mm-dd")),[1]SURVEY123!$A:$A,[1]SURVEY123!$AC:$AC,""))</f>
        <v>23</v>
      </c>
      <c r="N4" s="5">
        <f>IF(_xlfn.XLOOKUP(($A4&amp;"_"&amp;TEXT(N$2,"yyyy-mm-dd")),[1]SURVEY123!$A:$A,[1]SURVEY123!$AC:$AC,"")=0,"",_xlfn.XLOOKUP(($A4&amp;"_"&amp;TEXT(N$2,"yyyy-mm-dd")),[1]SURVEY123!$A:$A,[1]SURVEY123!$AC:$AC,""))</f>
        <v>22</v>
      </c>
      <c r="O4" s="5" t="str">
        <f>IF(_xlfn.XLOOKUP(($A4&amp;"_"&amp;TEXT(O$2,"yyyy-mm-dd")),[1]SURVEY123!$A:$A,[1]SURVEY123!$AC:$AC,"")=0,"",_xlfn.XLOOKUP(($A4&amp;"_"&amp;TEXT(O$2,"yyyy-mm-dd")),[1]SURVEY123!$A:$A,[1]SURVEY123!$AC:$AC,""))</f>
        <v/>
      </c>
      <c r="P4" s="5" t="str">
        <f>IF(_xlfn.XLOOKUP(($A4&amp;"_"&amp;TEXT(P$2,"yyyy-mm-dd")),[1]SURVEY123!$A:$A,[1]SURVEY123!$AC:$AC,"")=0,"",_xlfn.XLOOKUP(($A4&amp;"_"&amp;TEXT(P$2,"yyyy-mm-dd")),[1]SURVEY123!$A:$A,[1]SURVEY123!$AC:$AC,""))</f>
        <v/>
      </c>
      <c r="Q4" s="5" t="str">
        <f>IF(_xlfn.XLOOKUP(($A4&amp;"_"&amp;TEXT(Q$2,"yyyy-mm-dd")),[1]SURVEY123!$A:$A,[1]SURVEY123!$AC:$AC,"")=0,"",_xlfn.XLOOKUP(($A4&amp;"_"&amp;TEXT(Q$2,"yyyy-mm-dd")),[1]SURVEY123!$A:$A,[1]SURVEY123!$AC:$AC,""))</f>
        <v/>
      </c>
      <c r="R4" s="20">
        <f t="shared" si="1"/>
        <v>0</v>
      </c>
      <c r="S4" s="20">
        <f t="shared" si="2"/>
        <v>0</v>
      </c>
      <c r="T4" s="12" t="str" cm="1">
        <f t="array" ref="T4">_xlfn.IFS(B4="","NA",R4=0, "Excellent", S4=0, "Good", S4=1, "Fair", S4=2, "Fair", S4&gt;=3, "Poor")</f>
        <v>Excellent</v>
      </c>
    </row>
    <row r="5" spans="1:20">
      <c r="A5" s="3" t="s">
        <v>8</v>
      </c>
      <c r="B5" s="10">
        <f t="shared" si="0"/>
        <v>22.75</v>
      </c>
      <c r="C5" s="5" t="str">
        <f>IF(_xlfn.XLOOKUP(($A5&amp;"_"&amp;TEXT(C$2,"yyyy-mm-dd")),[1]SURVEY123!$A:$A,[1]SURVEY123!$AC:$AC,"")=0,"",_xlfn.XLOOKUP(($A5&amp;"_"&amp;TEXT(C$2,"yyyy-mm-dd")),[1]SURVEY123!$A:$A,[1]SURVEY123!$AC:$AC,""))</f>
        <v/>
      </c>
      <c r="D5" s="5" t="str">
        <f>IF(_xlfn.XLOOKUP(($A5&amp;"_"&amp;TEXT(D$2,"yyyy-mm-dd")),[1]SURVEY123!$A:$A,[1]SURVEY123!$AC:$AC,"")=0,"",_xlfn.XLOOKUP(($A5&amp;"_"&amp;TEXT(D$2,"yyyy-mm-dd")),[1]SURVEY123!$A:$A,[1]SURVEY123!$AC:$AC,""))</f>
        <v/>
      </c>
      <c r="E5" s="5" t="str">
        <f>IF(_xlfn.XLOOKUP(($A5&amp;"_"&amp;TEXT(E$2,"yyyy-mm-dd")),[1]SURVEY123!$A:$A,[1]SURVEY123!$AC:$AC,"")=0,"",_xlfn.XLOOKUP(($A5&amp;"_"&amp;TEXT(E$2,"yyyy-mm-dd")),[1]SURVEY123!$A:$A,[1]SURVEY123!$AC:$AC,""))</f>
        <v/>
      </c>
      <c r="F5" s="5" t="str">
        <f>IF(_xlfn.XLOOKUP(($A5&amp;"_"&amp;TEXT(F$2,"yyyy-mm-dd")),[1]SURVEY123!$A:$A,[1]SURVEY123!$AC:$AC,"")=0,"",_xlfn.XLOOKUP(($A5&amp;"_"&amp;TEXT(F$2,"yyyy-mm-dd")),[1]SURVEY123!$A:$A,[1]SURVEY123!$AC:$AC,""))</f>
        <v/>
      </c>
      <c r="G5" s="5" t="str">
        <f>IF(_xlfn.XLOOKUP(($A5&amp;"_"&amp;TEXT(G$2,"yyyy-mm-dd")),[1]SURVEY123!$A:$A,[1]SURVEY123!$AC:$AC,"")=0,"",_xlfn.XLOOKUP(($A5&amp;"_"&amp;TEXT(G$2,"yyyy-mm-dd")),[1]SURVEY123!$A:$A,[1]SURVEY123!$AC:$AC,""))</f>
        <v/>
      </c>
      <c r="H5" s="5" t="str">
        <f>IF(_xlfn.XLOOKUP(($A5&amp;"_"&amp;TEXT(H$2,"yyyy-mm-dd")),[1]SURVEY123!$A:$A,[1]SURVEY123!$AC:$AC,"")=0,"",_xlfn.XLOOKUP(($A5&amp;"_"&amp;TEXT(H$2,"yyyy-mm-dd")),[1]SURVEY123!$A:$A,[1]SURVEY123!$AC:$AC,""))</f>
        <v/>
      </c>
      <c r="I5" s="5">
        <f>IF(_xlfn.XLOOKUP(($A5&amp;"_"&amp;TEXT(I$2,"yyyy-mm-dd")),[1]SURVEY123!$A:$A,[1]SURVEY123!$AC:$AC,"")=0,"",_xlfn.XLOOKUP(($A5&amp;"_"&amp;TEXT(I$2,"yyyy-mm-dd")),[1]SURVEY123!$A:$A,[1]SURVEY123!$AC:$AC,""))</f>
        <v>23</v>
      </c>
      <c r="J5" s="5">
        <f>IF(_xlfn.XLOOKUP(($A5&amp;"_"&amp;TEXT(J$2,"yyyy-mm-dd")),[1]SURVEY123!$A:$A,[1]SURVEY123!$AC:$AC,"")=0,"",_xlfn.XLOOKUP(($A5&amp;"_"&amp;TEXT(J$2,"yyyy-mm-dd")),[1]SURVEY123!$A:$A,[1]SURVEY123!$AC:$AC,""))</f>
        <v>22</v>
      </c>
      <c r="K5" s="5">
        <f>IF(_xlfn.XLOOKUP(($A5&amp;"_"&amp;TEXT(K$2,"yyyy-mm-dd")),[1]SURVEY123!$A:$A,[1]SURVEY123!$AC:$AC,"")=0,"",_xlfn.XLOOKUP(($A5&amp;"_"&amp;TEXT(K$2,"yyyy-mm-dd")),[1]SURVEY123!$A:$A,[1]SURVEY123!$AC:$AC,""))</f>
        <v>23</v>
      </c>
      <c r="L5" s="5">
        <f>IF(_xlfn.XLOOKUP(($A5&amp;"_"&amp;TEXT(L$2,"yyyy-mm-dd")),[1]SURVEY123!$A:$A,[1]SURVEY123!$AC:$AC,"")=0,"",_xlfn.XLOOKUP(($A5&amp;"_"&amp;TEXT(L$2,"yyyy-mm-dd")),[1]SURVEY123!$A:$A,[1]SURVEY123!$AC:$AC,""))</f>
        <v>23</v>
      </c>
      <c r="M5" s="5" t="str">
        <f>IF(_xlfn.XLOOKUP(($A5&amp;"_"&amp;TEXT(M$2,"yyyy-mm-dd")),[1]SURVEY123!$A:$A,[1]SURVEY123!$AC:$AC,"")=0,"",_xlfn.XLOOKUP(($A5&amp;"_"&amp;TEXT(M$2,"yyyy-mm-dd")),[1]SURVEY123!$A:$A,[1]SURVEY123!$AC:$AC,""))</f>
        <v/>
      </c>
      <c r="N5" s="5" t="str">
        <f>IF(_xlfn.XLOOKUP(($A5&amp;"_"&amp;TEXT(N$2,"yyyy-mm-dd")),[1]SURVEY123!$A:$A,[1]SURVEY123!$AC:$AC,"")=0,"",_xlfn.XLOOKUP(($A5&amp;"_"&amp;TEXT(N$2,"yyyy-mm-dd")),[1]SURVEY123!$A:$A,[1]SURVEY123!$AC:$AC,""))</f>
        <v/>
      </c>
      <c r="O5" s="5" t="str">
        <f>IF(_xlfn.XLOOKUP(($A5&amp;"_"&amp;TEXT(O$2,"yyyy-mm-dd")),[1]SURVEY123!$A:$A,[1]SURVEY123!$AC:$AC,"")=0,"",_xlfn.XLOOKUP(($A5&amp;"_"&amp;TEXT(O$2,"yyyy-mm-dd")),[1]SURVEY123!$A:$A,[1]SURVEY123!$AC:$AC,""))</f>
        <v/>
      </c>
      <c r="P5" s="5" t="str">
        <f>IF(_xlfn.XLOOKUP(($A5&amp;"_"&amp;TEXT(P$2,"yyyy-mm-dd")),[1]SURVEY123!$A:$A,[1]SURVEY123!$AC:$AC,"")=0,"",_xlfn.XLOOKUP(($A5&amp;"_"&amp;TEXT(P$2,"yyyy-mm-dd")),[1]SURVEY123!$A:$A,[1]SURVEY123!$AC:$AC,""))</f>
        <v/>
      </c>
      <c r="Q5" s="5" t="str">
        <f>IF(_xlfn.XLOOKUP(($A5&amp;"_"&amp;TEXT(Q$2,"yyyy-mm-dd")),[1]SURVEY123!$A:$A,[1]SURVEY123!$AC:$AC,"")=0,"",_xlfn.XLOOKUP(($A5&amp;"_"&amp;TEXT(Q$2,"yyyy-mm-dd")),[1]SURVEY123!$A:$A,[1]SURVEY123!$AC:$AC,""))</f>
        <v/>
      </c>
      <c r="R5" s="20">
        <f t="shared" si="1"/>
        <v>0</v>
      </c>
      <c r="S5" s="20">
        <f t="shared" si="2"/>
        <v>0</v>
      </c>
      <c r="T5" s="12" t="str" cm="1">
        <f t="array" ref="T5">_xlfn.IFS(B5="","NA",R5=0, "Excellent", S5=0, "Good", S5=1, "Fair", S5=2, "Fair", S5&gt;=3, "Poor")</f>
        <v>Excellent</v>
      </c>
    </row>
    <row r="6" spans="1:20">
      <c r="A6" s="3" t="s">
        <v>9</v>
      </c>
      <c r="B6" s="10">
        <f t="shared" si="0"/>
        <v>23.75</v>
      </c>
      <c r="C6" s="5" t="str">
        <f>IF(_xlfn.XLOOKUP(($A6&amp;"_"&amp;TEXT(C$2,"yyyy-mm-dd")),[1]SURVEY123!$A:$A,[1]SURVEY123!$AC:$AC,"")=0,"",_xlfn.XLOOKUP(($A6&amp;"_"&amp;TEXT(C$2,"yyyy-mm-dd")),[1]SURVEY123!$A:$A,[1]SURVEY123!$AC:$AC,""))</f>
        <v/>
      </c>
      <c r="D6" s="5" t="str">
        <f>IF(_xlfn.XLOOKUP(($A6&amp;"_"&amp;TEXT(D$2,"yyyy-mm-dd")),[1]SURVEY123!$A:$A,[1]SURVEY123!$AC:$AC,"")=0,"",_xlfn.XLOOKUP(($A6&amp;"_"&amp;TEXT(D$2,"yyyy-mm-dd")),[1]SURVEY123!$A:$A,[1]SURVEY123!$AC:$AC,""))</f>
        <v/>
      </c>
      <c r="E6" s="5" t="str">
        <f>IF(_xlfn.XLOOKUP(($A6&amp;"_"&amp;TEXT(E$2,"yyyy-mm-dd")),[1]SURVEY123!$A:$A,[1]SURVEY123!$AC:$AC,"")=0,"",_xlfn.XLOOKUP(($A6&amp;"_"&amp;TEXT(E$2,"yyyy-mm-dd")),[1]SURVEY123!$A:$A,[1]SURVEY123!$AC:$AC,""))</f>
        <v/>
      </c>
      <c r="F6" s="5" t="str">
        <f>IF(_xlfn.XLOOKUP(($A6&amp;"_"&amp;TEXT(F$2,"yyyy-mm-dd")),[1]SURVEY123!$A:$A,[1]SURVEY123!$AC:$AC,"")=0,"",_xlfn.XLOOKUP(($A6&amp;"_"&amp;TEXT(F$2,"yyyy-mm-dd")),[1]SURVEY123!$A:$A,[1]SURVEY123!$AC:$AC,""))</f>
        <v/>
      </c>
      <c r="G6" s="5" t="str">
        <f>IF(_xlfn.XLOOKUP(($A6&amp;"_"&amp;TEXT(G$2,"yyyy-mm-dd")),[1]SURVEY123!$A:$A,[1]SURVEY123!$AC:$AC,"")=0,"",_xlfn.XLOOKUP(($A6&amp;"_"&amp;TEXT(G$2,"yyyy-mm-dd")),[1]SURVEY123!$A:$A,[1]SURVEY123!$AC:$AC,""))</f>
        <v/>
      </c>
      <c r="H6" s="5" t="str">
        <f>IF(_xlfn.XLOOKUP(($A6&amp;"_"&amp;TEXT(H$2,"yyyy-mm-dd")),[1]SURVEY123!$A:$A,[1]SURVEY123!$AC:$AC,"")=0,"",_xlfn.XLOOKUP(($A6&amp;"_"&amp;TEXT(H$2,"yyyy-mm-dd")),[1]SURVEY123!$A:$A,[1]SURVEY123!$AC:$AC,""))</f>
        <v/>
      </c>
      <c r="I6" s="5">
        <f>IF(_xlfn.XLOOKUP(($A6&amp;"_"&amp;TEXT(I$2,"yyyy-mm-dd")),[1]SURVEY123!$A:$A,[1]SURVEY123!$AC:$AC,"")=0,"",_xlfn.XLOOKUP(($A6&amp;"_"&amp;TEXT(I$2,"yyyy-mm-dd")),[1]SURVEY123!$A:$A,[1]SURVEY123!$AC:$AC,""))</f>
        <v>24</v>
      </c>
      <c r="J6" s="5">
        <f>IF(_xlfn.XLOOKUP(($A6&amp;"_"&amp;TEXT(J$2,"yyyy-mm-dd")),[1]SURVEY123!$A:$A,[1]SURVEY123!$AC:$AC,"")=0,"",_xlfn.XLOOKUP(($A6&amp;"_"&amp;TEXT(J$2,"yyyy-mm-dd")),[1]SURVEY123!$A:$A,[1]SURVEY123!$AC:$AC,""))</f>
        <v>23</v>
      </c>
      <c r="K6" s="5">
        <f>IF(_xlfn.XLOOKUP(($A6&amp;"_"&amp;TEXT(K$2,"yyyy-mm-dd")),[1]SURVEY123!$A:$A,[1]SURVEY123!$AC:$AC,"")=0,"",_xlfn.XLOOKUP(($A6&amp;"_"&amp;TEXT(K$2,"yyyy-mm-dd")),[1]SURVEY123!$A:$A,[1]SURVEY123!$AC:$AC,""))</f>
        <v>24</v>
      </c>
      <c r="L6" s="5">
        <f>IF(_xlfn.XLOOKUP(($A6&amp;"_"&amp;TEXT(L$2,"yyyy-mm-dd")),[1]SURVEY123!$A:$A,[1]SURVEY123!$AC:$AC,"")=0,"",_xlfn.XLOOKUP(($A6&amp;"_"&amp;TEXT(L$2,"yyyy-mm-dd")),[1]SURVEY123!$A:$A,[1]SURVEY123!$AC:$AC,""))</f>
        <v>24</v>
      </c>
      <c r="M6" s="5" t="str">
        <f>IF(_xlfn.XLOOKUP(($A6&amp;"_"&amp;TEXT(M$2,"yyyy-mm-dd")),[1]SURVEY123!$A:$A,[1]SURVEY123!$AC:$AC,"")=0,"",_xlfn.XLOOKUP(($A6&amp;"_"&amp;TEXT(M$2,"yyyy-mm-dd")),[1]SURVEY123!$A:$A,[1]SURVEY123!$AC:$AC,""))</f>
        <v/>
      </c>
      <c r="N6" s="5" t="str">
        <f>IF(_xlfn.XLOOKUP(($A6&amp;"_"&amp;TEXT(N$2,"yyyy-mm-dd")),[1]SURVEY123!$A:$A,[1]SURVEY123!$AC:$AC,"")=0,"",_xlfn.XLOOKUP(($A6&amp;"_"&amp;TEXT(N$2,"yyyy-mm-dd")),[1]SURVEY123!$A:$A,[1]SURVEY123!$AC:$AC,""))</f>
        <v/>
      </c>
      <c r="O6" s="5" t="str">
        <f>IF(_xlfn.XLOOKUP(($A6&amp;"_"&amp;TEXT(O$2,"yyyy-mm-dd")),[1]SURVEY123!$A:$A,[1]SURVEY123!$AC:$AC,"")=0,"",_xlfn.XLOOKUP(($A6&amp;"_"&amp;TEXT(O$2,"yyyy-mm-dd")),[1]SURVEY123!$A:$A,[1]SURVEY123!$AC:$AC,""))</f>
        <v/>
      </c>
      <c r="P6" s="5" t="str">
        <f>IF(_xlfn.XLOOKUP(($A6&amp;"_"&amp;TEXT(P$2,"yyyy-mm-dd")),[1]SURVEY123!$A:$A,[1]SURVEY123!$AC:$AC,"")=0,"",_xlfn.XLOOKUP(($A6&amp;"_"&amp;TEXT(P$2,"yyyy-mm-dd")),[1]SURVEY123!$A:$A,[1]SURVEY123!$AC:$AC,""))</f>
        <v/>
      </c>
      <c r="Q6" s="5" t="str">
        <f>IF(_xlfn.XLOOKUP(($A6&amp;"_"&amp;TEXT(Q$2,"yyyy-mm-dd")),[1]SURVEY123!$A:$A,[1]SURVEY123!$AC:$AC,"")=0,"",_xlfn.XLOOKUP(($A6&amp;"_"&amp;TEXT(Q$2,"yyyy-mm-dd")),[1]SURVEY123!$A:$A,[1]SURVEY123!$AC:$AC,""))</f>
        <v/>
      </c>
      <c r="R6" s="20">
        <f t="shared" si="1"/>
        <v>0</v>
      </c>
      <c r="S6" s="20">
        <f t="shared" si="2"/>
        <v>0</v>
      </c>
      <c r="T6" s="12" t="str" cm="1">
        <f t="array" ref="T6">_xlfn.IFS(B6="","NA",R6=0, "Excellent", S6=0, "Good", S6=1, "Fair", S6=2, "Fair", S6&gt;=3, "Poor")</f>
        <v>Excellent</v>
      </c>
    </row>
    <row r="7" spans="1:20">
      <c r="A7" s="3" t="s">
        <v>10</v>
      </c>
      <c r="B7" s="10">
        <f t="shared" si="0"/>
        <v>21.571428571428573</v>
      </c>
      <c r="C7" s="5" t="str">
        <f>IF(_xlfn.XLOOKUP(($A7&amp;"_"&amp;TEXT(C$2,"yyyy-mm-dd")),[1]SURVEY123!$A:$A,[1]SURVEY123!$AC:$AC,"")=0,"",_xlfn.XLOOKUP(($A7&amp;"_"&amp;TEXT(C$2,"yyyy-mm-dd")),[1]SURVEY123!$A:$A,[1]SURVEY123!$AC:$AC,""))</f>
        <v/>
      </c>
      <c r="D7" s="5" t="str">
        <f>IF(_xlfn.XLOOKUP(($A7&amp;"_"&amp;TEXT(D$2,"yyyy-mm-dd")),[1]SURVEY123!$A:$A,[1]SURVEY123!$AC:$AC,"")=0,"",_xlfn.XLOOKUP(($A7&amp;"_"&amp;TEXT(D$2,"yyyy-mm-dd")),[1]SURVEY123!$A:$A,[1]SURVEY123!$AC:$AC,""))</f>
        <v/>
      </c>
      <c r="E7" s="5">
        <f>IF(_xlfn.XLOOKUP(($A7&amp;"_"&amp;TEXT(E$2,"yyyy-mm-dd")),[1]SURVEY123!$A:$A,[1]SURVEY123!$AC:$AC,"")=0,"",_xlfn.XLOOKUP(($A7&amp;"_"&amp;TEXT(E$2,"yyyy-mm-dd")),[1]SURVEY123!$A:$A,[1]SURVEY123!$AC:$AC,""))</f>
        <v>15</v>
      </c>
      <c r="F7" s="5">
        <f>IF(_xlfn.XLOOKUP(($A7&amp;"_"&amp;TEXT(F$2,"yyyy-mm-dd")),[1]SURVEY123!$A:$A,[1]SURVEY123!$AC:$AC,"")=0,"",_xlfn.XLOOKUP(($A7&amp;"_"&amp;TEXT(F$2,"yyyy-mm-dd")),[1]SURVEY123!$A:$A,[1]SURVEY123!$AC:$AC,""))</f>
        <v>21</v>
      </c>
      <c r="G7" s="5">
        <f>IF(_xlfn.XLOOKUP(($A7&amp;"_"&amp;TEXT(G$2,"yyyy-mm-dd")),[1]SURVEY123!$A:$A,[1]SURVEY123!$AC:$AC,"")=0,"",_xlfn.XLOOKUP(($A7&amp;"_"&amp;TEXT(G$2,"yyyy-mm-dd")),[1]SURVEY123!$A:$A,[1]SURVEY123!$AC:$AC,""))</f>
        <v>18</v>
      </c>
      <c r="H7" s="5">
        <f>IF(_xlfn.XLOOKUP(($A7&amp;"_"&amp;TEXT(H$2,"yyyy-mm-dd")),[1]SURVEY123!$A:$A,[1]SURVEY123!$AC:$AC,"")=0,"",_xlfn.XLOOKUP(($A7&amp;"_"&amp;TEXT(H$2,"yyyy-mm-dd")),[1]SURVEY123!$A:$A,[1]SURVEY123!$AC:$AC,""))</f>
        <v>23</v>
      </c>
      <c r="I7" s="5">
        <f>IF(_xlfn.XLOOKUP(($A7&amp;"_"&amp;TEXT(I$2,"yyyy-mm-dd")),[1]SURVEY123!$A:$A,[1]SURVEY123!$AC:$AC,"")=0,"",_xlfn.XLOOKUP(($A7&amp;"_"&amp;TEXT(I$2,"yyyy-mm-dd")),[1]SURVEY123!$A:$A,[1]SURVEY123!$AC:$AC,""))</f>
        <v>25</v>
      </c>
      <c r="J7" s="5">
        <f>IF(_xlfn.XLOOKUP(($A7&amp;"_"&amp;TEXT(J$2,"yyyy-mm-dd")),[1]SURVEY123!$A:$A,[1]SURVEY123!$AC:$AC,"")=0,"",_xlfn.XLOOKUP(($A7&amp;"_"&amp;TEXT(J$2,"yyyy-mm-dd")),[1]SURVEY123!$A:$A,[1]SURVEY123!$AC:$AC,""))</f>
        <v>24</v>
      </c>
      <c r="K7" s="5">
        <f>IF(_xlfn.XLOOKUP(($A7&amp;"_"&amp;TEXT(K$2,"yyyy-mm-dd")),[1]SURVEY123!$A:$A,[1]SURVEY123!$AC:$AC,"")=0,"",_xlfn.XLOOKUP(($A7&amp;"_"&amp;TEXT(K$2,"yyyy-mm-dd")),[1]SURVEY123!$A:$A,[1]SURVEY123!$AC:$AC,""))</f>
        <v>25</v>
      </c>
      <c r="L7" s="5" t="str">
        <f>IF(_xlfn.XLOOKUP(($A7&amp;"_"&amp;TEXT(L$2,"yyyy-mm-dd")),[1]SURVEY123!$A:$A,[1]SURVEY123!$AC:$AC,"")=0,"",_xlfn.XLOOKUP(($A7&amp;"_"&amp;TEXT(L$2,"yyyy-mm-dd")),[1]SURVEY123!$A:$A,[1]SURVEY123!$AC:$AC,""))</f>
        <v/>
      </c>
      <c r="M7" s="5" t="str">
        <f>IF(_xlfn.XLOOKUP(($A7&amp;"_"&amp;TEXT(M$2,"yyyy-mm-dd")),[1]SURVEY123!$A:$A,[1]SURVEY123!$AC:$AC,"")=0,"",_xlfn.XLOOKUP(($A7&amp;"_"&amp;TEXT(M$2,"yyyy-mm-dd")),[1]SURVEY123!$A:$A,[1]SURVEY123!$AC:$AC,""))</f>
        <v/>
      </c>
      <c r="N7" s="5" t="str">
        <f>IF(_xlfn.XLOOKUP(($A7&amp;"_"&amp;TEXT(N$2,"yyyy-mm-dd")),[1]SURVEY123!$A:$A,[1]SURVEY123!$AC:$AC,"")=0,"",_xlfn.XLOOKUP(($A7&amp;"_"&amp;TEXT(N$2,"yyyy-mm-dd")),[1]SURVEY123!$A:$A,[1]SURVEY123!$AC:$AC,""))</f>
        <v/>
      </c>
      <c r="O7" s="5" t="str">
        <f>IF(_xlfn.XLOOKUP(($A7&amp;"_"&amp;TEXT(O$2,"yyyy-mm-dd")),[1]SURVEY123!$A:$A,[1]SURVEY123!$AC:$AC,"")=0,"",_xlfn.XLOOKUP(($A7&amp;"_"&amp;TEXT(O$2,"yyyy-mm-dd")),[1]SURVEY123!$A:$A,[1]SURVEY123!$AC:$AC,""))</f>
        <v/>
      </c>
      <c r="P7" s="5" t="str">
        <f>IF(_xlfn.XLOOKUP(($A7&amp;"_"&amp;TEXT(P$2,"yyyy-mm-dd")),[1]SURVEY123!$A:$A,[1]SURVEY123!$AC:$AC,"")=0,"",_xlfn.XLOOKUP(($A7&amp;"_"&amp;TEXT(P$2,"yyyy-mm-dd")),[1]SURVEY123!$A:$A,[1]SURVEY123!$AC:$AC,""))</f>
        <v/>
      </c>
      <c r="Q7" s="5" t="str">
        <f>IF(_xlfn.XLOOKUP(($A7&amp;"_"&amp;TEXT(Q$2,"yyyy-mm-dd")),[1]SURVEY123!$A:$A,[1]SURVEY123!$AC:$AC,"")=0,"",_xlfn.XLOOKUP(($A7&amp;"_"&amp;TEXT(Q$2,"yyyy-mm-dd")),[1]SURVEY123!$A:$A,[1]SURVEY123!$AC:$AC,""))</f>
        <v/>
      </c>
      <c r="R7" s="20">
        <f t="shared" si="1"/>
        <v>0</v>
      </c>
      <c r="S7" s="20">
        <f t="shared" si="2"/>
        <v>0</v>
      </c>
      <c r="T7" s="12" t="str" cm="1">
        <f t="array" ref="T7">_xlfn.IFS(B7="","NA",R7=0, "Excellent", S7=0, "Good", S7=1, "Fair", S7=2, "Fair", S7&gt;=3, "Poor")</f>
        <v>Excellent</v>
      </c>
    </row>
    <row r="8" spans="1:20">
      <c r="A8" s="3" t="s">
        <v>11</v>
      </c>
      <c r="B8" s="10">
        <f t="shared" si="0"/>
        <v>25.34</v>
      </c>
      <c r="C8" s="5" t="str">
        <f>IF(_xlfn.XLOOKUP(($A8&amp;"_"&amp;TEXT(C$2,"yyyy-mm-dd")),[1]SURVEY123!$A:$A,[1]SURVEY123!$AC:$AC,"")=0,"",_xlfn.XLOOKUP(($A8&amp;"_"&amp;TEXT(C$2,"yyyy-mm-dd")),[1]SURVEY123!$A:$A,[1]SURVEY123!$AC:$AC,""))</f>
        <v/>
      </c>
      <c r="D8" s="5" t="str">
        <f>IF(_xlfn.XLOOKUP(($A8&amp;"_"&amp;TEXT(D$2,"yyyy-mm-dd")),[1]SURVEY123!$A:$A,[1]SURVEY123!$AC:$AC,"")=0,"",_xlfn.XLOOKUP(($A8&amp;"_"&amp;TEXT(D$2,"yyyy-mm-dd")),[1]SURVEY123!$A:$A,[1]SURVEY123!$AC:$AC,""))</f>
        <v/>
      </c>
      <c r="E8" s="5" t="str">
        <f>IF(_xlfn.XLOOKUP(($A8&amp;"_"&amp;TEXT(E$2,"yyyy-mm-dd")),[1]SURVEY123!$A:$A,[1]SURVEY123!$AC:$AC,"")=0,"",_xlfn.XLOOKUP(($A8&amp;"_"&amp;TEXT(E$2,"yyyy-mm-dd")),[1]SURVEY123!$A:$A,[1]SURVEY123!$AC:$AC,""))</f>
        <v/>
      </c>
      <c r="F8" s="5" t="str">
        <f>IF(_xlfn.XLOOKUP(($A8&amp;"_"&amp;TEXT(F$2,"yyyy-mm-dd")),[1]SURVEY123!$A:$A,[1]SURVEY123!$AC:$AC,"")=0,"",_xlfn.XLOOKUP(($A8&amp;"_"&amp;TEXT(F$2,"yyyy-mm-dd")),[1]SURVEY123!$A:$A,[1]SURVEY123!$AC:$AC,""))</f>
        <v/>
      </c>
      <c r="G8" s="5" t="str">
        <f>IF(_xlfn.XLOOKUP(($A8&amp;"_"&amp;TEXT(G$2,"yyyy-mm-dd")),[1]SURVEY123!$A:$A,[1]SURVEY123!$AC:$AC,"")=0,"",_xlfn.XLOOKUP(($A8&amp;"_"&amp;TEXT(G$2,"yyyy-mm-dd")),[1]SURVEY123!$A:$A,[1]SURVEY123!$AC:$AC,""))</f>
        <v/>
      </c>
      <c r="H8" s="5">
        <f>IF(_xlfn.XLOOKUP(($A8&amp;"_"&amp;TEXT(H$2,"yyyy-mm-dd")),[1]SURVEY123!$A:$A,[1]SURVEY123!$AC:$AC,"")=0,"",_xlfn.XLOOKUP(($A8&amp;"_"&amp;TEXT(H$2,"yyyy-mm-dd")),[1]SURVEY123!$A:$A,[1]SURVEY123!$AC:$AC,""))</f>
        <v>25</v>
      </c>
      <c r="I8" s="5" t="str">
        <f>IF(_xlfn.XLOOKUP(($A8&amp;"_"&amp;TEXT(I$2,"yyyy-mm-dd")),[1]SURVEY123!$A:$A,[1]SURVEY123!$AC:$AC,"")=0,"",_xlfn.XLOOKUP(($A8&amp;"_"&amp;TEXT(I$2,"yyyy-mm-dd")),[1]SURVEY123!$A:$A,[1]SURVEY123!$AC:$AC,""))</f>
        <v/>
      </c>
      <c r="J8" s="5">
        <f>IF(_xlfn.XLOOKUP(($A8&amp;"_"&amp;TEXT(J$2,"yyyy-mm-dd")),[1]SURVEY123!$A:$A,[1]SURVEY123!$AC:$AC,"")=0,"",_xlfn.XLOOKUP(($A8&amp;"_"&amp;TEXT(J$2,"yyyy-mm-dd")),[1]SURVEY123!$A:$A,[1]SURVEY123!$AC:$AC,""))</f>
        <v>24</v>
      </c>
      <c r="K8" s="5">
        <f>IF(_xlfn.XLOOKUP(($A8&amp;"_"&amp;TEXT(K$2,"yyyy-mm-dd")),[1]SURVEY123!$A:$A,[1]SURVEY123!$AC:$AC,"")=0,"",_xlfn.XLOOKUP(($A8&amp;"_"&amp;TEXT(K$2,"yyyy-mm-dd")),[1]SURVEY123!$A:$A,[1]SURVEY123!$AC:$AC,""))</f>
        <v>28</v>
      </c>
      <c r="L8" s="5" t="str">
        <f>IF(_xlfn.XLOOKUP(($A8&amp;"_"&amp;TEXT(L$2,"yyyy-mm-dd")),[1]SURVEY123!$A:$A,[1]SURVEY123!$AC:$AC,"")=0,"",_xlfn.XLOOKUP(($A8&amp;"_"&amp;TEXT(L$2,"yyyy-mm-dd")),[1]SURVEY123!$A:$A,[1]SURVEY123!$AC:$AC,""))</f>
        <v/>
      </c>
      <c r="M8" s="5">
        <f>IF(_xlfn.XLOOKUP(($A8&amp;"_"&amp;TEXT(M$2,"yyyy-mm-dd")),[1]SURVEY123!$A:$A,[1]SURVEY123!$AC:$AC,"")=0,"",_xlfn.XLOOKUP(($A8&amp;"_"&amp;TEXT(M$2,"yyyy-mm-dd")),[1]SURVEY123!$A:$A,[1]SURVEY123!$AC:$AC,""))</f>
        <v>24.5</v>
      </c>
      <c r="N8" s="5">
        <f>IF(_xlfn.XLOOKUP(($A8&amp;"_"&amp;TEXT(N$2,"yyyy-mm-dd")),[1]SURVEY123!$A:$A,[1]SURVEY123!$AC:$AC,"")=0,"",_xlfn.XLOOKUP(($A8&amp;"_"&amp;TEXT(N$2,"yyyy-mm-dd")),[1]SURVEY123!$A:$A,[1]SURVEY123!$AC:$AC,""))</f>
        <v>25.2</v>
      </c>
      <c r="O8" s="5" t="str">
        <f>IF(_xlfn.XLOOKUP(($A8&amp;"_"&amp;TEXT(O$2,"yyyy-mm-dd")),[1]SURVEY123!$A:$A,[1]SURVEY123!$AC:$AC,"")=0,"",_xlfn.XLOOKUP(($A8&amp;"_"&amp;TEXT(O$2,"yyyy-mm-dd")),[1]SURVEY123!$A:$A,[1]SURVEY123!$AC:$AC,""))</f>
        <v/>
      </c>
      <c r="P8" s="5" t="str">
        <f>IF(_xlfn.XLOOKUP(($A8&amp;"_"&amp;TEXT(P$2,"yyyy-mm-dd")),[1]SURVEY123!$A:$A,[1]SURVEY123!$AC:$AC,"")=0,"",_xlfn.XLOOKUP(($A8&amp;"_"&amp;TEXT(P$2,"yyyy-mm-dd")),[1]SURVEY123!$A:$A,[1]SURVEY123!$AC:$AC,""))</f>
        <v/>
      </c>
      <c r="Q8" s="5" t="str">
        <f>IF(_xlfn.XLOOKUP(($A8&amp;"_"&amp;TEXT(Q$2,"yyyy-mm-dd")),[1]SURVEY123!$A:$A,[1]SURVEY123!$AC:$AC,"")=0,"",_xlfn.XLOOKUP(($A8&amp;"_"&amp;TEXT(Q$2,"yyyy-mm-dd")),[1]SURVEY123!$A:$A,[1]SURVEY123!$AC:$AC,""))</f>
        <v/>
      </c>
      <c r="R8" s="20">
        <f t="shared" si="1"/>
        <v>0</v>
      </c>
      <c r="S8" s="20">
        <f t="shared" si="2"/>
        <v>0</v>
      </c>
      <c r="T8" s="12" t="str" cm="1">
        <f t="array" ref="T8">_xlfn.IFS(B8="","NA",R8=0, "Excellent", S8=0, "Good", S8=1, "Fair", S8=2, "Fair", S8&gt;=3, "Poor")</f>
        <v>Excellent</v>
      </c>
    </row>
    <row r="9" spans="1:20">
      <c r="A9" s="3" t="s">
        <v>12</v>
      </c>
      <c r="B9" s="10">
        <f t="shared" si="0"/>
        <v>24.666666666666668</v>
      </c>
      <c r="C9" s="5" t="str">
        <f>IF(_xlfn.XLOOKUP(($A9&amp;"_"&amp;TEXT(C$2,"yyyy-mm-dd")),[1]SURVEY123!$A:$A,[1]SURVEY123!$AC:$AC,"")=0,"",_xlfn.XLOOKUP(($A9&amp;"_"&amp;TEXT(C$2,"yyyy-mm-dd")),[1]SURVEY123!$A:$A,[1]SURVEY123!$AC:$AC,""))</f>
        <v/>
      </c>
      <c r="D9" s="5" t="str">
        <f>IF(_xlfn.XLOOKUP(($A9&amp;"_"&amp;TEXT(D$2,"yyyy-mm-dd")),[1]SURVEY123!$A:$A,[1]SURVEY123!$AC:$AC,"")=0,"",_xlfn.XLOOKUP(($A9&amp;"_"&amp;TEXT(D$2,"yyyy-mm-dd")),[1]SURVEY123!$A:$A,[1]SURVEY123!$AC:$AC,""))</f>
        <v/>
      </c>
      <c r="E9" s="5" t="str">
        <f>IF(_xlfn.XLOOKUP(($A9&amp;"_"&amp;TEXT(E$2,"yyyy-mm-dd")),[1]SURVEY123!$A:$A,[1]SURVEY123!$AC:$AC,"")=0,"",_xlfn.XLOOKUP(($A9&amp;"_"&amp;TEXT(E$2,"yyyy-mm-dd")),[1]SURVEY123!$A:$A,[1]SURVEY123!$AC:$AC,""))</f>
        <v/>
      </c>
      <c r="F9" s="5" t="str">
        <f>IF(_xlfn.XLOOKUP(($A9&amp;"_"&amp;TEXT(F$2,"yyyy-mm-dd")),[1]SURVEY123!$A:$A,[1]SURVEY123!$AC:$AC,"")=0,"",_xlfn.XLOOKUP(($A9&amp;"_"&amp;TEXT(F$2,"yyyy-mm-dd")),[1]SURVEY123!$A:$A,[1]SURVEY123!$AC:$AC,""))</f>
        <v/>
      </c>
      <c r="G9" s="5" t="str">
        <f>IF(_xlfn.XLOOKUP(($A9&amp;"_"&amp;TEXT(G$2,"yyyy-mm-dd")),[1]SURVEY123!$A:$A,[1]SURVEY123!$AC:$AC,"")=0,"",_xlfn.XLOOKUP(($A9&amp;"_"&amp;TEXT(G$2,"yyyy-mm-dd")),[1]SURVEY123!$A:$A,[1]SURVEY123!$AC:$AC,""))</f>
        <v/>
      </c>
      <c r="H9" s="5" t="str">
        <f>IF(_xlfn.XLOOKUP(($A9&amp;"_"&amp;TEXT(H$2,"yyyy-mm-dd")),[1]SURVEY123!$A:$A,[1]SURVEY123!$AC:$AC,"")=0,"",_xlfn.XLOOKUP(($A9&amp;"_"&amp;TEXT(H$2,"yyyy-mm-dd")),[1]SURVEY123!$A:$A,[1]SURVEY123!$AC:$AC,""))</f>
        <v/>
      </c>
      <c r="I9" s="5" t="str">
        <f>IF(_xlfn.XLOOKUP(($A9&amp;"_"&amp;TEXT(I$2,"yyyy-mm-dd")),[1]SURVEY123!$A:$A,[1]SURVEY123!$AC:$AC,"")=0,"",_xlfn.XLOOKUP(($A9&amp;"_"&amp;TEXT(I$2,"yyyy-mm-dd")),[1]SURVEY123!$A:$A,[1]SURVEY123!$AC:$AC,""))</f>
        <v/>
      </c>
      <c r="J9" s="5">
        <f>IF(_xlfn.XLOOKUP(($A9&amp;"_"&amp;TEXT(J$2,"yyyy-mm-dd")),[1]SURVEY123!$A:$A,[1]SURVEY123!$AC:$AC,"")=0,"",_xlfn.XLOOKUP(($A9&amp;"_"&amp;TEXT(J$2,"yyyy-mm-dd")),[1]SURVEY123!$A:$A,[1]SURVEY123!$AC:$AC,""))</f>
        <v>25</v>
      </c>
      <c r="K9" s="5">
        <f>IF(_xlfn.XLOOKUP(($A9&amp;"_"&amp;TEXT(K$2,"yyyy-mm-dd")),[1]SURVEY123!$A:$A,[1]SURVEY123!$AC:$AC,"")=0,"",_xlfn.XLOOKUP(($A9&amp;"_"&amp;TEXT(K$2,"yyyy-mm-dd")),[1]SURVEY123!$A:$A,[1]SURVEY123!$AC:$AC,""))</f>
        <v>24</v>
      </c>
      <c r="L9" s="5">
        <f>IF(_xlfn.XLOOKUP(($A9&amp;"_"&amp;TEXT(L$2,"yyyy-mm-dd")),[1]SURVEY123!$A:$A,[1]SURVEY123!$AC:$AC,"")=0,"",_xlfn.XLOOKUP(($A9&amp;"_"&amp;TEXT(L$2,"yyyy-mm-dd")),[1]SURVEY123!$A:$A,[1]SURVEY123!$AC:$AC,""))</f>
        <v>25</v>
      </c>
      <c r="M9" s="5" t="str">
        <f>IF(_xlfn.XLOOKUP(($A9&amp;"_"&amp;TEXT(M$2,"yyyy-mm-dd")),[1]SURVEY123!$A:$A,[1]SURVEY123!$AC:$AC,"")=0,"",_xlfn.XLOOKUP(($A9&amp;"_"&amp;TEXT(M$2,"yyyy-mm-dd")),[1]SURVEY123!$A:$A,[1]SURVEY123!$AC:$AC,""))</f>
        <v/>
      </c>
      <c r="N9" s="5" t="str">
        <f>IF(_xlfn.XLOOKUP(($A9&amp;"_"&amp;TEXT(N$2,"yyyy-mm-dd")),[1]SURVEY123!$A:$A,[1]SURVEY123!$AC:$AC,"")=0,"",_xlfn.XLOOKUP(($A9&amp;"_"&amp;TEXT(N$2,"yyyy-mm-dd")),[1]SURVEY123!$A:$A,[1]SURVEY123!$AC:$AC,""))</f>
        <v/>
      </c>
      <c r="O9" s="5" t="str">
        <f>IF(_xlfn.XLOOKUP(($A9&amp;"_"&amp;TEXT(O$2,"yyyy-mm-dd")),[1]SURVEY123!$A:$A,[1]SURVEY123!$AC:$AC,"")=0,"",_xlfn.XLOOKUP(($A9&amp;"_"&amp;TEXT(O$2,"yyyy-mm-dd")),[1]SURVEY123!$A:$A,[1]SURVEY123!$AC:$AC,""))</f>
        <v/>
      </c>
      <c r="P9" s="5" t="str">
        <f>IF(_xlfn.XLOOKUP(($A9&amp;"_"&amp;TEXT(P$2,"yyyy-mm-dd")),[1]SURVEY123!$A:$A,[1]SURVEY123!$AC:$AC,"")=0,"",_xlfn.XLOOKUP(($A9&amp;"_"&amp;TEXT(P$2,"yyyy-mm-dd")),[1]SURVEY123!$A:$A,[1]SURVEY123!$AC:$AC,""))</f>
        <v/>
      </c>
      <c r="Q9" s="5" t="str">
        <f>IF(_xlfn.XLOOKUP(($A9&amp;"_"&amp;TEXT(Q$2,"yyyy-mm-dd")),[1]SURVEY123!$A:$A,[1]SURVEY123!$AC:$AC,"")=0,"",_xlfn.XLOOKUP(($A9&amp;"_"&amp;TEXT(Q$2,"yyyy-mm-dd")),[1]SURVEY123!$A:$A,[1]SURVEY123!$AC:$AC,""))</f>
        <v/>
      </c>
      <c r="R9" s="20">
        <f t="shared" si="1"/>
        <v>0</v>
      </c>
      <c r="S9" s="20">
        <f t="shared" si="2"/>
        <v>0</v>
      </c>
      <c r="T9" s="12" t="str" cm="1">
        <f t="array" ref="T9">_xlfn.IFS(B9="","NA",R9=0, "Excellent", S9=0, "Good", S9=1, "Fair", S9=2, "Fair", S9&gt;=3, "Poor")</f>
        <v>Excellent</v>
      </c>
    </row>
    <row r="10" spans="1:20">
      <c r="A10" s="3" t="s">
        <v>13</v>
      </c>
      <c r="B10" s="10" t="str">
        <f t="shared" si="0"/>
        <v/>
      </c>
      <c r="C10" s="5" t="str">
        <f>IF(_xlfn.XLOOKUP(($A10&amp;"_"&amp;TEXT(C$2,"yyyy-mm-dd")),[1]SURVEY123!$A:$A,[1]SURVEY123!$AC:$AC,"")=0,"",_xlfn.XLOOKUP(($A10&amp;"_"&amp;TEXT(C$2,"yyyy-mm-dd")),[1]SURVEY123!$A:$A,[1]SURVEY123!$AC:$AC,""))</f>
        <v/>
      </c>
      <c r="D10" s="5" t="str">
        <f>IF(_xlfn.XLOOKUP(($A10&amp;"_"&amp;TEXT(D$2,"yyyy-mm-dd")),[1]SURVEY123!$A:$A,[1]SURVEY123!$AC:$AC,"")=0,"",_xlfn.XLOOKUP(($A10&amp;"_"&amp;TEXT(D$2,"yyyy-mm-dd")),[1]SURVEY123!$A:$A,[1]SURVEY123!$AC:$AC,""))</f>
        <v/>
      </c>
      <c r="E10" s="5" t="str">
        <f>IF(_xlfn.XLOOKUP(($A10&amp;"_"&amp;TEXT(E$2,"yyyy-mm-dd")),[1]SURVEY123!$A:$A,[1]SURVEY123!$AC:$AC,"")=0,"",_xlfn.XLOOKUP(($A10&amp;"_"&amp;TEXT(E$2,"yyyy-mm-dd")),[1]SURVEY123!$A:$A,[1]SURVEY123!$AC:$AC,""))</f>
        <v/>
      </c>
      <c r="F10" s="5" t="str">
        <f>IF(_xlfn.XLOOKUP(($A10&amp;"_"&amp;TEXT(F$2,"yyyy-mm-dd")),[1]SURVEY123!$A:$A,[1]SURVEY123!$AC:$AC,"")=0,"",_xlfn.XLOOKUP(($A10&amp;"_"&amp;TEXT(F$2,"yyyy-mm-dd")),[1]SURVEY123!$A:$A,[1]SURVEY123!$AC:$AC,""))</f>
        <v/>
      </c>
      <c r="G10" s="5" t="str">
        <f>IF(_xlfn.XLOOKUP(($A10&amp;"_"&amp;TEXT(G$2,"yyyy-mm-dd")),[1]SURVEY123!$A:$A,[1]SURVEY123!$AC:$AC,"")=0,"",_xlfn.XLOOKUP(($A10&amp;"_"&amp;TEXT(G$2,"yyyy-mm-dd")),[1]SURVEY123!$A:$A,[1]SURVEY123!$AC:$AC,""))</f>
        <v/>
      </c>
      <c r="H10" s="5" t="str">
        <f>IF(_xlfn.XLOOKUP(($A10&amp;"_"&amp;TEXT(H$2,"yyyy-mm-dd")),[1]SURVEY123!$A:$A,[1]SURVEY123!$AC:$AC,"")=0,"",_xlfn.XLOOKUP(($A10&amp;"_"&amp;TEXT(H$2,"yyyy-mm-dd")),[1]SURVEY123!$A:$A,[1]SURVEY123!$AC:$AC,""))</f>
        <v/>
      </c>
      <c r="I10" s="5" t="str">
        <f>IF(_xlfn.XLOOKUP(($A10&amp;"_"&amp;TEXT(I$2,"yyyy-mm-dd")),[1]SURVEY123!$A:$A,[1]SURVEY123!$AC:$AC,"")=0,"",_xlfn.XLOOKUP(($A10&amp;"_"&amp;TEXT(I$2,"yyyy-mm-dd")),[1]SURVEY123!$A:$A,[1]SURVEY123!$AC:$AC,""))</f>
        <v/>
      </c>
      <c r="J10" s="5" t="str">
        <f>IF(_xlfn.XLOOKUP(($A10&amp;"_"&amp;TEXT(J$2,"yyyy-mm-dd")),[1]SURVEY123!$A:$A,[1]SURVEY123!$AC:$AC,"")=0,"",_xlfn.XLOOKUP(($A10&amp;"_"&amp;TEXT(J$2,"yyyy-mm-dd")),[1]SURVEY123!$A:$A,[1]SURVEY123!$AC:$AC,""))</f>
        <v/>
      </c>
      <c r="K10" s="5" t="str">
        <f>IF(_xlfn.XLOOKUP(($A10&amp;"_"&amp;TEXT(K$2,"yyyy-mm-dd")),[1]SURVEY123!$A:$A,[1]SURVEY123!$AC:$AC,"")=0,"",_xlfn.XLOOKUP(($A10&amp;"_"&amp;TEXT(K$2,"yyyy-mm-dd")),[1]SURVEY123!$A:$A,[1]SURVEY123!$AC:$AC,""))</f>
        <v/>
      </c>
      <c r="L10" s="5" t="str">
        <f>IF(_xlfn.XLOOKUP(($A10&amp;"_"&amp;TEXT(L$2,"yyyy-mm-dd")),[1]SURVEY123!$A:$A,[1]SURVEY123!$AC:$AC,"")=0,"",_xlfn.XLOOKUP(($A10&amp;"_"&amp;TEXT(L$2,"yyyy-mm-dd")),[1]SURVEY123!$A:$A,[1]SURVEY123!$AC:$AC,""))</f>
        <v/>
      </c>
      <c r="M10" s="5" t="str">
        <f>IF(_xlfn.XLOOKUP(($A10&amp;"_"&amp;TEXT(M$2,"yyyy-mm-dd")),[1]SURVEY123!$A:$A,[1]SURVEY123!$AC:$AC,"")=0,"",_xlfn.XLOOKUP(($A10&amp;"_"&amp;TEXT(M$2,"yyyy-mm-dd")),[1]SURVEY123!$A:$A,[1]SURVEY123!$AC:$AC,""))</f>
        <v/>
      </c>
      <c r="N10" s="5" t="str">
        <f>IF(_xlfn.XLOOKUP(($A10&amp;"_"&amp;TEXT(N$2,"yyyy-mm-dd")),[1]SURVEY123!$A:$A,[1]SURVEY123!$AC:$AC,"")=0,"",_xlfn.XLOOKUP(($A10&amp;"_"&amp;TEXT(N$2,"yyyy-mm-dd")),[1]SURVEY123!$A:$A,[1]SURVEY123!$AC:$AC,""))</f>
        <v/>
      </c>
      <c r="O10" s="5" t="str">
        <f>IF(_xlfn.XLOOKUP(($A10&amp;"_"&amp;TEXT(O$2,"yyyy-mm-dd")),[1]SURVEY123!$A:$A,[1]SURVEY123!$AC:$AC,"")=0,"",_xlfn.XLOOKUP(($A10&amp;"_"&amp;TEXT(O$2,"yyyy-mm-dd")),[1]SURVEY123!$A:$A,[1]SURVEY123!$AC:$AC,""))</f>
        <v/>
      </c>
      <c r="P10" s="5" t="str">
        <f>IF(_xlfn.XLOOKUP(($A10&amp;"_"&amp;TEXT(P$2,"yyyy-mm-dd")),[1]SURVEY123!$A:$A,[1]SURVEY123!$AC:$AC,"")=0,"",_xlfn.XLOOKUP(($A10&amp;"_"&amp;TEXT(P$2,"yyyy-mm-dd")),[1]SURVEY123!$A:$A,[1]SURVEY123!$AC:$AC,""))</f>
        <v/>
      </c>
      <c r="Q10" s="5" t="str">
        <f>IF(_xlfn.XLOOKUP(($A10&amp;"_"&amp;TEXT(Q$2,"yyyy-mm-dd")),[1]SURVEY123!$A:$A,[1]SURVEY123!$AC:$AC,"")=0,"",_xlfn.XLOOKUP(($A10&amp;"_"&amp;TEXT(Q$2,"yyyy-mm-dd")),[1]SURVEY123!$A:$A,[1]SURVEY123!$AC:$AC,""))</f>
        <v/>
      </c>
      <c r="R10" s="20">
        <f t="shared" si="1"/>
        <v>0</v>
      </c>
      <c r="S10" s="20">
        <f t="shared" si="2"/>
        <v>0</v>
      </c>
      <c r="T10" s="12" t="str" cm="1">
        <f t="array" ref="T10">_xlfn.IFS(B10="","NA",R10=0, "Excellent", S10=0, "Good", S10=1, "Fair", S10=2, "Fair", S10&gt;=3, "Poor")</f>
        <v>NA</v>
      </c>
    </row>
    <row r="11" spans="1:20">
      <c r="A11" s="3" t="s">
        <v>14</v>
      </c>
      <c r="B11" s="10">
        <f t="shared" si="0"/>
        <v>23.727272727272727</v>
      </c>
      <c r="C11" s="5">
        <f>IF(_xlfn.XLOOKUP(($A11&amp;"_"&amp;TEXT(C$2,"yyyy-mm-dd")),[1]SURVEY123!$A:$A,[1]SURVEY123!$AC:$AC,"")=0,"",_xlfn.XLOOKUP(($A11&amp;"_"&amp;TEXT(C$2,"yyyy-mm-dd")),[1]SURVEY123!$A:$A,[1]SURVEY123!$AC:$AC,""))</f>
        <v>20.5</v>
      </c>
      <c r="D11" s="5">
        <f>IF(_xlfn.XLOOKUP(($A11&amp;"_"&amp;TEXT(D$2,"yyyy-mm-dd")),[1]SURVEY123!$A:$A,[1]SURVEY123!$AC:$AC,"")=0,"",_xlfn.XLOOKUP(($A11&amp;"_"&amp;TEXT(D$2,"yyyy-mm-dd")),[1]SURVEY123!$A:$A,[1]SURVEY123!$AC:$AC,""))</f>
        <v>16</v>
      </c>
      <c r="E11" s="5">
        <f>IF(_xlfn.XLOOKUP(($A11&amp;"_"&amp;TEXT(E$2,"yyyy-mm-dd")),[1]SURVEY123!$A:$A,[1]SURVEY123!$AC:$AC,"")=0,"",_xlfn.XLOOKUP(($A11&amp;"_"&amp;TEXT(E$2,"yyyy-mm-dd")),[1]SURVEY123!$A:$A,[1]SURVEY123!$AC:$AC,""))</f>
        <v>17.5</v>
      </c>
      <c r="F11" s="5">
        <f>IF(_xlfn.XLOOKUP(($A11&amp;"_"&amp;TEXT(F$2,"yyyy-mm-dd")),[1]SURVEY123!$A:$A,[1]SURVEY123!$AC:$AC,"")=0,"",_xlfn.XLOOKUP(($A11&amp;"_"&amp;TEXT(F$2,"yyyy-mm-dd")),[1]SURVEY123!$A:$A,[1]SURVEY123!$AC:$AC,""))</f>
        <v>23.5</v>
      </c>
      <c r="G11" s="5">
        <f>IF(_xlfn.XLOOKUP(($A11&amp;"_"&amp;TEXT(G$2,"yyyy-mm-dd")),[1]SURVEY123!$A:$A,[1]SURVEY123!$AC:$AC,"")=0,"",_xlfn.XLOOKUP(($A11&amp;"_"&amp;TEXT(G$2,"yyyy-mm-dd")),[1]SURVEY123!$A:$A,[1]SURVEY123!$AC:$AC,""))</f>
        <v>21</v>
      </c>
      <c r="H11" s="5" t="str">
        <f>IF(_xlfn.XLOOKUP(($A11&amp;"_"&amp;TEXT(H$2,"yyyy-mm-dd")),[1]SURVEY123!$A:$A,[1]SURVEY123!$AC:$AC,"")=0,"",_xlfn.XLOOKUP(($A11&amp;"_"&amp;TEXT(H$2,"yyyy-mm-dd")),[1]SURVEY123!$A:$A,[1]SURVEY123!$AC:$AC,""))</f>
        <v/>
      </c>
      <c r="I11" s="5">
        <f>IF(_xlfn.XLOOKUP(($A11&amp;"_"&amp;TEXT(I$2,"yyyy-mm-dd")),[1]SURVEY123!$A:$A,[1]SURVEY123!$AC:$AC,"")=0,"",_xlfn.XLOOKUP(($A11&amp;"_"&amp;TEXT(I$2,"yyyy-mm-dd")),[1]SURVEY123!$A:$A,[1]SURVEY123!$AC:$AC,""))</f>
        <v>26</v>
      </c>
      <c r="J11" s="5">
        <f>IF(_xlfn.XLOOKUP(($A11&amp;"_"&amp;TEXT(J$2,"yyyy-mm-dd")),[1]SURVEY123!$A:$A,[1]SURVEY123!$AC:$AC,"")=0,"",_xlfn.XLOOKUP(($A11&amp;"_"&amp;TEXT(J$2,"yyyy-mm-dd")),[1]SURVEY123!$A:$A,[1]SURVEY123!$AC:$AC,""))</f>
        <v>27</v>
      </c>
      <c r="K11" s="5">
        <f>IF(_xlfn.XLOOKUP(($A11&amp;"_"&amp;TEXT(K$2,"yyyy-mm-dd")),[1]SURVEY123!$A:$A,[1]SURVEY123!$AC:$AC,"")=0,"",_xlfn.XLOOKUP(($A11&amp;"_"&amp;TEXT(K$2,"yyyy-mm-dd")),[1]SURVEY123!$A:$A,[1]SURVEY123!$AC:$AC,""))</f>
        <v>27</v>
      </c>
      <c r="L11" s="5">
        <f>IF(_xlfn.XLOOKUP(($A11&amp;"_"&amp;TEXT(L$2,"yyyy-mm-dd")),[1]SURVEY123!$A:$A,[1]SURVEY123!$AC:$AC,"")=0,"",_xlfn.XLOOKUP(($A11&amp;"_"&amp;TEXT(L$2,"yyyy-mm-dd")),[1]SURVEY123!$A:$A,[1]SURVEY123!$AC:$AC,""))</f>
        <v>27</v>
      </c>
      <c r="M11" s="5">
        <f>IF(_xlfn.XLOOKUP(($A11&amp;"_"&amp;TEXT(M$2,"yyyy-mm-dd")),[1]SURVEY123!$A:$A,[1]SURVEY123!$AC:$AC,"")=0,"",_xlfn.XLOOKUP(($A11&amp;"_"&amp;TEXT(M$2,"yyyy-mm-dd")),[1]SURVEY123!$A:$A,[1]SURVEY123!$AC:$AC,""))</f>
        <v>28</v>
      </c>
      <c r="N11" s="5">
        <f>IF(_xlfn.XLOOKUP(($A11&amp;"_"&amp;TEXT(N$2,"yyyy-mm-dd")),[1]SURVEY123!$A:$A,[1]SURVEY123!$AC:$AC,"")=0,"",_xlfn.XLOOKUP(($A11&amp;"_"&amp;TEXT(N$2,"yyyy-mm-dd")),[1]SURVEY123!$A:$A,[1]SURVEY123!$AC:$AC,""))</f>
        <v>27.5</v>
      </c>
      <c r="O11" s="5" t="str">
        <f>IF(_xlfn.XLOOKUP(($A11&amp;"_"&amp;TEXT(O$2,"yyyy-mm-dd")),[1]SURVEY123!$A:$A,[1]SURVEY123!$AC:$AC,"")=0,"",_xlfn.XLOOKUP(($A11&amp;"_"&amp;TEXT(O$2,"yyyy-mm-dd")),[1]SURVEY123!$A:$A,[1]SURVEY123!$AC:$AC,""))</f>
        <v/>
      </c>
      <c r="P11" s="5" t="str">
        <f>IF(_xlfn.XLOOKUP(($A11&amp;"_"&amp;TEXT(P$2,"yyyy-mm-dd")),[1]SURVEY123!$A:$A,[1]SURVEY123!$AC:$AC,"")=0,"",_xlfn.XLOOKUP(($A11&amp;"_"&amp;TEXT(P$2,"yyyy-mm-dd")),[1]SURVEY123!$A:$A,[1]SURVEY123!$AC:$AC,""))</f>
        <v/>
      </c>
      <c r="Q11" s="5" t="str">
        <f>IF(_xlfn.XLOOKUP(($A11&amp;"_"&amp;TEXT(Q$2,"yyyy-mm-dd")),[1]SURVEY123!$A:$A,[1]SURVEY123!$AC:$AC,"")=0,"",_xlfn.XLOOKUP(($A11&amp;"_"&amp;TEXT(Q$2,"yyyy-mm-dd")),[1]SURVEY123!$A:$A,[1]SURVEY123!$AC:$AC,""))</f>
        <v/>
      </c>
      <c r="R11" s="20">
        <f t="shared" si="1"/>
        <v>0</v>
      </c>
      <c r="S11" s="20">
        <f t="shared" si="2"/>
        <v>0</v>
      </c>
      <c r="T11" s="12" t="str" cm="1">
        <f t="array" ref="T11">_xlfn.IFS(B11="","NA",R11=0, "Excellent", S11=0, "Good", S11=1, "Fair", S11=2, "Fair", S11&gt;=3, "Poor")</f>
        <v>Excellent</v>
      </c>
    </row>
    <row r="12" spans="1:20">
      <c r="A12" s="3" t="s">
        <v>15</v>
      </c>
      <c r="B12" s="10">
        <f t="shared" si="0"/>
        <v>26.571428571428573</v>
      </c>
      <c r="C12" s="5" t="str">
        <f>IF(_xlfn.XLOOKUP(($A12&amp;"_"&amp;TEXT(C$2,"yyyy-mm-dd")),[1]SURVEY123!$A:$A,[1]SURVEY123!$AC:$AC,"")=0,"",_xlfn.XLOOKUP(($A12&amp;"_"&amp;TEXT(C$2,"yyyy-mm-dd")),[1]SURVEY123!$A:$A,[1]SURVEY123!$AC:$AC,""))</f>
        <v/>
      </c>
      <c r="D12" s="5" t="str">
        <f>IF(_xlfn.XLOOKUP(($A12&amp;"_"&amp;TEXT(D$2,"yyyy-mm-dd")),[1]SURVEY123!$A:$A,[1]SURVEY123!$AC:$AC,"")=0,"",_xlfn.XLOOKUP(($A12&amp;"_"&amp;TEXT(D$2,"yyyy-mm-dd")),[1]SURVEY123!$A:$A,[1]SURVEY123!$AC:$AC,""))</f>
        <v/>
      </c>
      <c r="E12" s="5" t="str">
        <f>IF(_xlfn.XLOOKUP(($A12&amp;"_"&amp;TEXT(E$2,"yyyy-mm-dd")),[1]SURVEY123!$A:$A,[1]SURVEY123!$AC:$AC,"")=0,"",_xlfn.XLOOKUP(($A12&amp;"_"&amp;TEXT(E$2,"yyyy-mm-dd")),[1]SURVEY123!$A:$A,[1]SURVEY123!$AC:$AC,""))</f>
        <v/>
      </c>
      <c r="F12" s="5" t="str">
        <f>IF(_xlfn.XLOOKUP(($A12&amp;"_"&amp;TEXT(F$2,"yyyy-mm-dd")),[1]SURVEY123!$A:$A,[1]SURVEY123!$AC:$AC,"")=0,"",_xlfn.XLOOKUP(($A12&amp;"_"&amp;TEXT(F$2,"yyyy-mm-dd")),[1]SURVEY123!$A:$A,[1]SURVEY123!$AC:$AC,""))</f>
        <v/>
      </c>
      <c r="G12" s="5" t="str">
        <f>IF(_xlfn.XLOOKUP(($A12&amp;"_"&amp;TEXT(G$2,"yyyy-mm-dd")),[1]SURVEY123!$A:$A,[1]SURVEY123!$AC:$AC,"")=0,"",_xlfn.XLOOKUP(($A12&amp;"_"&amp;TEXT(G$2,"yyyy-mm-dd")),[1]SURVEY123!$A:$A,[1]SURVEY123!$AC:$AC,""))</f>
        <v/>
      </c>
      <c r="H12" s="5">
        <f>IF(_xlfn.XLOOKUP(($A12&amp;"_"&amp;TEXT(H$2,"yyyy-mm-dd")),[1]SURVEY123!$A:$A,[1]SURVEY123!$AC:$AC,"")=0,"",_xlfn.XLOOKUP(($A12&amp;"_"&amp;TEXT(H$2,"yyyy-mm-dd")),[1]SURVEY123!$A:$A,[1]SURVEY123!$AC:$AC,""))</f>
        <v>24.5</v>
      </c>
      <c r="I12" s="5">
        <f>IF(_xlfn.XLOOKUP(($A12&amp;"_"&amp;TEXT(I$2,"yyyy-mm-dd")),[1]SURVEY123!$A:$A,[1]SURVEY123!$AC:$AC,"")=0,"",_xlfn.XLOOKUP(($A12&amp;"_"&amp;TEXT(I$2,"yyyy-mm-dd")),[1]SURVEY123!$A:$A,[1]SURVEY123!$AC:$AC,""))</f>
        <v>27</v>
      </c>
      <c r="J12" s="5">
        <f>IF(_xlfn.XLOOKUP(($A12&amp;"_"&amp;TEXT(J$2,"yyyy-mm-dd")),[1]SURVEY123!$A:$A,[1]SURVEY123!$AC:$AC,"")=0,"",_xlfn.XLOOKUP(($A12&amp;"_"&amp;TEXT(J$2,"yyyy-mm-dd")),[1]SURVEY123!$A:$A,[1]SURVEY123!$AC:$AC,""))</f>
        <v>26.5</v>
      </c>
      <c r="K12" s="5">
        <f>IF(_xlfn.XLOOKUP(($A12&amp;"_"&amp;TEXT(K$2,"yyyy-mm-dd")),[1]SURVEY123!$A:$A,[1]SURVEY123!$AC:$AC,"")=0,"",_xlfn.XLOOKUP(($A12&amp;"_"&amp;TEXT(K$2,"yyyy-mm-dd")),[1]SURVEY123!$A:$A,[1]SURVEY123!$AC:$AC,""))</f>
        <v>28</v>
      </c>
      <c r="L12" s="5">
        <f>IF(_xlfn.XLOOKUP(($A12&amp;"_"&amp;TEXT(L$2,"yyyy-mm-dd")),[1]SURVEY123!$A:$A,[1]SURVEY123!$AC:$AC,"")=0,"",_xlfn.XLOOKUP(($A12&amp;"_"&amp;TEXT(L$2,"yyyy-mm-dd")),[1]SURVEY123!$A:$A,[1]SURVEY123!$AC:$AC,""))</f>
        <v>26</v>
      </c>
      <c r="M12" s="5">
        <f>IF(_xlfn.XLOOKUP(($A12&amp;"_"&amp;TEXT(M$2,"yyyy-mm-dd")),[1]SURVEY123!$A:$A,[1]SURVEY123!$AC:$AC,"")=0,"",_xlfn.XLOOKUP(($A12&amp;"_"&amp;TEXT(M$2,"yyyy-mm-dd")),[1]SURVEY123!$A:$A,[1]SURVEY123!$AC:$AC,""))</f>
        <v>28</v>
      </c>
      <c r="N12" s="5">
        <f>IF(_xlfn.XLOOKUP(($A12&amp;"_"&amp;TEXT(N$2,"yyyy-mm-dd")),[1]SURVEY123!$A:$A,[1]SURVEY123!$AC:$AC,"")=0,"",_xlfn.XLOOKUP(($A12&amp;"_"&amp;TEXT(N$2,"yyyy-mm-dd")),[1]SURVEY123!$A:$A,[1]SURVEY123!$AC:$AC,""))</f>
        <v>26</v>
      </c>
      <c r="O12" s="5" t="str">
        <f>IF(_xlfn.XLOOKUP(($A12&amp;"_"&amp;TEXT(O$2,"yyyy-mm-dd")),[1]SURVEY123!$A:$A,[1]SURVEY123!$AC:$AC,"")=0,"",_xlfn.XLOOKUP(($A12&amp;"_"&amp;TEXT(O$2,"yyyy-mm-dd")),[1]SURVEY123!$A:$A,[1]SURVEY123!$AC:$AC,""))</f>
        <v/>
      </c>
      <c r="P12" s="5" t="str">
        <f>IF(_xlfn.XLOOKUP(($A12&amp;"_"&amp;TEXT(P$2,"yyyy-mm-dd")),[1]SURVEY123!$A:$A,[1]SURVEY123!$AC:$AC,"")=0,"",_xlfn.XLOOKUP(($A12&amp;"_"&amp;TEXT(P$2,"yyyy-mm-dd")),[1]SURVEY123!$A:$A,[1]SURVEY123!$AC:$AC,""))</f>
        <v/>
      </c>
      <c r="Q12" s="5" t="str">
        <f>IF(_xlfn.XLOOKUP(($A12&amp;"_"&amp;TEXT(Q$2,"yyyy-mm-dd")),[1]SURVEY123!$A:$A,[1]SURVEY123!$AC:$AC,"")=0,"",_xlfn.XLOOKUP(($A12&amp;"_"&amp;TEXT(Q$2,"yyyy-mm-dd")),[1]SURVEY123!$A:$A,[1]SURVEY123!$AC:$AC,""))</f>
        <v/>
      </c>
      <c r="R12" s="20">
        <f t="shared" si="1"/>
        <v>0</v>
      </c>
      <c r="S12" s="20">
        <f t="shared" si="2"/>
        <v>0</v>
      </c>
      <c r="T12" s="12" t="str" cm="1">
        <f t="array" ref="T12">_xlfn.IFS(B12="","NA",R12=0, "Excellent", S12=0, "Good", S12=1, "Fair", S12=2, "Fair", S12&gt;=3, "Poor")</f>
        <v>Excellent</v>
      </c>
    </row>
    <row r="13" spans="1:20">
      <c r="A13" s="3" t="s">
        <v>16</v>
      </c>
      <c r="B13" s="10">
        <f t="shared" si="0"/>
        <v>17.625</v>
      </c>
      <c r="C13" s="5">
        <f>IF(_xlfn.XLOOKUP(($A13&amp;"_"&amp;TEXT(C$2,"yyyy-mm-dd")),[1]SURVEY123!$A:$A,[1]SURVEY123!$AC:$AC,"")=0,"",_xlfn.XLOOKUP(($A13&amp;"_"&amp;TEXT(C$2,"yyyy-mm-dd")),[1]SURVEY123!$A:$A,[1]SURVEY123!$AC:$AC,""))</f>
        <v>20</v>
      </c>
      <c r="D13" s="5">
        <f>IF(_xlfn.XLOOKUP(($A13&amp;"_"&amp;TEXT(D$2,"yyyy-mm-dd")),[1]SURVEY123!$A:$A,[1]SURVEY123!$AC:$AC,"")=0,"",_xlfn.XLOOKUP(($A13&amp;"_"&amp;TEXT(D$2,"yyyy-mm-dd")),[1]SURVEY123!$A:$A,[1]SURVEY123!$AC:$AC,""))</f>
        <v>12.5</v>
      </c>
      <c r="E13" s="5">
        <f>IF(_xlfn.XLOOKUP(($A13&amp;"_"&amp;TEXT(E$2,"yyyy-mm-dd")),[1]SURVEY123!$A:$A,[1]SURVEY123!$AC:$AC,"")=0,"",_xlfn.XLOOKUP(($A13&amp;"_"&amp;TEXT(E$2,"yyyy-mm-dd")),[1]SURVEY123!$A:$A,[1]SURVEY123!$AC:$AC,""))</f>
        <v>15</v>
      </c>
      <c r="F13" s="5">
        <f>IF(_xlfn.XLOOKUP(($A13&amp;"_"&amp;TEXT(F$2,"yyyy-mm-dd")),[1]SURVEY123!$A:$A,[1]SURVEY123!$AC:$AC,"")=0,"",_xlfn.XLOOKUP(($A13&amp;"_"&amp;TEXT(F$2,"yyyy-mm-dd")),[1]SURVEY123!$A:$A,[1]SURVEY123!$AC:$AC,""))</f>
        <v>23</v>
      </c>
      <c r="G13" s="5" t="str">
        <f>IF(_xlfn.XLOOKUP(($A13&amp;"_"&amp;TEXT(G$2,"yyyy-mm-dd")),[1]SURVEY123!$A:$A,[1]SURVEY123!$AC:$AC,"")=0,"",_xlfn.XLOOKUP(($A13&amp;"_"&amp;TEXT(G$2,"yyyy-mm-dd")),[1]SURVEY123!$A:$A,[1]SURVEY123!$AC:$AC,""))</f>
        <v/>
      </c>
      <c r="H13" s="5" t="str">
        <f>IF(_xlfn.XLOOKUP(($A13&amp;"_"&amp;TEXT(H$2,"yyyy-mm-dd")),[1]SURVEY123!$A:$A,[1]SURVEY123!$AC:$AC,"")=0,"",_xlfn.XLOOKUP(($A13&amp;"_"&amp;TEXT(H$2,"yyyy-mm-dd")),[1]SURVEY123!$A:$A,[1]SURVEY123!$AC:$AC,""))</f>
        <v/>
      </c>
      <c r="I13" s="5" t="str">
        <f>IF(_xlfn.XLOOKUP(($A13&amp;"_"&amp;TEXT(I$2,"yyyy-mm-dd")),[1]SURVEY123!$A:$A,[1]SURVEY123!$AC:$AC,"")=0,"",_xlfn.XLOOKUP(($A13&amp;"_"&amp;TEXT(I$2,"yyyy-mm-dd")),[1]SURVEY123!$A:$A,[1]SURVEY123!$AC:$AC,""))</f>
        <v/>
      </c>
      <c r="J13" s="5" t="str">
        <f>IF(_xlfn.XLOOKUP(($A13&amp;"_"&amp;TEXT(J$2,"yyyy-mm-dd")),[1]SURVEY123!$A:$A,[1]SURVEY123!$AC:$AC,"")=0,"",_xlfn.XLOOKUP(($A13&amp;"_"&amp;TEXT(J$2,"yyyy-mm-dd")),[1]SURVEY123!$A:$A,[1]SURVEY123!$AC:$AC,""))</f>
        <v/>
      </c>
      <c r="K13" s="5" t="str">
        <f>IF(_xlfn.XLOOKUP(($A13&amp;"_"&amp;TEXT(K$2,"yyyy-mm-dd")),[1]SURVEY123!$A:$A,[1]SURVEY123!$AC:$AC,"")=0,"",_xlfn.XLOOKUP(($A13&amp;"_"&amp;TEXT(K$2,"yyyy-mm-dd")),[1]SURVEY123!$A:$A,[1]SURVEY123!$AC:$AC,""))</f>
        <v/>
      </c>
      <c r="L13" s="5" t="str">
        <f>IF(_xlfn.XLOOKUP(($A13&amp;"_"&amp;TEXT(L$2,"yyyy-mm-dd")),[1]SURVEY123!$A:$A,[1]SURVEY123!$AC:$AC,"")=0,"",_xlfn.XLOOKUP(($A13&amp;"_"&amp;TEXT(L$2,"yyyy-mm-dd")),[1]SURVEY123!$A:$A,[1]SURVEY123!$AC:$AC,""))</f>
        <v/>
      </c>
      <c r="M13" s="5" t="str">
        <f>IF(_xlfn.XLOOKUP(($A13&amp;"_"&amp;TEXT(M$2,"yyyy-mm-dd")),[1]SURVEY123!$A:$A,[1]SURVEY123!$AC:$AC,"")=0,"",_xlfn.XLOOKUP(($A13&amp;"_"&amp;TEXT(M$2,"yyyy-mm-dd")),[1]SURVEY123!$A:$A,[1]SURVEY123!$AC:$AC,""))</f>
        <v/>
      </c>
      <c r="N13" s="5" t="str">
        <f>IF(_xlfn.XLOOKUP(($A13&amp;"_"&amp;TEXT(N$2,"yyyy-mm-dd")),[1]SURVEY123!$A:$A,[1]SURVEY123!$AC:$AC,"")=0,"",_xlfn.XLOOKUP(($A13&amp;"_"&amp;TEXT(N$2,"yyyy-mm-dd")),[1]SURVEY123!$A:$A,[1]SURVEY123!$AC:$AC,""))</f>
        <v/>
      </c>
      <c r="O13" s="5" t="str">
        <f>IF(_xlfn.XLOOKUP(($A13&amp;"_"&amp;TEXT(O$2,"yyyy-mm-dd")),[1]SURVEY123!$A:$A,[1]SURVEY123!$AC:$AC,"")=0,"",_xlfn.XLOOKUP(($A13&amp;"_"&amp;TEXT(O$2,"yyyy-mm-dd")),[1]SURVEY123!$A:$A,[1]SURVEY123!$AC:$AC,""))</f>
        <v/>
      </c>
      <c r="P13" s="5" t="str">
        <f>IF(_xlfn.XLOOKUP(($A13&amp;"_"&amp;TEXT(P$2,"yyyy-mm-dd")),[1]SURVEY123!$A:$A,[1]SURVEY123!$AC:$AC,"")=0,"",_xlfn.XLOOKUP(($A13&amp;"_"&amp;TEXT(P$2,"yyyy-mm-dd")),[1]SURVEY123!$A:$A,[1]SURVEY123!$AC:$AC,""))</f>
        <v/>
      </c>
      <c r="Q13" s="5" t="str">
        <f>IF(_xlfn.XLOOKUP(($A13&amp;"_"&amp;TEXT(Q$2,"yyyy-mm-dd")),[1]SURVEY123!$A:$A,[1]SURVEY123!$AC:$AC,"")=0,"",_xlfn.XLOOKUP(($A13&amp;"_"&amp;TEXT(Q$2,"yyyy-mm-dd")),[1]SURVEY123!$A:$A,[1]SURVEY123!$AC:$AC,""))</f>
        <v/>
      </c>
      <c r="R13" s="20">
        <f t="shared" si="1"/>
        <v>0</v>
      </c>
      <c r="S13" s="20">
        <f t="shared" si="2"/>
        <v>0</v>
      </c>
      <c r="T13" s="12" t="str" cm="1">
        <f t="array" ref="T13">_xlfn.IFS(B13="","NA",R13=0, "Excellent", S13=0, "Good", S13=1, "Fair", S13=2, "Fair", S13&gt;=3, "Poor")</f>
        <v>Excellent</v>
      </c>
    </row>
    <row r="14" spans="1:20">
      <c r="A14" s="3" t="s">
        <v>17</v>
      </c>
      <c r="B14" s="10">
        <f t="shared" si="0"/>
        <v>19.75</v>
      </c>
      <c r="C14" s="5">
        <f>IF(_xlfn.XLOOKUP(($A14&amp;"_"&amp;TEXT(C$2,"yyyy-mm-dd")),[1]SURVEY123!$A:$A,[1]SURVEY123!$AC:$AC,"")=0,"",_xlfn.XLOOKUP(($A14&amp;"_"&amp;TEXT(C$2,"yyyy-mm-dd")),[1]SURVEY123!$A:$A,[1]SURVEY123!$AC:$AC,""))</f>
        <v>17</v>
      </c>
      <c r="D14" s="5">
        <f>IF(_xlfn.XLOOKUP(($A14&amp;"_"&amp;TEXT(D$2,"yyyy-mm-dd")),[1]SURVEY123!$A:$A,[1]SURVEY123!$AC:$AC,"")=0,"",_xlfn.XLOOKUP(($A14&amp;"_"&amp;TEXT(D$2,"yyyy-mm-dd")),[1]SURVEY123!$A:$A,[1]SURVEY123!$AC:$AC,""))</f>
        <v>14</v>
      </c>
      <c r="E14" s="5">
        <f>IF(_xlfn.XLOOKUP(($A14&amp;"_"&amp;TEXT(E$2,"yyyy-mm-dd")),[1]SURVEY123!$A:$A,[1]SURVEY123!$AC:$AC,"")=0,"",_xlfn.XLOOKUP(($A14&amp;"_"&amp;TEXT(E$2,"yyyy-mm-dd")),[1]SURVEY123!$A:$A,[1]SURVEY123!$AC:$AC,""))</f>
        <v>14</v>
      </c>
      <c r="F14" s="5">
        <f>IF(_xlfn.XLOOKUP(($A14&amp;"_"&amp;TEXT(F$2,"yyyy-mm-dd")),[1]SURVEY123!$A:$A,[1]SURVEY123!$AC:$AC,"")=0,"",_xlfn.XLOOKUP(($A14&amp;"_"&amp;TEXT(F$2,"yyyy-mm-dd")),[1]SURVEY123!$A:$A,[1]SURVEY123!$AC:$AC,""))</f>
        <v>19</v>
      </c>
      <c r="G14" s="5">
        <f>IF(_xlfn.XLOOKUP(($A14&amp;"_"&amp;TEXT(G$2,"yyyy-mm-dd")),[1]SURVEY123!$A:$A,[1]SURVEY123!$AC:$AC,"")=0,"",_xlfn.XLOOKUP(($A14&amp;"_"&amp;TEXT(G$2,"yyyy-mm-dd")),[1]SURVEY123!$A:$A,[1]SURVEY123!$AC:$AC,""))</f>
        <v>17</v>
      </c>
      <c r="H14" s="5">
        <f>IF(_xlfn.XLOOKUP(($A14&amp;"_"&amp;TEXT(H$2,"yyyy-mm-dd")),[1]SURVEY123!$A:$A,[1]SURVEY123!$AC:$AC,"")=0,"",_xlfn.XLOOKUP(($A14&amp;"_"&amp;TEXT(H$2,"yyyy-mm-dd")),[1]SURVEY123!$A:$A,[1]SURVEY123!$AC:$AC,""))</f>
        <v>22</v>
      </c>
      <c r="I14" s="5">
        <f>IF(_xlfn.XLOOKUP(($A14&amp;"_"&amp;TEXT(I$2,"yyyy-mm-dd")),[1]SURVEY123!$A:$A,[1]SURVEY123!$AC:$AC,"")=0,"",_xlfn.XLOOKUP(($A14&amp;"_"&amp;TEXT(I$2,"yyyy-mm-dd")),[1]SURVEY123!$A:$A,[1]SURVEY123!$AC:$AC,""))</f>
        <v>23</v>
      </c>
      <c r="J14" s="5">
        <f>IF(_xlfn.XLOOKUP(($A14&amp;"_"&amp;TEXT(J$2,"yyyy-mm-dd")),[1]SURVEY123!$A:$A,[1]SURVEY123!$AC:$AC,"")=0,"",_xlfn.XLOOKUP(($A14&amp;"_"&amp;TEXT(J$2,"yyyy-mm-dd")),[1]SURVEY123!$A:$A,[1]SURVEY123!$AC:$AC,""))</f>
        <v>21</v>
      </c>
      <c r="K14" s="5">
        <f>IF(_xlfn.XLOOKUP(($A14&amp;"_"&amp;TEXT(K$2,"yyyy-mm-dd")),[1]SURVEY123!$A:$A,[1]SURVEY123!$AC:$AC,"")=0,"",_xlfn.XLOOKUP(($A14&amp;"_"&amp;TEXT(K$2,"yyyy-mm-dd")),[1]SURVEY123!$A:$A,[1]SURVEY123!$AC:$AC,""))</f>
        <v>24</v>
      </c>
      <c r="L14" s="5">
        <f>IF(_xlfn.XLOOKUP(($A14&amp;"_"&amp;TEXT(L$2,"yyyy-mm-dd")),[1]SURVEY123!$A:$A,[1]SURVEY123!$AC:$AC,"")=0,"",_xlfn.XLOOKUP(($A14&amp;"_"&amp;TEXT(L$2,"yyyy-mm-dd")),[1]SURVEY123!$A:$A,[1]SURVEY123!$AC:$AC,""))</f>
        <v>23</v>
      </c>
      <c r="M14" s="5">
        <f>IF(_xlfn.XLOOKUP(($A14&amp;"_"&amp;TEXT(M$2,"yyyy-mm-dd")),[1]SURVEY123!$A:$A,[1]SURVEY123!$AC:$AC,"")=0,"",_xlfn.XLOOKUP(($A14&amp;"_"&amp;TEXT(M$2,"yyyy-mm-dd")),[1]SURVEY123!$A:$A,[1]SURVEY123!$AC:$AC,""))</f>
        <v>23</v>
      </c>
      <c r="N14" s="5">
        <f>IF(_xlfn.XLOOKUP(($A14&amp;"_"&amp;TEXT(N$2,"yyyy-mm-dd")),[1]SURVEY123!$A:$A,[1]SURVEY123!$AC:$AC,"")=0,"",_xlfn.XLOOKUP(($A14&amp;"_"&amp;TEXT(N$2,"yyyy-mm-dd")),[1]SURVEY123!$A:$A,[1]SURVEY123!$AC:$AC,""))</f>
        <v>20</v>
      </c>
      <c r="O14" s="5" t="str">
        <f>IF(_xlfn.XLOOKUP(($A14&amp;"_"&amp;TEXT(O$2,"yyyy-mm-dd")),[1]SURVEY123!$A:$A,[1]SURVEY123!$AC:$AC,"")=0,"",_xlfn.XLOOKUP(($A14&amp;"_"&amp;TEXT(O$2,"yyyy-mm-dd")),[1]SURVEY123!$A:$A,[1]SURVEY123!$AC:$AC,""))</f>
        <v/>
      </c>
      <c r="P14" s="5" t="str">
        <f>IF(_xlfn.XLOOKUP(($A14&amp;"_"&amp;TEXT(P$2,"yyyy-mm-dd")),[1]SURVEY123!$A:$A,[1]SURVEY123!$AC:$AC,"")=0,"",_xlfn.XLOOKUP(($A14&amp;"_"&amp;TEXT(P$2,"yyyy-mm-dd")),[1]SURVEY123!$A:$A,[1]SURVEY123!$AC:$AC,""))</f>
        <v/>
      </c>
      <c r="Q14" s="5" t="str">
        <f>IF(_xlfn.XLOOKUP(($A14&amp;"_"&amp;TEXT(Q$2,"yyyy-mm-dd")),[1]SURVEY123!$A:$A,[1]SURVEY123!$AC:$AC,"")=0,"",_xlfn.XLOOKUP(($A14&amp;"_"&amp;TEXT(Q$2,"yyyy-mm-dd")),[1]SURVEY123!$A:$A,[1]SURVEY123!$AC:$AC,""))</f>
        <v/>
      </c>
      <c r="R14" s="20">
        <f t="shared" si="1"/>
        <v>0</v>
      </c>
      <c r="S14" s="20">
        <f t="shared" si="2"/>
        <v>0</v>
      </c>
      <c r="T14" s="12" t="str" cm="1">
        <f t="array" ref="T14">_xlfn.IFS(B14="","NA",R14=0, "Excellent", S14=0, "Good", S14=1, "Fair", S14=2, "Fair", S14&gt;=3, "Poor")</f>
        <v>Excellent</v>
      </c>
    </row>
    <row r="15" spans="1:20">
      <c r="A15" s="3" t="s">
        <v>18</v>
      </c>
      <c r="B15" s="10">
        <f t="shared" si="0"/>
        <v>19</v>
      </c>
      <c r="C15" s="5">
        <f>IF(_xlfn.XLOOKUP(($A15&amp;"_"&amp;TEXT(C$2,"yyyy-mm-dd")),[1]SURVEY123!$A:$A,[1]SURVEY123!$AC:$AC,"")=0,"",_xlfn.XLOOKUP(($A15&amp;"_"&amp;TEXT(C$2,"yyyy-mm-dd")),[1]SURVEY123!$A:$A,[1]SURVEY123!$AC:$AC,""))</f>
        <v>15</v>
      </c>
      <c r="D15" s="5">
        <f>IF(_xlfn.XLOOKUP(($A15&amp;"_"&amp;TEXT(D$2,"yyyy-mm-dd")),[1]SURVEY123!$A:$A,[1]SURVEY123!$AC:$AC,"")=0,"",_xlfn.XLOOKUP(($A15&amp;"_"&amp;TEXT(D$2,"yyyy-mm-dd")),[1]SURVEY123!$A:$A,[1]SURVEY123!$AC:$AC,""))</f>
        <v>13</v>
      </c>
      <c r="E15" s="5">
        <f>IF(_xlfn.XLOOKUP(($A15&amp;"_"&amp;TEXT(E$2,"yyyy-mm-dd")),[1]SURVEY123!$A:$A,[1]SURVEY123!$AC:$AC,"")=0,"",_xlfn.XLOOKUP(($A15&amp;"_"&amp;TEXT(E$2,"yyyy-mm-dd")),[1]SURVEY123!$A:$A,[1]SURVEY123!$AC:$AC,""))</f>
        <v>13</v>
      </c>
      <c r="F15" s="5">
        <f>IF(_xlfn.XLOOKUP(($A15&amp;"_"&amp;TEXT(F$2,"yyyy-mm-dd")),[1]SURVEY123!$A:$A,[1]SURVEY123!$AC:$AC,"")=0,"",_xlfn.XLOOKUP(($A15&amp;"_"&amp;TEXT(F$2,"yyyy-mm-dd")),[1]SURVEY123!$A:$A,[1]SURVEY123!$AC:$AC,""))</f>
        <v>18</v>
      </c>
      <c r="G15" s="5">
        <f>IF(_xlfn.XLOOKUP(($A15&amp;"_"&amp;TEXT(G$2,"yyyy-mm-dd")),[1]SURVEY123!$A:$A,[1]SURVEY123!$AC:$AC,"")=0,"",_xlfn.XLOOKUP(($A15&amp;"_"&amp;TEXT(G$2,"yyyy-mm-dd")),[1]SURVEY123!$A:$A,[1]SURVEY123!$AC:$AC,""))</f>
        <v>16</v>
      </c>
      <c r="H15" s="5">
        <f>IF(_xlfn.XLOOKUP(($A15&amp;"_"&amp;TEXT(H$2,"yyyy-mm-dd")),[1]SURVEY123!$A:$A,[1]SURVEY123!$AC:$AC,"")=0,"",_xlfn.XLOOKUP(($A15&amp;"_"&amp;TEXT(H$2,"yyyy-mm-dd")),[1]SURVEY123!$A:$A,[1]SURVEY123!$AC:$AC,""))</f>
        <v>21</v>
      </c>
      <c r="I15" s="5">
        <f>IF(_xlfn.XLOOKUP(($A15&amp;"_"&amp;TEXT(I$2,"yyyy-mm-dd")),[1]SURVEY123!$A:$A,[1]SURVEY123!$AC:$AC,"")=0,"",_xlfn.XLOOKUP(($A15&amp;"_"&amp;TEXT(I$2,"yyyy-mm-dd")),[1]SURVEY123!$A:$A,[1]SURVEY123!$AC:$AC,""))</f>
        <v>24</v>
      </c>
      <c r="J15" s="5">
        <f>IF(_xlfn.XLOOKUP(($A15&amp;"_"&amp;TEXT(J$2,"yyyy-mm-dd")),[1]SURVEY123!$A:$A,[1]SURVEY123!$AC:$AC,"")=0,"",_xlfn.XLOOKUP(($A15&amp;"_"&amp;TEXT(J$2,"yyyy-mm-dd")),[1]SURVEY123!$A:$A,[1]SURVEY123!$AC:$AC,""))</f>
        <v>22</v>
      </c>
      <c r="K15" s="5">
        <f>IF(_xlfn.XLOOKUP(($A15&amp;"_"&amp;TEXT(K$2,"yyyy-mm-dd")),[1]SURVEY123!$A:$A,[1]SURVEY123!$AC:$AC,"")=0,"",_xlfn.XLOOKUP(($A15&amp;"_"&amp;TEXT(K$2,"yyyy-mm-dd")),[1]SURVEY123!$A:$A,[1]SURVEY123!$AC:$AC,""))</f>
        <v>24</v>
      </c>
      <c r="L15" s="5">
        <f>IF(_xlfn.XLOOKUP(($A15&amp;"_"&amp;TEXT(L$2,"yyyy-mm-dd")),[1]SURVEY123!$A:$A,[1]SURVEY123!$AC:$AC,"")=0,"",_xlfn.XLOOKUP(($A15&amp;"_"&amp;TEXT(L$2,"yyyy-mm-dd")),[1]SURVEY123!$A:$A,[1]SURVEY123!$AC:$AC,""))</f>
        <v>24</v>
      </c>
      <c r="M15" s="5" t="str">
        <f>IF(_xlfn.XLOOKUP(($A15&amp;"_"&amp;TEXT(M$2,"yyyy-mm-dd")),[1]SURVEY123!$A:$A,[1]SURVEY123!$AC:$AC,"")=0,"",_xlfn.XLOOKUP(($A15&amp;"_"&amp;TEXT(M$2,"yyyy-mm-dd")),[1]SURVEY123!$A:$A,[1]SURVEY123!$AC:$AC,""))</f>
        <v/>
      </c>
      <c r="N15" s="5" t="str">
        <f>IF(_xlfn.XLOOKUP(($A15&amp;"_"&amp;TEXT(N$2,"yyyy-mm-dd")),[1]SURVEY123!$A:$A,[1]SURVEY123!$AC:$AC,"")=0,"",_xlfn.XLOOKUP(($A15&amp;"_"&amp;TEXT(N$2,"yyyy-mm-dd")),[1]SURVEY123!$A:$A,[1]SURVEY123!$AC:$AC,""))</f>
        <v/>
      </c>
      <c r="O15" s="5" t="str">
        <f>IF(_xlfn.XLOOKUP(($A15&amp;"_"&amp;TEXT(O$2,"yyyy-mm-dd")),[1]SURVEY123!$A:$A,[1]SURVEY123!$AC:$AC,"")=0,"",_xlfn.XLOOKUP(($A15&amp;"_"&amp;TEXT(O$2,"yyyy-mm-dd")),[1]SURVEY123!$A:$A,[1]SURVEY123!$AC:$AC,""))</f>
        <v/>
      </c>
      <c r="P15" s="5" t="str">
        <f>IF(_xlfn.XLOOKUP(($A15&amp;"_"&amp;TEXT(P$2,"yyyy-mm-dd")),[1]SURVEY123!$A:$A,[1]SURVEY123!$AC:$AC,"")=0,"",_xlfn.XLOOKUP(($A15&amp;"_"&amp;TEXT(P$2,"yyyy-mm-dd")),[1]SURVEY123!$A:$A,[1]SURVEY123!$AC:$AC,""))</f>
        <v/>
      </c>
      <c r="Q15" s="5" t="str">
        <f>IF(_xlfn.XLOOKUP(($A15&amp;"_"&amp;TEXT(Q$2,"yyyy-mm-dd")),[1]SURVEY123!$A:$A,[1]SURVEY123!$AC:$AC,"")=0,"",_xlfn.XLOOKUP(($A15&amp;"_"&amp;TEXT(Q$2,"yyyy-mm-dd")),[1]SURVEY123!$A:$A,[1]SURVEY123!$AC:$AC,""))</f>
        <v/>
      </c>
      <c r="R15" s="20">
        <f t="shared" si="1"/>
        <v>0</v>
      </c>
      <c r="S15" s="20">
        <f t="shared" si="2"/>
        <v>0</v>
      </c>
      <c r="T15" s="12" t="str" cm="1">
        <f t="array" ref="T15">_xlfn.IFS(B15="","NA",R15=0, "Excellent", S15=0, "Good", S15=1, "Fair", S15=2, "Fair", S15&gt;=3, "Poor")</f>
        <v>Excellent</v>
      </c>
    </row>
    <row r="16" spans="1:20">
      <c r="A16" s="3" t="s">
        <v>19</v>
      </c>
      <c r="B16" s="10">
        <f t="shared" si="0"/>
        <v>21.2</v>
      </c>
      <c r="C16" s="5" t="str">
        <f>IF(_xlfn.XLOOKUP(($A16&amp;"_"&amp;TEXT(C$2,"yyyy-mm-dd")),[1]SURVEY123!$A:$A,[1]SURVEY123!$AC:$AC,"")=0,"",_xlfn.XLOOKUP(($A16&amp;"_"&amp;TEXT(C$2,"yyyy-mm-dd")),[1]SURVEY123!$A:$A,[1]SURVEY123!$AC:$AC,""))</f>
        <v/>
      </c>
      <c r="D16" s="5">
        <f>IF(_xlfn.XLOOKUP(($A16&amp;"_"&amp;TEXT(D$2,"yyyy-mm-dd")),[1]SURVEY123!$A:$A,[1]SURVEY123!$AC:$AC,"")=0,"",_xlfn.XLOOKUP(($A16&amp;"_"&amp;TEXT(D$2,"yyyy-mm-dd")),[1]SURVEY123!$A:$A,[1]SURVEY123!$AC:$AC,""))</f>
        <v>13</v>
      </c>
      <c r="E16" s="5">
        <f>IF(_xlfn.XLOOKUP(($A16&amp;"_"&amp;TEXT(E$2,"yyyy-mm-dd")),[1]SURVEY123!$A:$A,[1]SURVEY123!$AC:$AC,"")=0,"",_xlfn.XLOOKUP(($A16&amp;"_"&amp;TEXT(E$2,"yyyy-mm-dd")),[1]SURVEY123!$A:$A,[1]SURVEY123!$AC:$AC,""))</f>
        <v>17</v>
      </c>
      <c r="F16" s="5">
        <f>IF(_xlfn.XLOOKUP(($A16&amp;"_"&amp;TEXT(F$2,"yyyy-mm-dd")),[1]SURVEY123!$A:$A,[1]SURVEY123!$AC:$AC,"")=0,"",_xlfn.XLOOKUP(($A16&amp;"_"&amp;TEXT(F$2,"yyyy-mm-dd")),[1]SURVEY123!$A:$A,[1]SURVEY123!$AC:$AC,""))</f>
        <v>17</v>
      </c>
      <c r="G16" s="5">
        <f>IF(_xlfn.XLOOKUP(($A16&amp;"_"&amp;TEXT(G$2,"yyyy-mm-dd")),[1]SURVEY123!$A:$A,[1]SURVEY123!$AC:$AC,"")=0,"",_xlfn.XLOOKUP(($A16&amp;"_"&amp;TEXT(G$2,"yyyy-mm-dd")),[1]SURVEY123!$A:$A,[1]SURVEY123!$AC:$AC,""))</f>
        <v>18</v>
      </c>
      <c r="H16" s="5">
        <f>IF(_xlfn.XLOOKUP(($A16&amp;"_"&amp;TEXT(H$2,"yyyy-mm-dd")),[1]SURVEY123!$A:$A,[1]SURVEY123!$AC:$AC,"")=0,"",_xlfn.XLOOKUP(($A16&amp;"_"&amp;TEXT(H$2,"yyyy-mm-dd")),[1]SURVEY123!$A:$A,[1]SURVEY123!$AC:$AC,""))</f>
        <v>24</v>
      </c>
      <c r="I16" s="5" t="str">
        <f>IF(_xlfn.XLOOKUP(($A16&amp;"_"&amp;TEXT(I$2,"yyyy-mm-dd")),[1]SURVEY123!$A:$A,[1]SURVEY123!$AC:$AC,"")=0,"",_xlfn.XLOOKUP(($A16&amp;"_"&amp;TEXT(I$2,"yyyy-mm-dd")),[1]SURVEY123!$A:$A,[1]SURVEY123!$AC:$AC,""))</f>
        <v/>
      </c>
      <c r="J16" s="5">
        <f>IF(_xlfn.XLOOKUP(($A16&amp;"_"&amp;TEXT(J$2,"yyyy-mm-dd")),[1]SURVEY123!$A:$A,[1]SURVEY123!$AC:$AC,"")=0,"",_xlfn.XLOOKUP(($A16&amp;"_"&amp;TEXT(J$2,"yyyy-mm-dd")),[1]SURVEY123!$A:$A,[1]SURVEY123!$AC:$AC,""))</f>
        <v>24</v>
      </c>
      <c r="K16" s="5">
        <f>IF(_xlfn.XLOOKUP(($A16&amp;"_"&amp;TEXT(K$2,"yyyy-mm-dd")),[1]SURVEY123!$A:$A,[1]SURVEY123!$AC:$AC,"")=0,"",_xlfn.XLOOKUP(($A16&amp;"_"&amp;TEXT(K$2,"yyyy-mm-dd")),[1]SURVEY123!$A:$A,[1]SURVEY123!$AC:$AC,""))</f>
        <v>25</v>
      </c>
      <c r="L16" s="5">
        <f>IF(_xlfn.XLOOKUP(($A16&amp;"_"&amp;TEXT(L$2,"yyyy-mm-dd")),[1]SURVEY123!$A:$A,[1]SURVEY123!$AC:$AC,"")=0,"",_xlfn.XLOOKUP(($A16&amp;"_"&amp;TEXT(L$2,"yyyy-mm-dd")),[1]SURVEY123!$A:$A,[1]SURVEY123!$AC:$AC,""))</f>
        <v>25</v>
      </c>
      <c r="M16" s="5">
        <f>IF(_xlfn.XLOOKUP(($A16&amp;"_"&amp;TEXT(M$2,"yyyy-mm-dd")),[1]SURVEY123!$A:$A,[1]SURVEY123!$AC:$AC,"")=0,"",_xlfn.XLOOKUP(($A16&amp;"_"&amp;TEXT(M$2,"yyyy-mm-dd")),[1]SURVEY123!$A:$A,[1]SURVEY123!$AC:$AC,""))</f>
        <v>25</v>
      </c>
      <c r="N16" s="5">
        <f>IF(_xlfn.XLOOKUP(($A16&amp;"_"&amp;TEXT(N$2,"yyyy-mm-dd")),[1]SURVEY123!$A:$A,[1]SURVEY123!$AC:$AC,"")=0,"",_xlfn.XLOOKUP(($A16&amp;"_"&amp;TEXT(N$2,"yyyy-mm-dd")),[1]SURVEY123!$A:$A,[1]SURVEY123!$AC:$AC,""))</f>
        <v>24</v>
      </c>
      <c r="O16" s="5" t="str">
        <f>IF(_xlfn.XLOOKUP(($A16&amp;"_"&amp;TEXT(O$2,"yyyy-mm-dd")),[1]SURVEY123!$A:$A,[1]SURVEY123!$AC:$AC,"")=0,"",_xlfn.XLOOKUP(($A16&amp;"_"&amp;TEXT(O$2,"yyyy-mm-dd")),[1]SURVEY123!$A:$A,[1]SURVEY123!$AC:$AC,""))</f>
        <v/>
      </c>
      <c r="P16" s="5" t="str">
        <f>IF(_xlfn.XLOOKUP(($A16&amp;"_"&amp;TEXT(P$2,"yyyy-mm-dd")),[1]SURVEY123!$A:$A,[1]SURVEY123!$AC:$AC,"")=0,"",_xlfn.XLOOKUP(($A16&amp;"_"&amp;TEXT(P$2,"yyyy-mm-dd")),[1]SURVEY123!$A:$A,[1]SURVEY123!$AC:$AC,""))</f>
        <v/>
      </c>
      <c r="Q16" s="5" t="str">
        <f>IF(_xlfn.XLOOKUP(($A16&amp;"_"&amp;TEXT(Q$2,"yyyy-mm-dd")),[1]SURVEY123!$A:$A,[1]SURVEY123!$AC:$AC,"")=0,"",_xlfn.XLOOKUP(($A16&amp;"_"&amp;TEXT(Q$2,"yyyy-mm-dd")),[1]SURVEY123!$A:$A,[1]SURVEY123!$AC:$AC,""))</f>
        <v/>
      </c>
      <c r="R16" s="20">
        <f t="shared" si="1"/>
        <v>0</v>
      </c>
      <c r="S16" s="20">
        <f t="shared" si="2"/>
        <v>0</v>
      </c>
      <c r="T16" s="12" t="str" cm="1">
        <f t="array" ref="T16">_xlfn.IFS(B16="","NA",R16=0, "Excellent", S16=0, "Good", S16=1, "Fair", S16=2, "Fair", S16&gt;=3, "Poor")</f>
        <v>Excellent</v>
      </c>
    </row>
    <row r="17" spans="1:20">
      <c r="A17" s="3" t="s">
        <v>20</v>
      </c>
      <c r="B17" s="10">
        <f t="shared" si="0"/>
        <v>23</v>
      </c>
      <c r="C17" s="5" t="str">
        <f>IF(_xlfn.XLOOKUP(($A17&amp;"_"&amp;TEXT(C$2,"yyyy-mm-dd")),[1]SURVEY123!$A:$A,[1]SURVEY123!$AC:$AC,"")=0,"",_xlfn.XLOOKUP(($A17&amp;"_"&amp;TEXT(C$2,"yyyy-mm-dd")),[1]SURVEY123!$A:$A,[1]SURVEY123!$AC:$AC,""))</f>
        <v/>
      </c>
      <c r="D17" s="5" t="str">
        <f>IF(_xlfn.XLOOKUP(($A17&amp;"_"&amp;TEXT(D$2,"yyyy-mm-dd")),[1]SURVEY123!$A:$A,[1]SURVEY123!$AC:$AC,"")=0,"",_xlfn.XLOOKUP(($A17&amp;"_"&amp;TEXT(D$2,"yyyy-mm-dd")),[1]SURVEY123!$A:$A,[1]SURVEY123!$AC:$AC,""))</f>
        <v/>
      </c>
      <c r="E17" s="5" t="str">
        <f>IF(_xlfn.XLOOKUP(($A17&amp;"_"&amp;TEXT(E$2,"yyyy-mm-dd")),[1]SURVEY123!$A:$A,[1]SURVEY123!$AC:$AC,"")=0,"",_xlfn.XLOOKUP(($A17&amp;"_"&amp;TEXT(E$2,"yyyy-mm-dd")),[1]SURVEY123!$A:$A,[1]SURVEY123!$AC:$AC,""))</f>
        <v/>
      </c>
      <c r="F17" s="5" t="str">
        <f>IF(_xlfn.XLOOKUP(($A17&amp;"_"&amp;TEXT(F$2,"yyyy-mm-dd")),[1]SURVEY123!$A:$A,[1]SURVEY123!$AC:$AC,"")=0,"",_xlfn.XLOOKUP(($A17&amp;"_"&amp;TEXT(F$2,"yyyy-mm-dd")),[1]SURVEY123!$A:$A,[1]SURVEY123!$AC:$AC,""))</f>
        <v/>
      </c>
      <c r="G17" s="5" t="str">
        <f>IF(_xlfn.XLOOKUP(($A17&amp;"_"&amp;TEXT(G$2,"yyyy-mm-dd")),[1]SURVEY123!$A:$A,[1]SURVEY123!$AC:$AC,"")=0,"",_xlfn.XLOOKUP(($A17&amp;"_"&amp;TEXT(G$2,"yyyy-mm-dd")),[1]SURVEY123!$A:$A,[1]SURVEY123!$AC:$AC,""))</f>
        <v/>
      </c>
      <c r="H17" s="5" t="str">
        <f>IF(_xlfn.XLOOKUP(($A17&amp;"_"&amp;TEXT(H$2,"yyyy-mm-dd")),[1]SURVEY123!$A:$A,[1]SURVEY123!$AC:$AC,"")=0,"",_xlfn.XLOOKUP(($A17&amp;"_"&amp;TEXT(H$2,"yyyy-mm-dd")),[1]SURVEY123!$A:$A,[1]SURVEY123!$AC:$AC,""))</f>
        <v/>
      </c>
      <c r="I17" s="5">
        <f>IF(_xlfn.XLOOKUP(($A17&amp;"_"&amp;TEXT(I$2,"yyyy-mm-dd")),[1]SURVEY123!$A:$A,[1]SURVEY123!$AC:$AC,"")=0,"",_xlfn.XLOOKUP(($A17&amp;"_"&amp;TEXT(I$2,"yyyy-mm-dd")),[1]SURVEY123!$A:$A,[1]SURVEY123!$AC:$AC,""))</f>
        <v>23</v>
      </c>
      <c r="J17" s="5" t="str">
        <f>IF(_xlfn.XLOOKUP(($A17&amp;"_"&amp;TEXT(J$2,"yyyy-mm-dd")),[1]SURVEY123!$A:$A,[1]SURVEY123!$AC:$AC,"")=0,"",_xlfn.XLOOKUP(($A17&amp;"_"&amp;TEXT(J$2,"yyyy-mm-dd")),[1]SURVEY123!$A:$A,[1]SURVEY123!$AC:$AC,""))</f>
        <v/>
      </c>
      <c r="K17" s="5" t="str">
        <f>IF(_xlfn.XLOOKUP(($A17&amp;"_"&amp;TEXT(K$2,"yyyy-mm-dd")),[1]SURVEY123!$A:$A,[1]SURVEY123!$AC:$AC,"")=0,"",_xlfn.XLOOKUP(($A17&amp;"_"&amp;TEXT(K$2,"yyyy-mm-dd")),[1]SURVEY123!$A:$A,[1]SURVEY123!$AC:$AC,""))</f>
        <v/>
      </c>
      <c r="L17" s="5" t="str">
        <f>IF(_xlfn.XLOOKUP(($A17&amp;"_"&amp;TEXT(L$2,"yyyy-mm-dd")),[1]SURVEY123!$A:$A,[1]SURVEY123!$AC:$AC,"")=0,"",_xlfn.XLOOKUP(($A17&amp;"_"&amp;TEXT(L$2,"yyyy-mm-dd")),[1]SURVEY123!$A:$A,[1]SURVEY123!$AC:$AC,""))</f>
        <v/>
      </c>
      <c r="M17" s="5" t="str">
        <f>IF(_xlfn.XLOOKUP(($A17&amp;"_"&amp;TEXT(M$2,"yyyy-mm-dd")),[1]SURVEY123!$A:$A,[1]SURVEY123!$AC:$AC,"")=0,"",_xlfn.XLOOKUP(($A17&amp;"_"&amp;TEXT(M$2,"yyyy-mm-dd")),[1]SURVEY123!$A:$A,[1]SURVEY123!$AC:$AC,""))</f>
        <v/>
      </c>
      <c r="N17" s="5" t="str">
        <f>IF(_xlfn.XLOOKUP(($A17&amp;"_"&amp;TEXT(N$2,"yyyy-mm-dd")),[1]SURVEY123!$A:$A,[1]SURVEY123!$AC:$AC,"")=0,"",_xlfn.XLOOKUP(($A17&amp;"_"&amp;TEXT(N$2,"yyyy-mm-dd")),[1]SURVEY123!$A:$A,[1]SURVEY123!$AC:$AC,""))</f>
        <v/>
      </c>
      <c r="O17" s="5" t="str">
        <f>IF(_xlfn.XLOOKUP(($A17&amp;"_"&amp;TEXT(O$2,"yyyy-mm-dd")),[1]SURVEY123!$A:$A,[1]SURVEY123!$AC:$AC,"")=0,"",_xlfn.XLOOKUP(($A17&amp;"_"&amp;TEXT(O$2,"yyyy-mm-dd")),[1]SURVEY123!$A:$A,[1]SURVEY123!$AC:$AC,""))</f>
        <v/>
      </c>
      <c r="P17" s="5" t="str">
        <f>IF(_xlfn.XLOOKUP(($A17&amp;"_"&amp;TEXT(P$2,"yyyy-mm-dd")),[1]SURVEY123!$A:$A,[1]SURVEY123!$AC:$AC,"")=0,"",_xlfn.XLOOKUP(($A17&amp;"_"&amp;TEXT(P$2,"yyyy-mm-dd")),[1]SURVEY123!$A:$A,[1]SURVEY123!$AC:$AC,""))</f>
        <v/>
      </c>
      <c r="Q17" s="5" t="str">
        <f>IF(_xlfn.XLOOKUP(($A17&amp;"_"&amp;TEXT(Q$2,"yyyy-mm-dd")),[1]SURVEY123!$A:$A,[1]SURVEY123!$AC:$AC,"")=0,"",_xlfn.XLOOKUP(($A17&amp;"_"&amp;TEXT(Q$2,"yyyy-mm-dd")),[1]SURVEY123!$A:$A,[1]SURVEY123!$AC:$AC,""))</f>
        <v/>
      </c>
      <c r="R17" s="20">
        <f t="shared" si="1"/>
        <v>0</v>
      </c>
      <c r="S17" s="20">
        <f t="shared" si="2"/>
        <v>0</v>
      </c>
      <c r="T17" s="12" t="str" cm="1">
        <f t="array" ref="T17">_xlfn.IFS(B17="","NA",R17=0, "Excellent", S17=0, "Good", S17=1, "Fair", S17=2, "Fair", S17&gt;=3, "Poor")</f>
        <v>Excellent</v>
      </c>
    </row>
    <row r="18" spans="1:20">
      <c r="A18" s="3" t="s">
        <v>21</v>
      </c>
      <c r="B18" s="10">
        <f t="shared" si="0"/>
        <v>20.166666666666668</v>
      </c>
      <c r="C18" s="5">
        <f>IF(_xlfn.XLOOKUP(($A18&amp;"_"&amp;TEXT(C$2,"yyyy-mm-dd")),[1]SURVEY123!$A:$A,[1]SURVEY123!$AC:$AC,"")=0,"",_xlfn.XLOOKUP(($A18&amp;"_"&amp;TEXT(C$2,"yyyy-mm-dd")),[1]SURVEY123!$A:$A,[1]SURVEY123!$AC:$AC,""))</f>
        <v>17</v>
      </c>
      <c r="D18" s="5">
        <f>IF(_xlfn.XLOOKUP(($A18&amp;"_"&amp;TEXT(D$2,"yyyy-mm-dd")),[1]SURVEY123!$A:$A,[1]SURVEY123!$AC:$AC,"")=0,"",_xlfn.XLOOKUP(($A18&amp;"_"&amp;TEXT(D$2,"yyyy-mm-dd")),[1]SURVEY123!$A:$A,[1]SURVEY123!$AC:$AC,""))</f>
        <v>11</v>
      </c>
      <c r="E18" s="5">
        <f>IF(_xlfn.XLOOKUP(($A18&amp;"_"&amp;TEXT(E$2,"yyyy-mm-dd")),[1]SURVEY123!$A:$A,[1]SURVEY123!$AC:$AC,"")=0,"",_xlfn.XLOOKUP(($A18&amp;"_"&amp;TEXT(E$2,"yyyy-mm-dd")),[1]SURVEY123!$A:$A,[1]SURVEY123!$AC:$AC,""))</f>
        <v>14</v>
      </c>
      <c r="F18" s="5">
        <f>IF(_xlfn.XLOOKUP(($A18&amp;"_"&amp;TEXT(F$2,"yyyy-mm-dd")),[1]SURVEY123!$A:$A,[1]SURVEY123!$AC:$AC,"")=0,"",_xlfn.XLOOKUP(($A18&amp;"_"&amp;TEXT(F$2,"yyyy-mm-dd")),[1]SURVEY123!$A:$A,[1]SURVEY123!$AC:$AC,""))</f>
        <v>20</v>
      </c>
      <c r="G18" s="5">
        <f>IF(_xlfn.XLOOKUP(($A18&amp;"_"&amp;TEXT(G$2,"yyyy-mm-dd")),[1]SURVEY123!$A:$A,[1]SURVEY123!$AC:$AC,"")=0,"",_xlfn.XLOOKUP(($A18&amp;"_"&amp;TEXT(G$2,"yyyy-mm-dd")),[1]SURVEY123!$A:$A,[1]SURVEY123!$AC:$AC,""))</f>
        <v>21</v>
      </c>
      <c r="H18" s="5">
        <f>IF(_xlfn.XLOOKUP(($A18&amp;"_"&amp;TEXT(H$2,"yyyy-mm-dd")),[1]SURVEY123!$A:$A,[1]SURVEY123!$AC:$AC,"")=0,"",_xlfn.XLOOKUP(($A18&amp;"_"&amp;TEXT(H$2,"yyyy-mm-dd")),[1]SURVEY123!$A:$A,[1]SURVEY123!$AC:$AC,""))</f>
        <v>22</v>
      </c>
      <c r="I18" s="5">
        <f>IF(_xlfn.XLOOKUP(($A18&amp;"_"&amp;TEXT(I$2,"yyyy-mm-dd")),[1]SURVEY123!$A:$A,[1]SURVEY123!$AC:$AC,"")=0,"",_xlfn.XLOOKUP(($A18&amp;"_"&amp;TEXT(I$2,"yyyy-mm-dd")),[1]SURVEY123!$A:$A,[1]SURVEY123!$AC:$AC,""))</f>
        <v>22</v>
      </c>
      <c r="J18" s="5">
        <f>IF(_xlfn.XLOOKUP(($A18&amp;"_"&amp;TEXT(J$2,"yyyy-mm-dd")),[1]SURVEY123!$A:$A,[1]SURVEY123!$AC:$AC,"")=0,"",_xlfn.XLOOKUP(($A18&amp;"_"&amp;TEXT(J$2,"yyyy-mm-dd")),[1]SURVEY123!$A:$A,[1]SURVEY123!$AC:$AC,""))</f>
        <v>23</v>
      </c>
      <c r="K18" s="5">
        <f>IF(_xlfn.XLOOKUP(($A18&amp;"_"&amp;TEXT(K$2,"yyyy-mm-dd")),[1]SURVEY123!$A:$A,[1]SURVEY123!$AC:$AC,"")=0,"",_xlfn.XLOOKUP(($A18&amp;"_"&amp;TEXT(K$2,"yyyy-mm-dd")),[1]SURVEY123!$A:$A,[1]SURVEY123!$AC:$AC,""))</f>
        <v>22</v>
      </c>
      <c r="L18" s="5">
        <f>IF(_xlfn.XLOOKUP(($A18&amp;"_"&amp;TEXT(L$2,"yyyy-mm-dd")),[1]SURVEY123!$A:$A,[1]SURVEY123!$AC:$AC,"")=0,"",_xlfn.XLOOKUP(($A18&amp;"_"&amp;TEXT(L$2,"yyyy-mm-dd")),[1]SURVEY123!$A:$A,[1]SURVEY123!$AC:$AC,""))</f>
        <v>25</v>
      </c>
      <c r="M18" s="5">
        <f>IF(_xlfn.XLOOKUP(($A18&amp;"_"&amp;TEXT(M$2,"yyyy-mm-dd")),[1]SURVEY123!$A:$A,[1]SURVEY123!$AC:$AC,"")=0,"",_xlfn.XLOOKUP(($A18&amp;"_"&amp;TEXT(M$2,"yyyy-mm-dd")),[1]SURVEY123!$A:$A,[1]SURVEY123!$AC:$AC,""))</f>
        <v>25</v>
      </c>
      <c r="N18" s="5">
        <f>IF(_xlfn.XLOOKUP(($A18&amp;"_"&amp;TEXT(N$2,"yyyy-mm-dd")),[1]SURVEY123!$A:$A,[1]SURVEY123!$AC:$AC,"")=0,"",_xlfn.XLOOKUP(($A18&amp;"_"&amp;TEXT(N$2,"yyyy-mm-dd")),[1]SURVEY123!$A:$A,[1]SURVEY123!$AC:$AC,""))</f>
        <v>20</v>
      </c>
      <c r="O18" s="5" t="str">
        <f>IF(_xlfn.XLOOKUP(($A18&amp;"_"&amp;TEXT(O$2,"yyyy-mm-dd")),[1]SURVEY123!$A:$A,[1]SURVEY123!$AC:$AC,"")=0,"",_xlfn.XLOOKUP(($A18&amp;"_"&amp;TEXT(O$2,"yyyy-mm-dd")),[1]SURVEY123!$A:$A,[1]SURVEY123!$AC:$AC,""))</f>
        <v/>
      </c>
      <c r="P18" s="5" t="str">
        <f>IF(_xlfn.XLOOKUP(($A18&amp;"_"&amp;TEXT(P$2,"yyyy-mm-dd")),[1]SURVEY123!$A:$A,[1]SURVEY123!$AC:$AC,"")=0,"",_xlfn.XLOOKUP(($A18&amp;"_"&amp;TEXT(P$2,"yyyy-mm-dd")),[1]SURVEY123!$A:$A,[1]SURVEY123!$AC:$AC,""))</f>
        <v/>
      </c>
      <c r="Q18" s="5" t="str">
        <f>IF(_xlfn.XLOOKUP(($A18&amp;"_"&amp;TEXT(Q$2,"yyyy-mm-dd")),[1]SURVEY123!$A:$A,[1]SURVEY123!$AC:$AC,"")=0,"",_xlfn.XLOOKUP(($A18&amp;"_"&amp;TEXT(Q$2,"yyyy-mm-dd")),[1]SURVEY123!$A:$A,[1]SURVEY123!$AC:$AC,""))</f>
        <v/>
      </c>
      <c r="R18" s="20">
        <f t="shared" si="1"/>
        <v>0</v>
      </c>
      <c r="S18" s="20">
        <f t="shared" si="2"/>
        <v>0</v>
      </c>
      <c r="T18" s="12" t="str" cm="1">
        <f t="array" ref="T18">_xlfn.IFS(B18="","NA",R18=0, "Excellent", S18=0, "Good", S18=1, "Fair", S18=2, "Fair", S18&gt;=3, "Poor")</f>
        <v>Excellent</v>
      </c>
    </row>
    <row r="19" spans="1:20">
      <c r="A19" s="3" t="s">
        <v>22</v>
      </c>
      <c r="B19" s="10">
        <f t="shared" si="0"/>
        <v>21.714285714285715</v>
      </c>
      <c r="C19" s="5" t="str">
        <f>IF(_xlfn.XLOOKUP(($A19&amp;"_"&amp;TEXT(C$2,"yyyy-mm-dd")),[1]SURVEY123!$A:$A,[1]SURVEY123!$AC:$AC,"")=0,"",_xlfn.XLOOKUP(($A19&amp;"_"&amp;TEXT(C$2,"yyyy-mm-dd")),[1]SURVEY123!$A:$A,[1]SURVEY123!$AC:$AC,""))</f>
        <v/>
      </c>
      <c r="D19" s="5" t="str">
        <f>IF(_xlfn.XLOOKUP(($A19&amp;"_"&amp;TEXT(D$2,"yyyy-mm-dd")),[1]SURVEY123!$A:$A,[1]SURVEY123!$AC:$AC,"")=0,"",_xlfn.XLOOKUP(($A19&amp;"_"&amp;TEXT(D$2,"yyyy-mm-dd")),[1]SURVEY123!$A:$A,[1]SURVEY123!$AC:$AC,""))</f>
        <v/>
      </c>
      <c r="E19" s="5" t="str">
        <f>IF(_xlfn.XLOOKUP(($A19&amp;"_"&amp;TEXT(E$2,"yyyy-mm-dd")),[1]SURVEY123!$A:$A,[1]SURVEY123!$AC:$AC,"")=0,"",_xlfn.XLOOKUP(($A19&amp;"_"&amp;TEXT(E$2,"yyyy-mm-dd")),[1]SURVEY123!$A:$A,[1]SURVEY123!$AC:$AC,""))</f>
        <v/>
      </c>
      <c r="F19" s="5" t="str">
        <f>IF(_xlfn.XLOOKUP(($A19&amp;"_"&amp;TEXT(F$2,"yyyy-mm-dd")),[1]SURVEY123!$A:$A,[1]SURVEY123!$AC:$AC,"")=0,"",_xlfn.XLOOKUP(($A19&amp;"_"&amp;TEXT(F$2,"yyyy-mm-dd")),[1]SURVEY123!$A:$A,[1]SURVEY123!$AC:$AC,""))</f>
        <v/>
      </c>
      <c r="G19" s="5" t="str">
        <f>IF(_xlfn.XLOOKUP(($A19&amp;"_"&amp;TEXT(G$2,"yyyy-mm-dd")),[1]SURVEY123!$A:$A,[1]SURVEY123!$AC:$AC,"")=0,"",_xlfn.XLOOKUP(($A19&amp;"_"&amp;TEXT(G$2,"yyyy-mm-dd")),[1]SURVEY123!$A:$A,[1]SURVEY123!$AC:$AC,""))</f>
        <v/>
      </c>
      <c r="H19" s="5">
        <f>IF(_xlfn.XLOOKUP(($A19&amp;"_"&amp;TEXT(H$2,"yyyy-mm-dd")),[1]SURVEY123!$A:$A,[1]SURVEY123!$AC:$AC,"")=0,"",_xlfn.XLOOKUP(($A19&amp;"_"&amp;TEXT(H$2,"yyyy-mm-dd")),[1]SURVEY123!$A:$A,[1]SURVEY123!$AC:$AC,""))</f>
        <v>22</v>
      </c>
      <c r="I19" s="5">
        <f>IF(_xlfn.XLOOKUP(($A19&amp;"_"&amp;TEXT(I$2,"yyyy-mm-dd")),[1]SURVEY123!$A:$A,[1]SURVEY123!$AC:$AC,"")=0,"",_xlfn.XLOOKUP(($A19&amp;"_"&amp;TEXT(I$2,"yyyy-mm-dd")),[1]SURVEY123!$A:$A,[1]SURVEY123!$AC:$AC,""))</f>
        <v>23</v>
      </c>
      <c r="J19" s="5">
        <f>IF(_xlfn.XLOOKUP(($A19&amp;"_"&amp;TEXT(J$2,"yyyy-mm-dd")),[1]SURVEY123!$A:$A,[1]SURVEY123!$AC:$AC,"")=0,"",_xlfn.XLOOKUP(($A19&amp;"_"&amp;TEXT(J$2,"yyyy-mm-dd")),[1]SURVEY123!$A:$A,[1]SURVEY123!$AC:$AC,""))</f>
        <v>21</v>
      </c>
      <c r="K19" s="5">
        <f>IF(_xlfn.XLOOKUP(($A19&amp;"_"&amp;TEXT(K$2,"yyyy-mm-dd")),[1]SURVEY123!$A:$A,[1]SURVEY123!$AC:$AC,"")=0,"",_xlfn.XLOOKUP(($A19&amp;"_"&amp;TEXT(K$2,"yyyy-mm-dd")),[1]SURVEY123!$A:$A,[1]SURVEY123!$AC:$AC,""))</f>
        <v>23</v>
      </c>
      <c r="L19" s="5">
        <f>IF(_xlfn.XLOOKUP(($A19&amp;"_"&amp;TEXT(L$2,"yyyy-mm-dd")),[1]SURVEY123!$A:$A,[1]SURVEY123!$AC:$AC,"")=0,"",_xlfn.XLOOKUP(($A19&amp;"_"&amp;TEXT(L$2,"yyyy-mm-dd")),[1]SURVEY123!$A:$A,[1]SURVEY123!$AC:$AC,""))</f>
        <v>22</v>
      </c>
      <c r="M19" s="5">
        <f>IF(_xlfn.XLOOKUP(($A19&amp;"_"&amp;TEXT(M$2,"yyyy-mm-dd")),[1]SURVEY123!$A:$A,[1]SURVEY123!$AC:$AC,"")=0,"",_xlfn.XLOOKUP(($A19&amp;"_"&amp;TEXT(M$2,"yyyy-mm-dd")),[1]SURVEY123!$A:$A,[1]SURVEY123!$AC:$AC,""))</f>
        <v>22</v>
      </c>
      <c r="N19" s="5">
        <f>IF(_xlfn.XLOOKUP(($A19&amp;"_"&amp;TEXT(N$2,"yyyy-mm-dd")),[1]SURVEY123!$A:$A,[1]SURVEY123!$AC:$AC,"")=0,"",_xlfn.XLOOKUP(($A19&amp;"_"&amp;TEXT(N$2,"yyyy-mm-dd")),[1]SURVEY123!$A:$A,[1]SURVEY123!$AC:$AC,""))</f>
        <v>19</v>
      </c>
      <c r="O19" s="5" t="str">
        <f>IF(_xlfn.XLOOKUP(($A19&amp;"_"&amp;TEXT(O$2,"yyyy-mm-dd")),[1]SURVEY123!$A:$A,[1]SURVEY123!$AC:$AC,"")=0,"",_xlfn.XLOOKUP(($A19&amp;"_"&amp;TEXT(O$2,"yyyy-mm-dd")),[1]SURVEY123!$A:$A,[1]SURVEY123!$AC:$AC,""))</f>
        <v/>
      </c>
      <c r="P19" s="5" t="str">
        <f>IF(_xlfn.XLOOKUP(($A19&amp;"_"&amp;TEXT(P$2,"yyyy-mm-dd")),[1]SURVEY123!$A:$A,[1]SURVEY123!$AC:$AC,"")=0,"",_xlfn.XLOOKUP(($A19&amp;"_"&amp;TEXT(P$2,"yyyy-mm-dd")),[1]SURVEY123!$A:$A,[1]SURVEY123!$AC:$AC,""))</f>
        <v/>
      </c>
      <c r="Q19" s="5" t="str">
        <f>IF(_xlfn.XLOOKUP(($A19&amp;"_"&amp;TEXT(Q$2,"yyyy-mm-dd")),[1]SURVEY123!$A:$A,[1]SURVEY123!$AC:$AC,"")=0,"",_xlfn.XLOOKUP(($A19&amp;"_"&amp;TEXT(Q$2,"yyyy-mm-dd")),[1]SURVEY123!$A:$A,[1]SURVEY123!$AC:$AC,""))</f>
        <v/>
      </c>
      <c r="R19" s="20">
        <f t="shared" si="1"/>
        <v>0</v>
      </c>
      <c r="S19" s="20">
        <f t="shared" si="2"/>
        <v>0</v>
      </c>
      <c r="T19" s="12" t="str" cm="1">
        <f t="array" ref="T19">_xlfn.IFS(B19="","NA",R19=0, "Excellent", S19=0, "Good", S19=1, "Fair", S19=2, "Fair", S19&gt;=3, "Poor")</f>
        <v>Excellent</v>
      </c>
    </row>
    <row r="20" spans="1:20">
      <c r="A20" s="3" t="s">
        <v>23</v>
      </c>
      <c r="B20" s="10">
        <f t="shared" si="0"/>
        <v>21.4</v>
      </c>
      <c r="C20" s="5" t="str">
        <f>IF(_xlfn.XLOOKUP(($A20&amp;"_"&amp;TEXT(C$2,"yyyy-mm-dd")),[1]SURVEY123!$A:$A,[1]SURVEY123!$AC:$AC,"")=0,"",_xlfn.XLOOKUP(($A20&amp;"_"&amp;TEXT(C$2,"yyyy-mm-dd")),[1]SURVEY123!$A:$A,[1]SURVEY123!$AC:$AC,""))</f>
        <v/>
      </c>
      <c r="D20" s="5" t="str">
        <f>IF(_xlfn.XLOOKUP(($A20&amp;"_"&amp;TEXT(D$2,"yyyy-mm-dd")),[1]SURVEY123!$A:$A,[1]SURVEY123!$AC:$AC,"")=0,"",_xlfn.XLOOKUP(($A20&amp;"_"&amp;TEXT(D$2,"yyyy-mm-dd")),[1]SURVEY123!$A:$A,[1]SURVEY123!$AC:$AC,""))</f>
        <v/>
      </c>
      <c r="E20" s="5" t="str">
        <f>IF(_xlfn.XLOOKUP(($A20&amp;"_"&amp;TEXT(E$2,"yyyy-mm-dd")),[1]SURVEY123!$A:$A,[1]SURVEY123!$AC:$AC,"")=0,"",_xlfn.XLOOKUP(($A20&amp;"_"&amp;TEXT(E$2,"yyyy-mm-dd")),[1]SURVEY123!$A:$A,[1]SURVEY123!$AC:$AC,""))</f>
        <v/>
      </c>
      <c r="F20" s="5" t="str">
        <f>IF(_xlfn.XLOOKUP(($A20&amp;"_"&amp;TEXT(F$2,"yyyy-mm-dd")),[1]SURVEY123!$A:$A,[1]SURVEY123!$AC:$AC,"")=0,"",_xlfn.XLOOKUP(($A20&amp;"_"&amp;TEXT(F$2,"yyyy-mm-dd")),[1]SURVEY123!$A:$A,[1]SURVEY123!$AC:$AC,""))</f>
        <v/>
      </c>
      <c r="G20" s="5" t="str">
        <f>IF(_xlfn.XLOOKUP(($A20&amp;"_"&amp;TEXT(G$2,"yyyy-mm-dd")),[1]SURVEY123!$A:$A,[1]SURVEY123!$AC:$AC,"")=0,"",_xlfn.XLOOKUP(($A20&amp;"_"&amp;TEXT(G$2,"yyyy-mm-dd")),[1]SURVEY123!$A:$A,[1]SURVEY123!$AC:$AC,""))</f>
        <v/>
      </c>
      <c r="H20" s="5">
        <f>IF(_xlfn.XLOOKUP(($A20&amp;"_"&amp;TEXT(H$2,"yyyy-mm-dd")),[1]SURVEY123!$A:$A,[1]SURVEY123!$AC:$AC,"")=0,"",_xlfn.XLOOKUP(($A20&amp;"_"&amp;TEXT(H$2,"yyyy-mm-dd")),[1]SURVEY123!$A:$A,[1]SURVEY123!$AC:$AC,""))</f>
        <v>18</v>
      </c>
      <c r="I20" s="5">
        <f>IF(_xlfn.XLOOKUP(($A20&amp;"_"&amp;TEXT(I$2,"yyyy-mm-dd")),[1]SURVEY123!$A:$A,[1]SURVEY123!$AC:$AC,"")=0,"",_xlfn.XLOOKUP(($A20&amp;"_"&amp;TEXT(I$2,"yyyy-mm-dd")),[1]SURVEY123!$A:$A,[1]SURVEY123!$AC:$AC,""))</f>
        <v>23</v>
      </c>
      <c r="J20" s="5">
        <f>IF(_xlfn.XLOOKUP(($A20&amp;"_"&amp;TEXT(J$2,"yyyy-mm-dd")),[1]SURVEY123!$A:$A,[1]SURVEY123!$AC:$AC,"")=0,"",_xlfn.XLOOKUP(($A20&amp;"_"&amp;TEXT(J$2,"yyyy-mm-dd")),[1]SURVEY123!$A:$A,[1]SURVEY123!$AC:$AC,""))</f>
        <v>21</v>
      </c>
      <c r="K20" s="5">
        <f>IF(_xlfn.XLOOKUP(($A20&amp;"_"&amp;TEXT(K$2,"yyyy-mm-dd")),[1]SURVEY123!$A:$A,[1]SURVEY123!$AC:$AC,"")=0,"",_xlfn.XLOOKUP(($A20&amp;"_"&amp;TEXT(K$2,"yyyy-mm-dd")),[1]SURVEY123!$A:$A,[1]SURVEY123!$AC:$AC,""))</f>
        <v>24</v>
      </c>
      <c r="L20" s="5">
        <f>IF(_xlfn.XLOOKUP(($A20&amp;"_"&amp;TEXT(L$2,"yyyy-mm-dd")),[1]SURVEY123!$A:$A,[1]SURVEY123!$AC:$AC,"")=0,"",_xlfn.XLOOKUP(($A20&amp;"_"&amp;TEXT(L$2,"yyyy-mm-dd")),[1]SURVEY123!$A:$A,[1]SURVEY123!$AC:$AC,""))</f>
        <v>21</v>
      </c>
      <c r="M20" s="5" t="str">
        <f>IF(_xlfn.XLOOKUP(($A20&amp;"_"&amp;TEXT(M$2,"yyyy-mm-dd")),[1]SURVEY123!$A:$A,[1]SURVEY123!$AC:$AC,"")=0,"",_xlfn.XLOOKUP(($A20&amp;"_"&amp;TEXT(M$2,"yyyy-mm-dd")),[1]SURVEY123!$A:$A,[1]SURVEY123!$AC:$AC,""))</f>
        <v/>
      </c>
      <c r="N20" s="5" t="str">
        <f>IF(_xlfn.XLOOKUP(($A20&amp;"_"&amp;TEXT(N$2,"yyyy-mm-dd")),[1]SURVEY123!$A:$A,[1]SURVEY123!$AC:$AC,"")=0,"",_xlfn.XLOOKUP(($A20&amp;"_"&amp;TEXT(N$2,"yyyy-mm-dd")),[1]SURVEY123!$A:$A,[1]SURVEY123!$AC:$AC,""))</f>
        <v/>
      </c>
      <c r="O20" s="5" t="str">
        <f>IF(_xlfn.XLOOKUP(($A20&amp;"_"&amp;TEXT(O$2,"yyyy-mm-dd")),[1]SURVEY123!$A:$A,[1]SURVEY123!$AC:$AC,"")=0,"",_xlfn.XLOOKUP(($A20&amp;"_"&amp;TEXT(O$2,"yyyy-mm-dd")),[1]SURVEY123!$A:$A,[1]SURVEY123!$AC:$AC,""))</f>
        <v/>
      </c>
      <c r="P20" s="5" t="str">
        <f>IF(_xlfn.XLOOKUP(($A20&amp;"_"&amp;TEXT(P$2,"yyyy-mm-dd")),[1]SURVEY123!$A:$A,[1]SURVEY123!$AC:$AC,"")=0,"",_xlfn.XLOOKUP(($A20&amp;"_"&amp;TEXT(P$2,"yyyy-mm-dd")),[1]SURVEY123!$A:$A,[1]SURVEY123!$AC:$AC,""))</f>
        <v/>
      </c>
      <c r="Q20" s="5" t="str">
        <f>IF(_xlfn.XLOOKUP(($A20&amp;"_"&amp;TEXT(Q$2,"yyyy-mm-dd")),[1]SURVEY123!$A:$A,[1]SURVEY123!$AC:$AC,"")=0,"",_xlfn.XLOOKUP(($A20&amp;"_"&amp;TEXT(Q$2,"yyyy-mm-dd")),[1]SURVEY123!$A:$A,[1]SURVEY123!$AC:$AC,""))</f>
        <v/>
      </c>
      <c r="R20" s="20">
        <f t="shared" si="1"/>
        <v>0</v>
      </c>
      <c r="S20" s="20">
        <f t="shared" si="2"/>
        <v>0</v>
      </c>
      <c r="T20" s="12" t="str" cm="1">
        <f t="array" ref="T20">_xlfn.IFS(B20="","NA",R20=0, "Excellent", S20=0, "Good", S20=1, "Fair", S20=2, "Fair", S20&gt;=3, "Poor")</f>
        <v>Excellent</v>
      </c>
    </row>
    <row r="21" spans="1:20">
      <c r="A21" s="3" t="s">
        <v>24</v>
      </c>
      <c r="B21" s="10" t="str">
        <f t="shared" si="0"/>
        <v/>
      </c>
      <c r="C21" s="5" t="str">
        <f>IF(_xlfn.XLOOKUP(($A21&amp;"_"&amp;TEXT(C$2,"yyyy-mm-dd")),[1]SURVEY123!$A:$A,[1]SURVEY123!$AC:$AC,"")=0,"",_xlfn.XLOOKUP(($A21&amp;"_"&amp;TEXT(C$2,"yyyy-mm-dd")),[1]SURVEY123!$A:$A,[1]SURVEY123!$AC:$AC,""))</f>
        <v/>
      </c>
      <c r="D21" s="5" t="str">
        <f>IF(_xlfn.XLOOKUP(($A21&amp;"_"&amp;TEXT(D$2,"yyyy-mm-dd")),[1]SURVEY123!$A:$A,[1]SURVEY123!$AC:$AC,"")=0,"",_xlfn.XLOOKUP(($A21&amp;"_"&amp;TEXT(D$2,"yyyy-mm-dd")),[1]SURVEY123!$A:$A,[1]SURVEY123!$AC:$AC,""))</f>
        <v/>
      </c>
      <c r="E21" s="5" t="str">
        <f>IF(_xlfn.XLOOKUP(($A21&amp;"_"&amp;TEXT(E$2,"yyyy-mm-dd")),[1]SURVEY123!$A:$A,[1]SURVEY123!$AC:$AC,"")=0,"",_xlfn.XLOOKUP(($A21&amp;"_"&amp;TEXT(E$2,"yyyy-mm-dd")),[1]SURVEY123!$A:$A,[1]SURVEY123!$AC:$AC,""))</f>
        <v/>
      </c>
      <c r="F21" s="5" t="str">
        <f>IF(_xlfn.XLOOKUP(($A21&amp;"_"&amp;TEXT(F$2,"yyyy-mm-dd")),[1]SURVEY123!$A:$A,[1]SURVEY123!$AC:$AC,"")=0,"",_xlfn.XLOOKUP(($A21&amp;"_"&amp;TEXT(F$2,"yyyy-mm-dd")),[1]SURVEY123!$A:$A,[1]SURVEY123!$AC:$AC,""))</f>
        <v/>
      </c>
      <c r="G21" s="5" t="str">
        <f>IF(_xlfn.XLOOKUP(($A21&amp;"_"&amp;TEXT(G$2,"yyyy-mm-dd")),[1]SURVEY123!$A:$A,[1]SURVEY123!$AC:$AC,"")=0,"",_xlfn.XLOOKUP(($A21&amp;"_"&amp;TEXT(G$2,"yyyy-mm-dd")),[1]SURVEY123!$A:$A,[1]SURVEY123!$AC:$AC,""))</f>
        <v/>
      </c>
      <c r="H21" s="5" t="str">
        <f>IF(_xlfn.XLOOKUP(($A21&amp;"_"&amp;TEXT(H$2,"yyyy-mm-dd")),[1]SURVEY123!$A:$A,[1]SURVEY123!$AC:$AC,"")=0,"",_xlfn.XLOOKUP(($A21&amp;"_"&amp;TEXT(H$2,"yyyy-mm-dd")),[1]SURVEY123!$A:$A,[1]SURVEY123!$AC:$AC,""))</f>
        <v/>
      </c>
      <c r="I21" s="5" t="str">
        <f>IF(_xlfn.XLOOKUP(($A21&amp;"_"&amp;TEXT(I$2,"yyyy-mm-dd")),[1]SURVEY123!$A:$A,[1]SURVEY123!$AC:$AC,"")=0,"",_xlfn.XLOOKUP(($A21&amp;"_"&amp;TEXT(I$2,"yyyy-mm-dd")),[1]SURVEY123!$A:$A,[1]SURVEY123!$AC:$AC,""))</f>
        <v/>
      </c>
      <c r="J21" s="5" t="str">
        <f>IF(_xlfn.XLOOKUP(($A21&amp;"_"&amp;TEXT(J$2,"yyyy-mm-dd")),[1]SURVEY123!$A:$A,[1]SURVEY123!$AC:$AC,"")=0,"",_xlfn.XLOOKUP(($A21&amp;"_"&amp;TEXT(J$2,"yyyy-mm-dd")),[1]SURVEY123!$A:$A,[1]SURVEY123!$AC:$AC,""))</f>
        <v/>
      </c>
      <c r="K21" s="5" t="str">
        <f>IF(_xlfn.XLOOKUP(($A21&amp;"_"&amp;TEXT(K$2,"yyyy-mm-dd")),[1]SURVEY123!$A:$A,[1]SURVEY123!$AC:$AC,"")=0,"",_xlfn.XLOOKUP(($A21&amp;"_"&amp;TEXT(K$2,"yyyy-mm-dd")),[1]SURVEY123!$A:$A,[1]SURVEY123!$AC:$AC,""))</f>
        <v/>
      </c>
      <c r="L21" s="5" t="str">
        <f>IF(_xlfn.XLOOKUP(($A21&amp;"_"&amp;TEXT(L$2,"yyyy-mm-dd")),[1]SURVEY123!$A:$A,[1]SURVEY123!$AC:$AC,"")=0,"",_xlfn.XLOOKUP(($A21&amp;"_"&amp;TEXT(L$2,"yyyy-mm-dd")),[1]SURVEY123!$A:$A,[1]SURVEY123!$AC:$AC,""))</f>
        <v/>
      </c>
      <c r="M21" s="5" t="str">
        <f>IF(_xlfn.XLOOKUP(($A21&amp;"_"&amp;TEXT(M$2,"yyyy-mm-dd")),[1]SURVEY123!$A:$A,[1]SURVEY123!$AC:$AC,"")=0,"",_xlfn.XLOOKUP(($A21&amp;"_"&amp;TEXT(M$2,"yyyy-mm-dd")),[1]SURVEY123!$A:$A,[1]SURVEY123!$AC:$AC,""))</f>
        <v/>
      </c>
      <c r="N21" s="5" t="str">
        <f>IF(_xlfn.XLOOKUP(($A21&amp;"_"&amp;TEXT(N$2,"yyyy-mm-dd")),[1]SURVEY123!$A:$A,[1]SURVEY123!$AC:$AC,"")=0,"",_xlfn.XLOOKUP(($A21&amp;"_"&amp;TEXT(N$2,"yyyy-mm-dd")),[1]SURVEY123!$A:$A,[1]SURVEY123!$AC:$AC,""))</f>
        <v/>
      </c>
      <c r="O21" s="5" t="str">
        <f>IF(_xlfn.XLOOKUP(($A21&amp;"_"&amp;TEXT(O$2,"yyyy-mm-dd")),[1]SURVEY123!$A:$A,[1]SURVEY123!$AC:$AC,"")=0,"",_xlfn.XLOOKUP(($A21&amp;"_"&amp;TEXT(O$2,"yyyy-mm-dd")),[1]SURVEY123!$A:$A,[1]SURVEY123!$AC:$AC,""))</f>
        <v/>
      </c>
      <c r="P21" s="5" t="str">
        <f>IF(_xlfn.XLOOKUP(($A21&amp;"_"&amp;TEXT(P$2,"yyyy-mm-dd")),[1]SURVEY123!$A:$A,[1]SURVEY123!$AC:$AC,"")=0,"",_xlfn.XLOOKUP(($A21&amp;"_"&amp;TEXT(P$2,"yyyy-mm-dd")),[1]SURVEY123!$A:$A,[1]SURVEY123!$AC:$AC,""))</f>
        <v/>
      </c>
      <c r="Q21" s="5" t="str">
        <f>IF(_xlfn.XLOOKUP(($A21&amp;"_"&amp;TEXT(Q$2,"yyyy-mm-dd")),[1]SURVEY123!$A:$A,[1]SURVEY123!$AC:$AC,"")=0,"",_xlfn.XLOOKUP(($A21&amp;"_"&amp;TEXT(Q$2,"yyyy-mm-dd")),[1]SURVEY123!$A:$A,[1]SURVEY123!$AC:$AC,""))</f>
        <v/>
      </c>
      <c r="R21" s="20">
        <f t="shared" si="1"/>
        <v>0</v>
      </c>
      <c r="S21" s="20">
        <f t="shared" si="2"/>
        <v>0</v>
      </c>
      <c r="T21" s="12" t="str" cm="1">
        <f t="array" ref="T21">_xlfn.IFS(B21="","NA",R21=0, "Excellent", S21=0, "Good", S21=1, "Fair", S21=2, "Fair", S21&gt;=3, "Poor")</f>
        <v>NA</v>
      </c>
    </row>
    <row r="22" spans="1:20">
      <c r="A22" s="3" t="s">
        <v>25</v>
      </c>
      <c r="B22" s="10">
        <f t="shared" si="0"/>
        <v>18.399999999999999</v>
      </c>
      <c r="C22" s="5">
        <f>IF(_xlfn.XLOOKUP(($A22&amp;"_"&amp;TEXT(C$2,"yyyy-mm-dd")),[1]SURVEY123!$A:$A,[1]SURVEY123!$AC:$AC,"")=0,"",_xlfn.XLOOKUP(($A22&amp;"_"&amp;TEXT(C$2,"yyyy-mm-dd")),[1]SURVEY123!$A:$A,[1]SURVEY123!$AC:$AC,""))</f>
        <v>19</v>
      </c>
      <c r="D22" s="5">
        <f>IF(_xlfn.XLOOKUP(($A22&amp;"_"&amp;TEXT(D$2,"yyyy-mm-dd")),[1]SURVEY123!$A:$A,[1]SURVEY123!$AC:$AC,"")=0,"",_xlfn.XLOOKUP(($A22&amp;"_"&amp;TEXT(D$2,"yyyy-mm-dd")),[1]SURVEY123!$A:$A,[1]SURVEY123!$AC:$AC,""))</f>
        <v>15</v>
      </c>
      <c r="E22" s="5">
        <f>IF(_xlfn.XLOOKUP(($A22&amp;"_"&amp;TEXT(E$2,"yyyy-mm-dd")),[1]SURVEY123!$A:$A,[1]SURVEY123!$AC:$AC,"")=0,"",_xlfn.XLOOKUP(($A22&amp;"_"&amp;TEXT(E$2,"yyyy-mm-dd")),[1]SURVEY123!$A:$A,[1]SURVEY123!$AC:$AC,""))</f>
        <v>18</v>
      </c>
      <c r="F22" s="5">
        <f>IF(_xlfn.XLOOKUP(($A22&amp;"_"&amp;TEXT(F$2,"yyyy-mm-dd")),[1]SURVEY123!$A:$A,[1]SURVEY123!$AC:$AC,"")=0,"",_xlfn.XLOOKUP(($A22&amp;"_"&amp;TEXT(F$2,"yyyy-mm-dd")),[1]SURVEY123!$A:$A,[1]SURVEY123!$AC:$AC,""))</f>
        <v>20</v>
      </c>
      <c r="G22" s="5" t="str">
        <f>IF(_xlfn.XLOOKUP(($A22&amp;"_"&amp;TEXT(G$2,"yyyy-mm-dd")),[1]SURVEY123!$A:$A,[1]SURVEY123!$AC:$AC,"")=0,"",_xlfn.XLOOKUP(($A22&amp;"_"&amp;TEXT(G$2,"yyyy-mm-dd")),[1]SURVEY123!$A:$A,[1]SURVEY123!$AC:$AC,""))</f>
        <v/>
      </c>
      <c r="H22" s="5">
        <f>IF(_xlfn.XLOOKUP(($A22&amp;"_"&amp;TEXT(H$2,"yyyy-mm-dd")),[1]SURVEY123!$A:$A,[1]SURVEY123!$AC:$AC,"")=0,"",_xlfn.XLOOKUP(($A22&amp;"_"&amp;TEXT(H$2,"yyyy-mm-dd")),[1]SURVEY123!$A:$A,[1]SURVEY123!$AC:$AC,""))</f>
        <v>20</v>
      </c>
      <c r="I22" s="5" t="str">
        <f>IF(_xlfn.XLOOKUP(($A22&amp;"_"&amp;TEXT(I$2,"yyyy-mm-dd")),[1]SURVEY123!$A:$A,[1]SURVEY123!$AC:$AC,"")=0,"",_xlfn.XLOOKUP(($A22&amp;"_"&amp;TEXT(I$2,"yyyy-mm-dd")),[1]SURVEY123!$A:$A,[1]SURVEY123!$AC:$AC,""))</f>
        <v/>
      </c>
      <c r="J22" s="5" t="str">
        <f>IF(_xlfn.XLOOKUP(($A22&amp;"_"&amp;TEXT(J$2,"yyyy-mm-dd")),[1]SURVEY123!$A:$A,[1]SURVEY123!$AC:$AC,"")=0,"",_xlfn.XLOOKUP(($A22&amp;"_"&amp;TEXT(J$2,"yyyy-mm-dd")),[1]SURVEY123!$A:$A,[1]SURVEY123!$AC:$AC,""))</f>
        <v/>
      </c>
      <c r="K22" s="5" t="str">
        <f>IF(_xlfn.XLOOKUP(($A22&amp;"_"&amp;TEXT(K$2,"yyyy-mm-dd")),[1]SURVEY123!$A:$A,[1]SURVEY123!$AC:$AC,"")=0,"",_xlfn.XLOOKUP(($A22&amp;"_"&amp;TEXT(K$2,"yyyy-mm-dd")),[1]SURVEY123!$A:$A,[1]SURVEY123!$AC:$AC,""))</f>
        <v/>
      </c>
      <c r="L22" s="5" t="str">
        <f>IF(_xlfn.XLOOKUP(($A22&amp;"_"&amp;TEXT(L$2,"yyyy-mm-dd")),[1]SURVEY123!$A:$A,[1]SURVEY123!$AC:$AC,"")=0,"",_xlfn.XLOOKUP(($A22&amp;"_"&amp;TEXT(L$2,"yyyy-mm-dd")),[1]SURVEY123!$A:$A,[1]SURVEY123!$AC:$AC,""))</f>
        <v/>
      </c>
      <c r="M22" s="5" t="str">
        <f>IF(_xlfn.XLOOKUP(($A22&amp;"_"&amp;TEXT(M$2,"yyyy-mm-dd")),[1]SURVEY123!$A:$A,[1]SURVEY123!$AC:$AC,"")=0,"",_xlfn.XLOOKUP(($A22&amp;"_"&amp;TEXT(M$2,"yyyy-mm-dd")),[1]SURVEY123!$A:$A,[1]SURVEY123!$AC:$AC,""))</f>
        <v/>
      </c>
      <c r="N22" s="5" t="str">
        <f>IF(_xlfn.XLOOKUP(($A22&amp;"_"&amp;TEXT(N$2,"yyyy-mm-dd")),[1]SURVEY123!$A:$A,[1]SURVEY123!$AC:$AC,"")=0,"",_xlfn.XLOOKUP(($A22&amp;"_"&amp;TEXT(N$2,"yyyy-mm-dd")),[1]SURVEY123!$A:$A,[1]SURVEY123!$AC:$AC,""))</f>
        <v/>
      </c>
      <c r="O22" s="5" t="str">
        <f>IF(_xlfn.XLOOKUP(($A22&amp;"_"&amp;TEXT(O$2,"yyyy-mm-dd")),[1]SURVEY123!$A:$A,[1]SURVEY123!$AC:$AC,"")=0,"",_xlfn.XLOOKUP(($A22&amp;"_"&amp;TEXT(O$2,"yyyy-mm-dd")),[1]SURVEY123!$A:$A,[1]SURVEY123!$AC:$AC,""))</f>
        <v/>
      </c>
      <c r="P22" s="5" t="str">
        <f>IF(_xlfn.XLOOKUP(($A22&amp;"_"&amp;TEXT(P$2,"yyyy-mm-dd")),[1]SURVEY123!$A:$A,[1]SURVEY123!$AC:$AC,"")=0,"",_xlfn.XLOOKUP(($A22&amp;"_"&amp;TEXT(P$2,"yyyy-mm-dd")),[1]SURVEY123!$A:$A,[1]SURVEY123!$AC:$AC,""))</f>
        <v/>
      </c>
      <c r="Q22" s="5" t="str">
        <f>IF(_xlfn.XLOOKUP(($A22&amp;"_"&amp;TEXT(Q$2,"yyyy-mm-dd")),[1]SURVEY123!$A:$A,[1]SURVEY123!$AC:$AC,"")=0,"",_xlfn.XLOOKUP(($A22&amp;"_"&amp;TEXT(Q$2,"yyyy-mm-dd")),[1]SURVEY123!$A:$A,[1]SURVEY123!$AC:$AC,""))</f>
        <v/>
      </c>
      <c r="R22" s="20">
        <f t="shared" si="1"/>
        <v>0</v>
      </c>
      <c r="S22" s="20">
        <f t="shared" si="2"/>
        <v>0</v>
      </c>
      <c r="T22" s="12" t="str" cm="1">
        <f t="array" ref="T22">_xlfn.IFS(B22="","NA",R22=0, "Excellent", S22=0, "Good", S22=1, "Fair", S22=2, "Fair", S22&gt;=3, "Poor")</f>
        <v>Excellent</v>
      </c>
    </row>
    <row r="23" spans="1:20">
      <c r="A23" s="3" t="s">
        <v>26</v>
      </c>
      <c r="B23" s="10">
        <f t="shared" si="0"/>
        <v>21.583333333333332</v>
      </c>
      <c r="C23" s="5">
        <f>IF(_xlfn.XLOOKUP(($A23&amp;"_"&amp;TEXT(C$2,"yyyy-mm-dd")),[1]SURVEY123!$A:$A,[1]SURVEY123!$AC:$AC,"")=0,"",_xlfn.XLOOKUP(($A23&amp;"_"&amp;TEXT(C$2,"yyyy-mm-dd")),[1]SURVEY123!$A:$A,[1]SURVEY123!$AC:$AC,""))</f>
        <v>20</v>
      </c>
      <c r="D23" s="5">
        <f>IF(_xlfn.XLOOKUP(($A23&amp;"_"&amp;TEXT(D$2,"yyyy-mm-dd")),[1]SURVEY123!$A:$A,[1]SURVEY123!$AC:$AC,"")=0,"",_xlfn.XLOOKUP(($A23&amp;"_"&amp;TEXT(D$2,"yyyy-mm-dd")),[1]SURVEY123!$A:$A,[1]SURVEY123!$AC:$AC,""))</f>
        <v>15</v>
      </c>
      <c r="E23" s="5">
        <f>IF(_xlfn.XLOOKUP(($A23&amp;"_"&amp;TEXT(E$2,"yyyy-mm-dd")),[1]SURVEY123!$A:$A,[1]SURVEY123!$AC:$AC,"")=0,"",_xlfn.XLOOKUP(($A23&amp;"_"&amp;TEXT(E$2,"yyyy-mm-dd")),[1]SURVEY123!$A:$A,[1]SURVEY123!$AC:$AC,""))</f>
        <v>1</v>
      </c>
      <c r="F23" s="5">
        <f>IF(_xlfn.XLOOKUP(($A23&amp;"_"&amp;TEXT(F$2,"yyyy-mm-dd")),[1]SURVEY123!$A:$A,[1]SURVEY123!$AC:$AC,"")=0,"",_xlfn.XLOOKUP(($A23&amp;"_"&amp;TEXT(F$2,"yyyy-mm-dd")),[1]SURVEY123!$A:$A,[1]SURVEY123!$AC:$AC,""))</f>
        <v>24</v>
      </c>
      <c r="G23" s="5">
        <f>IF(_xlfn.XLOOKUP(($A23&amp;"_"&amp;TEXT(G$2,"yyyy-mm-dd")),[1]SURVEY123!$A:$A,[1]SURVEY123!$AC:$AC,"")=0,"",_xlfn.XLOOKUP(($A23&amp;"_"&amp;TEXT(G$2,"yyyy-mm-dd")),[1]SURVEY123!$A:$A,[1]SURVEY123!$AC:$AC,""))</f>
        <v>20</v>
      </c>
      <c r="H23" s="5">
        <f>IF(_xlfn.XLOOKUP(($A23&amp;"_"&amp;TEXT(H$2,"yyyy-mm-dd")),[1]SURVEY123!$A:$A,[1]SURVEY123!$AC:$AC,"")=0,"",_xlfn.XLOOKUP(($A23&amp;"_"&amp;TEXT(H$2,"yyyy-mm-dd")),[1]SURVEY123!$A:$A,[1]SURVEY123!$AC:$AC,""))</f>
        <v>25</v>
      </c>
      <c r="I23" s="5">
        <f>IF(_xlfn.XLOOKUP(($A23&amp;"_"&amp;TEXT(I$2,"yyyy-mm-dd")),[1]SURVEY123!$A:$A,[1]SURVEY123!$AC:$AC,"")=0,"",_xlfn.XLOOKUP(($A23&amp;"_"&amp;TEXT(I$2,"yyyy-mm-dd")),[1]SURVEY123!$A:$A,[1]SURVEY123!$AC:$AC,""))</f>
        <v>27</v>
      </c>
      <c r="J23" s="5">
        <f>IF(_xlfn.XLOOKUP(($A23&amp;"_"&amp;TEXT(J$2,"yyyy-mm-dd")),[1]SURVEY123!$A:$A,[1]SURVEY123!$AC:$AC,"")=0,"",_xlfn.XLOOKUP(($A23&amp;"_"&amp;TEXT(J$2,"yyyy-mm-dd")),[1]SURVEY123!$A:$A,[1]SURVEY123!$AC:$AC,""))</f>
        <v>25</v>
      </c>
      <c r="K23" s="5">
        <f>IF(_xlfn.XLOOKUP(($A23&amp;"_"&amp;TEXT(K$2,"yyyy-mm-dd")),[1]SURVEY123!$A:$A,[1]SURVEY123!$AC:$AC,"")=0,"",_xlfn.XLOOKUP(($A23&amp;"_"&amp;TEXT(K$2,"yyyy-mm-dd")),[1]SURVEY123!$A:$A,[1]SURVEY123!$AC:$AC,""))</f>
        <v>25</v>
      </c>
      <c r="L23" s="5">
        <f>IF(_xlfn.XLOOKUP(($A23&amp;"_"&amp;TEXT(L$2,"yyyy-mm-dd")),[1]SURVEY123!$A:$A,[1]SURVEY123!$AC:$AC,"")=0,"",_xlfn.XLOOKUP(($A23&amp;"_"&amp;TEXT(L$2,"yyyy-mm-dd")),[1]SURVEY123!$A:$A,[1]SURVEY123!$AC:$AC,""))</f>
        <v>27</v>
      </c>
      <c r="M23" s="5">
        <f>IF(_xlfn.XLOOKUP(($A23&amp;"_"&amp;TEXT(M$2,"yyyy-mm-dd")),[1]SURVEY123!$A:$A,[1]SURVEY123!$AC:$AC,"")=0,"",_xlfn.XLOOKUP(($A23&amp;"_"&amp;TEXT(M$2,"yyyy-mm-dd")),[1]SURVEY123!$A:$A,[1]SURVEY123!$AC:$AC,""))</f>
        <v>27</v>
      </c>
      <c r="N23" s="5">
        <f>IF(_xlfn.XLOOKUP(($A23&amp;"_"&amp;TEXT(N$2,"yyyy-mm-dd")),[1]SURVEY123!$A:$A,[1]SURVEY123!$AC:$AC,"")=0,"",_xlfn.XLOOKUP(($A23&amp;"_"&amp;TEXT(N$2,"yyyy-mm-dd")),[1]SURVEY123!$A:$A,[1]SURVEY123!$AC:$AC,""))</f>
        <v>23</v>
      </c>
      <c r="O23" s="5" t="str">
        <f>IF(_xlfn.XLOOKUP(($A23&amp;"_"&amp;TEXT(O$2,"yyyy-mm-dd")),[1]SURVEY123!$A:$A,[1]SURVEY123!$AC:$AC,"")=0,"",_xlfn.XLOOKUP(($A23&amp;"_"&amp;TEXT(O$2,"yyyy-mm-dd")),[1]SURVEY123!$A:$A,[1]SURVEY123!$AC:$AC,""))</f>
        <v/>
      </c>
      <c r="P23" s="5" t="str">
        <f>IF(_xlfn.XLOOKUP(($A23&amp;"_"&amp;TEXT(P$2,"yyyy-mm-dd")),[1]SURVEY123!$A:$A,[1]SURVEY123!$AC:$AC,"")=0,"",_xlfn.XLOOKUP(($A23&amp;"_"&amp;TEXT(P$2,"yyyy-mm-dd")),[1]SURVEY123!$A:$A,[1]SURVEY123!$AC:$AC,""))</f>
        <v/>
      </c>
      <c r="Q23" s="5" t="str">
        <f>IF(_xlfn.XLOOKUP(($A23&amp;"_"&amp;TEXT(Q$2,"yyyy-mm-dd")),[1]SURVEY123!$A:$A,[1]SURVEY123!$AC:$AC,"")=0,"",_xlfn.XLOOKUP(($A23&amp;"_"&amp;TEXT(Q$2,"yyyy-mm-dd")),[1]SURVEY123!$A:$A,[1]SURVEY123!$AC:$AC,""))</f>
        <v/>
      </c>
      <c r="R23" s="20">
        <f t="shared" si="1"/>
        <v>0</v>
      </c>
      <c r="S23" s="20">
        <f t="shared" si="2"/>
        <v>0</v>
      </c>
      <c r="T23" s="12" t="str" cm="1">
        <f t="array" ref="T23">_xlfn.IFS(B23="","NA",R23=0, "Excellent", S23=0, "Good", S23=1, "Fair", S23=2, "Fair", S23&gt;=3, "Poor")</f>
        <v>Excellent</v>
      </c>
    </row>
    <row r="24" spans="1:20">
      <c r="A24" s="3" t="s">
        <v>27</v>
      </c>
      <c r="B24" s="10" t="str">
        <f t="shared" si="0"/>
        <v/>
      </c>
      <c r="C24" s="5" t="str">
        <f>IF(_xlfn.XLOOKUP(($A24&amp;"_"&amp;TEXT(C$2,"yyyy-mm-dd")),[1]SURVEY123!$A:$A,[1]SURVEY123!$AC:$AC,"")=0,"",_xlfn.XLOOKUP(($A24&amp;"_"&amp;TEXT(C$2,"yyyy-mm-dd")),[1]SURVEY123!$A:$A,[1]SURVEY123!$AC:$AC,""))</f>
        <v/>
      </c>
      <c r="D24" s="5" t="str">
        <f>IF(_xlfn.XLOOKUP(($A24&amp;"_"&amp;TEXT(D$2,"yyyy-mm-dd")),[1]SURVEY123!$A:$A,[1]SURVEY123!$AC:$AC,"")=0,"",_xlfn.XLOOKUP(($A24&amp;"_"&amp;TEXT(D$2,"yyyy-mm-dd")),[1]SURVEY123!$A:$A,[1]SURVEY123!$AC:$AC,""))</f>
        <v/>
      </c>
      <c r="E24" s="5" t="str">
        <f>IF(_xlfn.XLOOKUP(($A24&amp;"_"&amp;TEXT(E$2,"yyyy-mm-dd")),[1]SURVEY123!$A:$A,[1]SURVEY123!$AC:$AC,"")=0,"",_xlfn.XLOOKUP(($A24&amp;"_"&amp;TEXT(E$2,"yyyy-mm-dd")),[1]SURVEY123!$A:$A,[1]SURVEY123!$AC:$AC,""))</f>
        <v/>
      </c>
      <c r="F24" s="5" t="str">
        <f>IF(_xlfn.XLOOKUP(($A24&amp;"_"&amp;TEXT(F$2,"yyyy-mm-dd")),[1]SURVEY123!$A:$A,[1]SURVEY123!$AC:$AC,"")=0,"",_xlfn.XLOOKUP(($A24&amp;"_"&amp;TEXT(F$2,"yyyy-mm-dd")),[1]SURVEY123!$A:$A,[1]SURVEY123!$AC:$AC,""))</f>
        <v/>
      </c>
      <c r="G24" s="5" t="str">
        <f>IF(_xlfn.XLOOKUP(($A24&amp;"_"&amp;TEXT(G$2,"yyyy-mm-dd")),[1]SURVEY123!$A:$A,[1]SURVEY123!$AC:$AC,"")=0,"",_xlfn.XLOOKUP(($A24&amp;"_"&amp;TEXT(G$2,"yyyy-mm-dd")),[1]SURVEY123!$A:$A,[1]SURVEY123!$AC:$AC,""))</f>
        <v/>
      </c>
      <c r="H24" s="5" t="str">
        <f>IF(_xlfn.XLOOKUP(($A24&amp;"_"&amp;TEXT(H$2,"yyyy-mm-dd")),[1]SURVEY123!$A:$A,[1]SURVEY123!$AC:$AC,"")=0,"",_xlfn.XLOOKUP(($A24&amp;"_"&amp;TEXT(H$2,"yyyy-mm-dd")),[1]SURVEY123!$A:$A,[1]SURVEY123!$AC:$AC,""))</f>
        <v/>
      </c>
      <c r="I24" s="5" t="str">
        <f>IF(_xlfn.XLOOKUP(($A24&amp;"_"&amp;TEXT(I$2,"yyyy-mm-dd")),[1]SURVEY123!$A:$A,[1]SURVEY123!$AC:$AC,"")=0,"",_xlfn.XLOOKUP(($A24&amp;"_"&amp;TEXT(I$2,"yyyy-mm-dd")),[1]SURVEY123!$A:$A,[1]SURVEY123!$AC:$AC,""))</f>
        <v/>
      </c>
      <c r="J24" s="5" t="str">
        <f>IF(_xlfn.XLOOKUP(($A24&amp;"_"&amp;TEXT(J$2,"yyyy-mm-dd")),[1]SURVEY123!$A:$A,[1]SURVEY123!$AC:$AC,"")=0,"",_xlfn.XLOOKUP(($A24&amp;"_"&amp;TEXT(J$2,"yyyy-mm-dd")),[1]SURVEY123!$A:$A,[1]SURVEY123!$AC:$AC,""))</f>
        <v/>
      </c>
      <c r="K24" s="5" t="str">
        <f>IF(_xlfn.XLOOKUP(($A24&amp;"_"&amp;TEXT(K$2,"yyyy-mm-dd")),[1]SURVEY123!$A:$A,[1]SURVEY123!$AC:$AC,"")=0,"",_xlfn.XLOOKUP(($A24&amp;"_"&amp;TEXT(K$2,"yyyy-mm-dd")),[1]SURVEY123!$A:$A,[1]SURVEY123!$AC:$AC,""))</f>
        <v/>
      </c>
      <c r="L24" s="5" t="str">
        <f>IF(_xlfn.XLOOKUP(($A24&amp;"_"&amp;TEXT(L$2,"yyyy-mm-dd")),[1]SURVEY123!$A:$A,[1]SURVEY123!$AC:$AC,"")=0,"",_xlfn.XLOOKUP(($A24&amp;"_"&amp;TEXT(L$2,"yyyy-mm-dd")),[1]SURVEY123!$A:$A,[1]SURVEY123!$AC:$AC,""))</f>
        <v/>
      </c>
      <c r="M24" s="5" t="str">
        <f>IF(_xlfn.XLOOKUP(($A24&amp;"_"&amp;TEXT(M$2,"yyyy-mm-dd")),[1]SURVEY123!$A:$A,[1]SURVEY123!$AC:$AC,"")=0,"",_xlfn.XLOOKUP(($A24&amp;"_"&amp;TEXT(M$2,"yyyy-mm-dd")),[1]SURVEY123!$A:$A,[1]SURVEY123!$AC:$AC,""))</f>
        <v/>
      </c>
      <c r="N24" s="5" t="str">
        <f>IF(_xlfn.XLOOKUP(($A24&amp;"_"&amp;TEXT(N$2,"yyyy-mm-dd")),[1]SURVEY123!$A:$A,[1]SURVEY123!$AC:$AC,"")=0,"",_xlfn.XLOOKUP(($A24&amp;"_"&amp;TEXT(N$2,"yyyy-mm-dd")),[1]SURVEY123!$A:$A,[1]SURVEY123!$AC:$AC,""))</f>
        <v/>
      </c>
      <c r="O24" s="5" t="str">
        <f>IF(_xlfn.XLOOKUP(($A24&amp;"_"&amp;TEXT(O$2,"yyyy-mm-dd")),[1]SURVEY123!$A:$A,[1]SURVEY123!$AC:$AC,"")=0,"",_xlfn.XLOOKUP(($A24&amp;"_"&amp;TEXT(O$2,"yyyy-mm-dd")),[1]SURVEY123!$A:$A,[1]SURVEY123!$AC:$AC,""))</f>
        <v/>
      </c>
      <c r="P24" s="5" t="str">
        <f>IF(_xlfn.XLOOKUP(($A24&amp;"_"&amp;TEXT(P$2,"yyyy-mm-dd")),[1]SURVEY123!$A:$A,[1]SURVEY123!$AC:$AC,"")=0,"",_xlfn.XLOOKUP(($A24&amp;"_"&amp;TEXT(P$2,"yyyy-mm-dd")),[1]SURVEY123!$A:$A,[1]SURVEY123!$AC:$AC,""))</f>
        <v/>
      </c>
      <c r="Q24" s="5" t="str">
        <f>IF(_xlfn.XLOOKUP(($A24&amp;"_"&amp;TEXT(Q$2,"yyyy-mm-dd")),[1]SURVEY123!$A:$A,[1]SURVEY123!$AC:$AC,"")=0,"",_xlfn.XLOOKUP(($A24&amp;"_"&amp;TEXT(Q$2,"yyyy-mm-dd")),[1]SURVEY123!$A:$A,[1]SURVEY123!$AC:$AC,""))</f>
        <v/>
      </c>
      <c r="R24" s="20">
        <f t="shared" si="1"/>
        <v>0</v>
      </c>
      <c r="S24" s="20">
        <f t="shared" si="2"/>
        <v>0</v>
      </c>
      <c r="T24" s="12" t="str" cm="1">
        <f t="array" ref="T24">_xlfn.IFS(B24="","NA",R24=0, "Excellent", S24=0, "Good", S24=1, "Fair", S24=2, "Fair", S24&gt;=3, "Poor")</f>
        <v>NA</v>
      </c>
    </row>
    <row r="25" spans="1:20">
      <c r="A25" s="3" t="s">
        <v>28</v>
      </c>
      <c r="B25" s="10">
        <f t="shared" si="0"/>
        <v>22.75</v>
      </c>
      <c r="C25" s="5">
        <f>IF(_xlfn.XLOOKUP(($A25&amp;"_"&amp;TEXT(C$2,"yyyy-mm-dd")),[1]SURVEY123!$A:$A,[1]SURVEY123!$AC:$AC,"")=0,"",_xlfn.XLOOKUP(($A25&amp;"_"&amp;TEXT(C$2,"yyyy-mm-dd")),[1]SURVEY123!$A:$A,[1]SURVEY123!$AC:$AC,""))</f>
        <v>20</v>
      </c>
      <c r="D25" s="5">
        <f>IF(_xlfn.XLOOKUP(($A25&amp;"_"&amp;TEXT(D$2,"yyyy-mm-dd")),[1]SURVEY123!$A:$A,[1]SURVEY123!$AC:$AC,"")=0,"",_xlfn.XLOOKUP(($A25&amp;"_"&amp;TEXT(D$2,"yyyy-mm-dd")),[1]SURVEY123!$A:$A,[1]SURVEY123!$AC:$AC,""))</f>
        <v>15</v>
      </c>
      <c r="E25" s="5">
        <f>IF(_xlfn.XLOOKUP(($A25&amp;"_"&amp;TEXT(E$2,"yyyy-mm-dd")),[1]SURVEY123!$A:$A,[1]SURVEY123!$AC:$AC,"")=0,"",_xlfn.XLOOKUP(($A25&amp;"_"&amp;TEXT(E$2,"yyyy-mm-dd")),[1]SURVEY123!$A:$A,[1]SURVEY123!$AC:$AC,""))</f>
        <v>17</v>
      </c>
      <c r="F25" s="5">
        <f>IF(_xlfn.XLOOKUP(($A25&amp;"_"&amp;TEXT(F$2,"yyyy-mm-dd")),[1]SURVEY123!$A:$A,[1]SURVEY123!$AC:$AC,"")=0,"",_xlfn.XLOOKUP(($A25&amp;"_"&amp;TEXT(F$2,"yyyy-mm-dd")),[1]SURVEY123!$A:$A,[1]SURVEY123!$AC:$AC,""))</f>
        <v>23</v>
      </c>
      <c r="G25" s="5">
        <f>IF(_xlfn.XLOOKUP(($A25&amp;"_"&amp;TEXT(G$2,"yyyy-mm-dd")),[1]SURVEY123!$A:$A,[1]SURVEY123!$AC:$AC,"")=0,"",_xlfn.XLOOKUP(($A25&amp;"_"&amp;TEXT(G$2,"yyyy-mm-dd")),[1]SURVEY123!$A:$A,[1]SURVEY123!$AC:$AC,""))</f>
        <v>20</v>
      </c>
      <c r="H25" s="5">
        <f>IF(_xlfn.XLOOKUP(($A25&amp;"_"&amp;TEXT(H$2,"yyyy-mm-dd")),[1]SURVEY123!$A:$A,[1]SURVEY123!$AC:$AC,"")=0,"",_xlfn.XLOOKUP(($A25&amp;"_"&amp;TEXT(H$2,"yyyy-mm-dd")),[1]SURVEY123!$A:$A,[1]SURVEY123!$AC:$AC,""))</f>
        <v>25</v>
      </c>
      <c r="I25" s="5">
        <f>IF(_xlfn.XLOOKUP(($A25&amp;"_"&amp;TEXT(I$2,"yyyy-mm-dd")),[1]SURVEY123!$A:$A,[1]SURVEY123!$AC:$AC,"")=0,"",_xlfn.XLOOKUP(($A25&amp;"_"&amp;TEXT(I$2,"yyyy-mm-dd")),[1]SURVEY123!$A:$A,[1]SURVEY123!$AC:$AC,""))</f>
        <v>27</v>
      </c>
      <c r="J25" s="5">
        <f>IF(_xlfn.XLOOKUP(($A25&amp;"_"&amp;TEXT(J$2,"yyyy-mm-dd")),[1]SURVEY123!$A:$A,[1]SURVEY123!$AC:$AC,"")=0,"",_xlfn.XLOOKUP(($A25&amp;"_"&amp;TEXT(J$2,"yyyy-mm-dd")),[1]SURVEY123!$A:$A,[1]SURVEY123!$AC:$AC,""))</f>
        <v>25</v>
      </c>
      <c r="K25" s="5">
        <f>IF(_xlfn.XLOOKUP(($A25&amp;"_"&amp;TEXT(K$2,"yyyy-mm-dd")),[1]SURVEY123!$A:$A,[1]SURVEY123!$AC:$AC,"")=0,"",_xlfn.XLOOKUP(($A25&amp;"_"&amp;TEXT(K$2,"yyyy-mm-dd")),[1]SURVEY123!$A:$A,[1]SURVEY123!$AC:$AC,""))</f>
        <v>25</v>
      </c>
      <c r="L25" s="5">
        <f>IF(_xlfn.XLOOKUP(($A25&amp;"_"&amp;TEXT(L$2,"yyyy-mm-dd")),[1]SURVEY123!$A:$A,[1]SURVEY123!$AC:$AC,"")=0,"",_xlfn.XLOOKUP(($A25&amp;"_"&amp;TEXT(L$2,"yyyy-mm-dd")),[1]SURVEY123!$A:$A,[1]SURVEY123!$AC:$AC,""))</f>
        <v>27</v>
      </c>
      <c r="M25" s="5">
        <f>IF(_xlfn.XLOOKUP(($A25&amp;"_"&amp;TEXT(M$2,"yyyy-mm-dd")),[1]SURVEY123!$A:$A,[1]SURVEY123!$AC:$AC,"")=0,"",_xlfn.XLOOKUP(($A25&amp;"_"&amp;TEXT(M$2,"yyyy-mm-dd")),[1]SURVEY123!$A:$A,[1]SURVEY123!$AC:$AC,""))</f>
        <v>26</v>
      </c>
      <c r="N25" s="5">
        <f>IF(_xlfn.XLOOKUP(($A25&amp;"_"&amp;TEXT(N$2,"yyyy-mm-dd")),[1]SURVEY123!$A:$A,[1]SURVEY123!$AC:$AC,"")=0,"",_xlfn.XLOOKUP(($A25&amp;"_"&amp;TEXT(N$2,"yyyy-mm-dd")),[1]SURVEY123!$A:$A,[1]SURVEY123!$AC:$AC,""))</f>
        <v>23</v>
      </c>
      <c r="O25" s="5" t="str">
        <f>IF(_xlfn.XLOOKUP(($A25&amp;"_"&amp;TEXT(O$2,"yyyy-mm-dd")),[1]SURVEY123!$A:$A,[1]SURVEY123!$AC:$AC,"")=0,"",_xlfn.XLOOKUP(($A25&amp;"_"&amp;TEXT(O$2,"yyyy-mm-dd")),[1]SURVEY123!$A:$A,[1]SURVEY123!$AC:$AC,""))</f>
        <v/>
      </c>
      <c r="P25" s="5" t="str">
        <f>IF(_xlfn.XLOOKUP(($A25&amp;"_"&amp;TEXT(P$2,"yyyy-mm-dd")),[1]SURVEY123!$A:$A,[1]SURVEY123!$AC:$AC,"")=0,"",_xlfn.XLOOKUP(($A25&amp;"_"&amp;TEXT(P$2,"yyyy-mm-dd")),[1]SURVEY123!$A:$A,[1]SURVEY123!$AC:$AC,""))</f>
        <v/>
      </c>
      <c r="Q25" s="5" t="str">
        <f>IF(_xlfn.XLOOKUP(($A25&amp;"_"&amp;TEXT(Q$2,"yyyy-mm-dd")),[1]SURVEY123!$A:$A,[1]SURVEY123!$AC:$AC,"")=0,"",_xlfn.XLOOKUP(($A25&amp;"_"&amp;TEXT(Q$2,"yyyy-mm-dd")),[1]SURVEY123!$A:$A,[1]SURVEY123!$AC:$AC,""))</f>
        <v/>
      </c>
      <c r="R25" s="20">
        <f t="shared" si="1"/>
        <v>0</v>
      </c>
      <c r="S25" s="20">
        <f t="shared" si="2"/>
        <v>0</v>
      </c>
      <c r="T25" s="12" t="str" cm="1">
        <f t="array" ref="T25">_xlfn.IFS(B25="","NA",R25=0, "Excellent", S25=0, "Good", S25=1, "Fair", S25=2, "Fair", S25&gt;=3, "Poor")</f>
        <v>Excellent</v>
      </c>
    </row>
    <row r="26" spans="1:20">
      <c r="A26" s="3" t="s">
        <v>29</v>
      </c>
      <c r="B26" s="10">
        <f t="shared" si="0"/>
        <v>21.818181818181817</v>
      </c>
      <c r="C26" s="5">
        <f>IF(_xlfn.XLOOKUP(($A26&amp;"_"&amp;TEXT(C$2,"yyyy-mm-dd")),[1]SURVEY123!$A:$A,[1]SURVEY123!$AC:$AC,"")=0,"",_xlfn.XLOOKUP(($A26&amp;"_"&amp;TEXT(C$2,"yyyy-mm-dd")),[1]SURVEY123!$A:$A,[1]SURVEY123!$AC:$AC,""))</f>
        <v>19</v>
      </c>
      <c r="D26" s="5">
        <f>IF(_xlfn.XLOOKUP(($A26&amp;"_"&amp;TEXT(D$2,"yyyy-mm-dd")),[1]SURVEY123!$A:$A,[1]SURVEY123!$AC:$AC,"")=0,"",_xlfn.XLOOKUP(($A26&amp;"_"&amp;TEXT(D$2,"yyyy-mm-dd")),[1]SURVEY123!$A:$A,[1]SURVEY123!$AC:$AC,""))</f>
        <v>14</v>
      </c>
      <c r="E26" s="5">
        <f>IF(_xlfn.XLOOKUP(($A26&amp;"_"&amp;TEXT(E$2,"yyyy-mm-dd")),[1]SURVEY123!$A:$A,[1]SURVEY123!$AC:$AC,"")=0,"",_xlfn.XLOOKUP(($A26&amp;"_"&amp;TEXT(E$2,"yyyy-mm-dd")),[1]SURVEY123!$A:$A,[1]SURVEY123!$AC:$AC,""))</f>
        <v>17</v>
      </c>
      <c r="F26" s="5">
        <f>IF(_xlfn.XLOOKUP(($A26&amp;"_"&amp;TEXT(F$2,"yyyy-mm-dd")),[1]SURVEY123!$A:$A,[1]SURVEY123!$AC:$AC,"")=0,"",_xlfn.XLOOKUP(($A26&amp;"_"&amp;TEXT(F$2,"yyyy-mm-dd")),[1]SURVEY123!$A:$A,[1]SURVEY123!$AC:$AC,""))</f>
        <v>17</v>
      </c>
      <c r="G26" s="5">
        <f>IF(_xlfn.XLOOKUP(($A26&amp;"_"&amp;TEXT(G$2,"yyyy-mm-dd")),[1]SURVEY123!$A:$A,[1]SURVEY123!$AC:$AC,"")=0,"",_xlfn.XLOOKUP(($A26&amp;"_"&amp;TEXT(G$2,"yyyy-mm-dd")),[1]SURVEY123!$A:$A,[1]SURVEY123!$AC:$AC,""))</f>
        <v>20</v>
      </c>
      <c r="H26" s="5">
        <f>IF(_xlfn.XLOOKUP(($A26&amp;"_"&amp;TEXT(H$2,"yyyy-mm-dd")),[1]SURVEY123!$A:$A,[1]SURVEY123!$AC:$AC,"")=0,"",_xlfn.XLOOKUP(($A26&amp;"_"&amp;TEXT(H$2,"yyyy-mm-dd")),[1]SURVEY123!$A:$A,[1]SURVEY123!$AC:$AC,""))</f>
        <v>25</v>
      </c>
      <c r="I26" s="5" t="str">
        <f>IF(_xlfn.XLOOKUP(($A26&amp;"_"&amp;TEXT(I$2,"yyyy-mm-dd")),[1]SURVEY123!$A:$A,[1]SURVEY123!$AC:$AC,"")=0,"",_xlfn.XLOOKUP(($A26&amp;"_"&amp;TEXT(I$2,"yyyy-mm-dd")),[1]SURVEY123!$A:$A,[1]SURVEY123!$AC:$AC,""))</f>
        <v/>
      </c>
      <c r="J26" s="5">
        <f>IF(_xlfn.XLOOKUP(($A26&amp;"_"&amp;TEXT(J$2,"yyyy-mm-dd")),[1]SURVEY123!$A:$A,[1]SURVEY123!$AC:$AC,"")=0,"",_xlfn.XLOOKUP(($A26&amp;"_"&amp;TEXT(J$2,"yyyy-mm-dd")),[1]SURVEY123!$A:$A,[1]SURVEY123!$AC:$AC,""))</f>
        <v>24</v>
      </c>
      <c r="K26" s="5">
        <f>IF(_xlfn.XLOOKUP(($A26&amp;"_"&amp;TEXT(K$2,"yyyy-mm-dd")),[1]SURVEY123!$A:$A,[1]SURVEY123!$AC:$AC,"")=0,"",_xlfn.XLOOKUP(($A26&amp;"_"&amp;TEXT(K$2,"yyyy-mm-dd")),[1]SURVEY123!$A:$A,[1]SURVEY123!$AC:$AC,""))</f>
        <v>27</v>
      </c>
      <c r="L26" s="5">
        <f>IF(_xlfn.XLOOKUP(($A26&amp;"_"&amp;TEXT(L$2,"yyyy-mm-dd")),[1]SURVEY123!$A:$A,[1]SURVEY123!$AC:$AC,"")=0,"",_xlfn.XLOOKUP(($A26&amp;"_"&amp;TEXT(L$2,"yyyy-mm-dd")),[1]SURVEY123!$A:$A,[1]SURVEY123!$AC:$AC,""))</f>
        <v>25</v>
      </c>
      <c r="M26" s="5">
        <f>IF(_xlfn.XLOOKUP(($A26&amp;"_"&amp;TEXT(M$2,"yyyy-mm-dd")),[1]SURVEY123!$A:$A,[1]SURVEY123!$AC:$AC,"")=0,"",_xlfn.XLOOKUP(($A26&amp;"_"&amp;TEXT(M$2,"yyyy-mm-dd")),[1]SURVEY123!$A:$A,[1]SURVEY123!$AC:$AC,""))</f>
        <v>26</v>
      </c>
      <c r="N26" s="5">
        <f>IF(_xlfn.XLOOKUP(($A26&amp;"_"&amp;TEXT(N$2,"yyyy-mm-dd")),[1]SURVEY123!$A:$A,[1]SURVEY123!$AC:$AC,"")=0,"",_xlfn.XLOOKUP(($A26&amp;"_"&amp;TEXT(N$2,"yyyy-mm-dd")),[1]SURVEY123!$A:$A,[1]SURVEY123!$AC:$AC,""))</f>
        <v>26</v>
      </c>
      <c r="O26" s="5" t="str">
        <f>IF(_xlfn.XLOOKUP(($A26&amp;"_"&amp;TEXT(O$2,"yyyy-mm-dd")),[1]SURVEY123!$A:$A,[1]SURVEY123!$AC:$AC,"")=0,"",_xlfn.XLOOKUP(($A26&amp;"_"&amp;TEXT(O$2,"yyyy-mm-dd")),[1]SURVEY123!$A:$A,[1]SURVEY123!$AC:$AC,""))</f>
        <v/>
      </c>
      <c r="P26" s="5" t="str">
        <f>IF(_xlfn.XLOOKUP(($A26&amp;"_"&amp;TEXT(P$2,"yyyy-mm-dd")),[1]SURVEY123!$A:$A,[1]SURVEY123!$AC:$AC,"")=0,"",_xlfn.XLOOKUP(($A26&amp;"_"&amp;TEXT(P$2,"yyyy-mm-dd")),[1]SURVEY123!$A:$A,[1]SURVEY123!$AC:$AC,""))</f>
        <v/>
      </c>
      <c r="Q26" s="5" t="str">
        <f>IF(_xlfn.XLOOKUP(($A26&amp;"_"&amp;TEXT(Q$2,"yyyy-mm-dd")),[1]SURVEY123!$A:$A,[1]SURVEY123!$AC:$AC,"")=0,"",_xlfn.XLOOKUP(($A26&amp;"_"&amp;TEXT(Q$2,"yyyy-mm-dd")),[1]SURVEY123!$A:$A,[1]SURVEY123!$AC:$AC,""))</f>
        <v/>
      </c>
      <c r="R26" s="20">
        <f t="shared" si="1"/>
        <v>0</v>
      </c>
      <c r="S26" s="20">
        <f t="shared" si="2"/>
        <v>0</v>
      </c>
      <c r="T26" s="12" t="str" cm="1">
        <f t="array" ref="T26">_xlfn.IFS(B26="","NA",R26=0, "Excellent", S26=0, "Good", S26=1, "Fair", S26=2, "Fair", S26&gt;=3, "Poor")</f>
        <v>Excellent</v>
      </c>
    </row>
    <row r="27" spans="1:20">
      <c r="A27" s="3" t="s">
        <v>30</v>
      </c>
      <c r="B27" s="10" t="str">
        <f t="shared" si="0"/>
        <v/>
      </c>
      <c r="C27" s="5" t="str">
        <f>IF(_xlfn.XLOOKUP(($A27&amp;"_"&amp;TEXT(C$2,"yyyy-mm-dd")),[1]SURVEY123!$A:$A,[1]SURVEY123!$AC:$AC,"")=0,"",_xlfn.XLOOKUP(($A27&amp;"_"&amp;TEXT(C$2,"yyyy-mm-dd")),[1]SURVEY123!$A:$A,[1]SURVEY123!$AC:$AC,""))</f>
        <v/>
      </c>
      <c r="D27" s="5" t="str">
        <f>IF(_xlfn.XLOOKUP(($A27&amp;"_"&amp;TEXT(D$2,"yyyy-mm-dd")),[1]SURVEY123!$A:$A,[1]SURVEY123!$AC:$AC,"")=0,"",_xlfn.XLOOKUP(($A27&amp;"_"&amp;TEXT(D$2,"yyyy-mm-dd")),[1]SURVEY123!$A:$A,[1]SURVEY123!$AC:$AC,""))</f>
        <v/>
      </c>
      <c r="E27" s="5" t="str">
        <f>IF(_xlfn.XLOOKUP(($A27&amp;"_"&amp;TEXT(E$2,"yyyy-mm-dd")),[1]SURVEY123!$A:$A,[1]SURVEY123!$AC:$AC,"")=0,"",_xlfn.XLOOKUP(($A27&amp;"_"&amp;TEXT(E$2,"yyyy-mm-dd")),[1]SURVEY123!$A:$A,[1]SURVEY123!$AC:$AC,""))</f>
        <v/>
      </c>
      <c r="F27" s="5" t="str">
        <f>IF(_xlfn.XLOOKUP(($A27&amp;"_"&amp;TEXT(F$2,"yyyy-mm-dd")),[1]SURVEY123!$A:$A,[1]SURVEY123!$AC:$AC,"")=0,"",_xlfn.XLOOKUP(($A27&amp;"_"&amp;TEXT(F$2,"yyyy-mm-dd")),[1]SURVEY123!$A:$A,[1]SURVEY123!$AC:$AC,""))</f>
        <v/>
      </c>
      <c r="G27" s="5" t="str">
        <f>IF(_xlfn.XLOOKUP(($A27&amp;"_"&amp;TEXT(G$2,"yyyy-mm-dd")),[1]SURVEY123!$A:$A,[1]SURVEY123!$AC:$AC,"")=0,"",_xlfn.XLOOKUP(($A27&amp;"_"&amp;TEXT(G$2,"yyyy-mm-dd")),[1]SURVEY123!$A:$A,[1]SURVEY123!$AC:$AC,""))</f>
        <v/>
      </c>
      <c r="H27" s="5" t="str">
        <f>IF(_xlfn.XLOOKUP(($A27&amp;"_"&amp;TEXT(H$2,"yyyy-mm-dd")),[1]SURVEY123!$A:$A,[1]SURVEY123!$AC:$AC,"")=0,"",_xlfn.XLOOKUP(($A27&amp;"_"&amp;TEXT(H$2,"yyyy-mm-dd")),[1]SURVEY123!$A:$A,[1]SURVEY123!$AC:$AC,""))</f>
        <v/>
      </c>
      <c r="I27" s="5" t="str">
        <f>IF(_xlfn.XLOOKUP(($A27&amp;"_"&amp;TEXT(I$2,"yyyy-mm-dd")),[1]SURVEY123!$A:$A,[1]SURVEY123!$AC:$AC,"")=0,"",_xlfn.XLOOKUP(($A27&amp;"_"&amp;TEXT(I$2,"yyyy-mm-dd")),[1]SURVEY123!$A:$A,[1]SURVEY123!$AC:$AC,""))</f>
        <v/>
      </c>
      <c r="J27" s="5" t="str">
        <f>IF(_xlfn.XLOOKUP(($A27&amp;"_"&amp;TEXT(J$2,"yyyy-mm-dd")),[1]SURVEY123!$A:$A,[1]SURVEY123!$AC:$AC,"")=0,"",_xlfn.XLOOKUP(($A27&amp;"_"&amp;TEXT(J$2,"yyyy-mm-dd")),[1]SURVEY123!$A:$A,[1]SURVEY123!$AC:$AC,""))</f>
        <v/>
      </c>
      <c r="K27" s="5" t="str">
        <f>IF(_xlfn.XLOOKUP(($A27&amp;"_"&amp;TEXT(K$2,"yyyy-mm-dd")),[1]SURVEY123!$A:$A,[1]SURVEY123!$AC:$AC,"")=0,"",_xlfn.XLOOKUP(($A27&amp;"_"&amp;TEXT(K$2,"yyyy-mm-dd")),[1]SURVEY123!$A:$A,[1]SURVEY123!$AC:$AC,""))</f>
        <v/>
      </c>
      <c r="L27" s="5" t="str">
        <f>IF(_xlfn.XLOOKUP(($A27&amp;"_"&amp;TEXT(L$2,"yyyy-mm-dd")),[1]SURVEY123!$A:$A,[1]SURVEY123!$AC:$AC,"")=0,"",_xlfn.XLOOKUP(($A27&amp;"_"&amp;TEXT(L$2,"yyyy-mm-dd")),[1]SURVEY123!$A:$A,[1]SURVEY123!$AC:$AC,""))</f>
        <v/>
      </c>
      <c r="M27" s="5" t="str">
        <f>IF(_xlfn.XLOOKUP(($A27&amp;"_"&amp;TEXT(M$2,"yyyy-mm-dd")),[1]SURVEY123!$A:$A,[1]SURVEY123!$AC:$AC,"")=0,"",_xlfn.XLOOKUP(($A27&amp;"_"&amp;TEXT(M$2,"yyyy-mm-dd")),[1]SURVEY123!$A:$A,[1]SURVEY123!$AC:$AC,""))</f>
        <v/>
      </c>
      <c r="N27" s="5" t="str">
        <f>IF(_xlfn.XLOOKUP(($A27&amp;"_"&amp;TEXT(N$2,"yyyy-mm-dd")),[1]SURVEY123!$A:$A,[1]SURVEY123!$AC:$AC,"")=0,"",_xlfn.XLOOKUP(($A27&amp;"_"&amp;TEXT(N$2,"yyyy-mm-dd")),[1]SURVEY123!$A:$A,[1]SURVEY123!$AC:$AC,""))</f>
        <v/>
      </c>
      <c r="O27" s="5" t="str">
        <f>IF(_xlfn.XLOOKUP(($A27&amp;"_"&amp;TEXT(O$2,"yyyy-mm-dd")),[1]SURVEY123!$A:$A,[1]SURVEY123!$AC:$AC,"")=0,"",_xlfn.XLOOKUP(($A27&amp;"_"&amp;TEXT(O$2,"yyyy-mm-dd")),[1]SURVEY123!$A:$A,[1]SURVEY123!$AC:$AC,""))</f>
        <v/>
      </c>
      <c r="P27" s="5" t="str">
        <f>IF(_xlfn.XLOOKUP(($A27&amp;"_"&amp;TEXT(P$2,"yyyy-mm-dd")),[1]SURVEY123!$A:$A,[1]SURVEY123!$AC:$AC,"")=0,"",_xlfn.XLOOKUP(($A27&amp;"_"&amp;TEXT(P$2,"yyyy-mm-dd")),[1]SURVEY123!$A:$A,[1]SURVEY123!$AC:$AC,""))</f>
        <v/>
      </c>
      <c r="Q27" s="5" t="str">
        <f>IF(_xlfn.XLOOKUP(($A27&amp;"_"&amp;TEXT(Q$2,"yyyy-mm-dd")),[1]SURVEY123!$A:$A,[1]SURVEY123!$AC:$AC,"")=0,"",_xlfn.XLOOKUP(($A27&amp;"_"&amp;TEXT(Q$2,"yyyy-mm-dd")),[1]SURVEY123!$A:$A,[1]SURVEY123!$AC:$AC,""))</f>
        <v/>
      </c>
      <c r="R27" s="20">
        <f t="shared" si="1"/>
        <v>0</v>
      </c>
      <c r="S27" s="20">
        <f t="shared" si="2"/>
        <v>0</v>
      </c>
      <c r="T27" s="12" t="str" cm="1">
        <f t="array" ref="T27">_xlfn.IFS(B27="","NA",R27=0, "Excellent", S27=0, "Good", S27=1, "Fair", S27=2, "Fair", S27&gt;=3, "Poor")</f>
        <v>NA</v>
      </c>
    </row>
    <row r="28" spans="1:20">
      <c r="A28" s="3" t="s">
        <v>31</v>
      </c>
      <c r="B28" s="10" t="str">
        <f t="shared" si="0"/>
        <v/>
      </c>
      <c r="C28" s="5" t="str">
        <f>IF(_xlfn.XLOOKUP(($A28&amp;"_"&amp;TEXT(C$2,"yyyy-mm-dd")),[1]SURVEY123!$A:$A,[1]SURVEY123!$AC:$AC,"")=0,"",_xlfn.XLOOKUP(($A28&amp;"_"&amp;TEXT(C$2,"yyyy-mm-dd")),[1]SURVEY123!$A:$A,[1]SURVEY123!$AC:$AC,""))</f>
        <v/>
      </c>
      <c r="D28" s="5" t="str">
        <f>IF(_xlfn.XLOOKUP(($A28&amp;"_"&amp;TEXT(D$2,"yyyy-mm-dd")),[1]SURVEY123!$A:$A,[1]SURVEY123!$AC:$AC,"")=0,"",_xlfn.XLOOKUP(($A28&amp;"_"&amp;TEXT(D$2,"yyyy-mm-dd")),[1]SURVEY123!$A:$A,[1]SURVEY123!$AC:$AC,""))</f>
        <v/>
      </c>
      <c r="E28" s="5" t="str">
        <f>IF(_xlfn.XLOOKUP(($A28&amp;"_"&amp;TEXT(E$2,"yyyy-mm-dd")),[1]SURVEY123!$A:$A,[1]SURVEY123!$AC:$AC,"")=0,"",_xlfn.XLOOKUP(($A28&amp;"_"&amp;TEXT(E$2,"yyyy-mm-dd")),[1]SURVEY123!$A:$A,[1]SURVEY123!$AC:$AC,""))</f>
        <v/>
      </c>
      <c r="F28" s="5" t="str">
        <f>IF(_xlfn.XLOOKUP(($A28&amp;"_"&amp;TEXT(F$2,"yyyy-mm-dd")),[1]SURVEY123!$A:$A,[1]SURVEY123!$AC:$AC,"")=0,"",_xlfn.XLOOKUP(($A28&amp;"_"&amp;TEXT(F$2,"yyyy-mm-dd")),[1]SURVEY123!$A:$A,[1]SURVEY123!$AC:$AC,""))</f>
        <v/>
      </c>
      <c r="G28" s="5" t="str">
        <f>IF(_xlfn.XLOOKUP(($A28&amp;"_"&amp;TEXT(G$2,"yyyy-mm-dd")),[1]SURVEY123!$A:$A,[1]SURVEY123!$AC:$AC,"")=0,"",_xlfn.XLOOKUP(($A28&amp;"_"&amp;TEXT(G$2,"yyyy-mm-dd")),[1]SURVEY123!$A:$A,[1]SURVEY123!$AC:$AC,""))</f>
        <v/>
      </c>
      <c r="H28" s="5" t="str">
        <f>IF(_xlfn.XLOOKUP(($A28&amp;"_"&amp;TEXT(H$2,"yyyy-mm-dd")),[1]SURVEY123!$A:$A,[1]SURVEY123!$AC:$AC,"")=0,"",_xlfn.XLOOKUP(($A28&amp;"_"&amp;TEXT(H$2,"yyyy-mm-dd")),[1]SURVEY123!$A:$A,[1]SURVEY123!$AC:$AC,""))</f>
        <v/>
      </c>
      <c r="I28" s="5" t="str">
        <f>IF(_xlfn.XLOOKUP(($A28&amp;"_"&amp;TEXT(I$2,"yyyy-mm-dd")),[1]SURVEY123!$A:$A,[1]SURVEY123!$AC:$AC,"")=0,"",_xlfn.XLOOKUP(($A28&amp;"_"&amp;TEXT(I$2,"yyyy-mm-dd")),[1]SURVEY123!$A:$A,[1]SURVEY123!$AC:$AC,""))</f>
        <v/>
      </c>
      <c r="J28" s="5" t="str">
        <f>IF(_xlfn.XLOOKUP(($A28&amp;"_"&amp;TEXT(J$2,"yyyy-mm-dd")),[1]SURVEY123!$A:$A,[1]SURVEY123!$AC:$AC,"")=0,"",_xlfn.XLOOKUP(($A28&amp;"_"&amp;TEXT(J$2,"yyyy-mm-dd")),[1]SURVEY123!$A:$A,[1]SURVEY123!$AC:$AC,""))</f>
        <v/>
      </c>
      <c r="K28" s="5" t="str">
        <f>IF(_xlfn.XLOOKUP(($A28&amp;"_"&amp;TEXT(K$2,"yyyy-mm-dd")),[1]SURVEY123!$A:$A,[1]SURVEY123!$AC:$AC,"")=0,"",_xlfn.XLOOKUP(($A28&amp;"_"&amp;TEXT(K$2,"yyyy-mm-dd")),[1]SURVEY123!$A:$A,[1]SURVEY123!$AC:$AC,""))</f>
        <v/>
      </c>
      <c r="L28" s="5" t="str">
        <f>IF(_xlfn.XLOOKUP(($A28&amp;"_"&amp;TEXT(L$2,"yyyy-mm-dd")),[1]SURVEY123!$A:$A,[1]SURVEY123!$AC:$AC,"")=0,"",_xlfn.XLOOKUP(($A28&amp;"_"&amp;TEXT(L$2,"yyyy-mm-dd")),[1]SURVEY123!$A:$A,[1]SURVEY123!$AC:$AC,""))</f>
        <v/>
      </c>
      <c r="M28" s="5" t="str">
        <f>IF(_xlfn.XLOOKUP(($A28&amp;"_"&amp;TEXT(M$2,"yyyy-mm-dd")),[1]SURVEY123!$A:$A,[1]SURVEY123!$AC:$AC,"")=0,"",_xlfn.XLOOKUP(($A28&amp;"_"&amp;TEXT(M$2,"yyyy-mm-dd")),[1]SURVEY123!$A:$A,[1]SURVEY123!$AC:$AC,""))</f>
        <v/>
      </c>
      <c r="N28" s="5" t="str">
        <f>IF(_xlfn.XLOOKUP(($A28&amp;"_"&amp;TEXT(N$2,"yyyy-mm-dd")),[1]SURVEY123!$A:$A,[1]SURVEY123!$AC:$AC,"")=0,"",_xlfn.XLOOKUP(($A28&amp;"_"&amp;TEXT(N$2,"yyyy-mm-dd")),[1]SURVEY123!$A:$A,[1]SURVEY123!$AC:$AC,""))</f>
        <v/>
      </c>
      <c r="O28" s="5" t="str">
        <f>IF(_xlfn.XLOOKUP(($A28&amp;"_"&amp;TEXT(O$2,"yyyy-mm-dd")),[1]SURVEY123!$A:$A,[1]SURVEY123!$AC:$AC,"")=0,"",_xlfn.XLOOKUP(($A28&amp;"_"&amp;TEXT(O$2,"yyyy-mm-dd")),[1]SURVEY123!$A:$A,[1]SURVEY123!$AC:$AC,""))</f>
        <v/>
      </c>
      <c r="P28" s="5" t="str">
        <f>IF(_xlfn.XLOOKUP(($A28&amp;"_"&amp;TEXT(P$2,"yyyy-mm-dd")),[1]SURVEY123!$A:$A,[1]SURVEY123!$AC:$AC,"")=0,"",_xlfn.XLOOKUP(($A28&amp;"_"&amp;TEXT(P$2,"yyyy-mm-dd")),[1]SURVEY123!$A:$A,[1]SURVEY123!$AC:$AC,""))</f>
        <v/>
      </c>
      <c r="Q28" s="5" t="str">
        <f>IF(_xlfn.XLOOKUP(($A28&amp;"_"&amp;TEXT(Q$2,"yyyy-mm-dd")),[1]SURVEY123!$A:$A,[1]SURVEY123!$AC:$AC,"")=0,"",_xlfn.XLOOKUP(($A28&amp;"_"&amp;TEXT(Q$2,"yyyy-mm-dd")),[1]SURVEY123!$A:$A,[1]SURVEY123!$AC:$AC,""))</f>
        <v/>
      </c>
      <c r="R28" s="20">
        <f t="shared" si="1"/>
        <v>0</v>
      </c>
      <c r="S28" s="20">
        <f t="shared" si="2"/>
        <v>0</v>
      </c>
      <c r="T28" s="12" t="str" cm="1">
        <f t="array" ref="T28">_xlfn.IFS(B28="","NA",R28=0, "Excellent", S28=0, "Good", S28=1, "Fair", S28=2, "Fair", S28&gt;=3, "Poor")</f>
        <v>NA</v>
      </c>
    </row>
    <row r="29" spans="1:20">
      <c r="A29" s="3" t="s">
        <v>32</v>
      </c>
      <c r="B29" s="10">
        <f t="shared" si="0"/>
        <v>23.009999999999998</v>
      </c>
      <c r="C29" s="5">
        <f>IF(_xlfn.XLOOKUP(($A29&amp;"_"&amp;TEXT(C$2,"yyyy-mm-dd")),[1]SURVEY123!$A:$A,[1]SURVEY123!$AC:$AC,"")=0,"",_xlfn.XLOOKUP(($A29&amp;"_"&amp;TEXT(C$2,"yyyy-mm-dd")),[1]SURVEY123!$A:$A,[1]SURVEY123!$AC:$AC,""))</f>
        <v>22</v>
      </c>
      <c r="D29" s="5">
        <f>IF(_xlfn.XLOOKUP(($A29&amp;"_"&amp;TEXT(D$2,"yyyy-mm-dd")),[1]SURVEY123!$A:$A,[1]SURVEY123!$AC:$AC,"")=0,"",_xlfn.XLOOKUP(($A29&amp;"_"&amp;TEXT(D$2,"yyyy-mm-dd")),[1]SURVEY123!$A:$A,[1]SURVEY123!$AC:$AC,""))</f>
        <v>15</v>
      </c>
      <c r="E29" s="5" t="str">
        <f>IF(_xlfn.XLOOKUP(($A29&amp;"_"&amp;TEXT(E$2,"yyyy-mm-dd")),[1]SURVEY123!$A:$A,[1]SURVEY123!$AC:$AC,"")=0,"",_xlfn.XLOOKUP(($A29&amp;"_"&amp;TEXT(E$2,"yyyy-mm-dd")),[1]SURVEY123!$A:$A,[1]SURVEY123!$AC:$AC,""))</f>
        <v/>
      </c>
      <c r="F29" s="5">
        <f>IF(_xlfn.XLOOKUP(($A29&amp;"_"&amp;TEXT(F$2,"yyyy-mm-dd")),[1]SURVEY123!$A:$A,[1]SURVEY123!$AC:$AC,"")=0,"",_xlfn.XLOOKUP(($A29&amp;"_"&amp;TEXT(F$2,"yyyy-mm-dd")),[1]SURVEY123!$A:$A,[1]SURVEY123!$AC:$AC,""))</f>
        <v>23</v>
      </c>
      <c r="G29" s="5">
        <f>IF(_xlfn.XLOOKUP(($A29&amp;"_"&amp;TEXT(G$2,"yyyy-mm-dd")),[1]SURVEY123!$A:$A,[1]SURVEY123!$AC:$AC,"")=0,"",_xlfn.XLOOKUP(($A29&amp;"_"&amp;TEXT(G$2,"yyyy-mm-dd")),[1]SURVEY123!$A:$A,[1]SURVEY123!$AC:$AC,""))</f>
        <v>20</v>
      </c>
      <c r="H29" s="5">
        <f>IF(_xlfn.XLOOKUP(($A29&amp;"_"&amp;TEXT(H$2,"yyyy-mm-dd")),[1]SURVEY123!$A:$A,[1]SURVEY123!$AC:$AC,"")=0,"",_xlfn.XLOOKUP(($A29&amp;"_"&amp;TEXT(H$2,"yyyy-mm-dd")),[1]SURVEY123!$A:$A,[1]SURVEY123!$AC:$AC,""))</f>
        <v>24.4</v>
      </c>
      <c r="I29" s="5">
        <f>IF(_xlfn.XLOOKUP(($A29&amp;"_"&amp;TEXT(I$2,"yyyy-mm-dd")),[1]SURVEY123!$A:$A,[1]SURVEY123!$AC:$AC,"")=0,"",_xlfn.XLOOKUP(($A29&amp;"_"&amp;TEXT(I$2,"yyyy-mm-dd")),[1]SURVEY123!$A:$A,[1]SURVEY123!$AC:$AC,""))</f>
        <v>25</v>
      </c>
      <c r="J29" s="5">
        <f>IF(_xlfn.XLOOKUP(($A29&amp;"_"&amp;TEXT(J$2,"yyyy-mm-dd")),[1]SURVEY123!$A:$A,[1]SURVEY123!$AC:$AC,"")=0,"",_xlfn.XLOOKUP(($A29&amp;"_"&amp;TEXT(J$2,"yyyy-mm-dd")),[1]SURVEY123!$A:$A,[1]SURVEY123!$AC:$AC,""))</f>
        <v>26.6</v>
      </c>
      <c r="K29" s="5">
        <f>IF(_xlfn.XLOOKUP(($A29&amp;"_"&amp;TEXT(K$2,"yyyy-mm-dd")),[1]SURVEY123!$A:$A,[1]SURVEY123!$AC:$AC,"")=0,"",_xlfn.XLOOKUP(($A29&amp;"_"&amp;TEXT(K$2,"yyyy-mm-dd")),[1]SURVEY123!$A:$A,[1]SURVEY123!$AC:$AC,""))</f>
        <v>27.5</v>
      </c>
      <c r="L29" s="5">
        <f>IF(_xlfn.XLOOKUP(($A29&amp;"_"&amp;TEXT(L$2,"yyyy-mm-dd")),[1]SURVEY123!$A:$A,[1]SURVEY123!$AC:$AC,"")=0,"",_xlfn.XLOOKUP(($A29&amp;"_"&amp;TEXT(L$2,"yyyy-mm-dd")),[1]SURVEY123!$A:$A,[1]SURVEY123!$AC:$AC,""))</f>
        <v>26.6</v>
      </c>
      <c r="M29" s="5" t="str">
        <f>IF(_xlfn.XLOOKUP(($A29&amp;"_"&amp;TEXT(M$2,"yyyy-mm-dd")),[1]SURVEY123!$A:$A,[1]SURVEY123!$AC:$AC,"")=0,"",_xlfn.XLOOKUP(($A29&amp;"_"&amp;TEXT(M$2,"yyyy-mm-dd")),[1]SURVEY123!$A:$A,[1]SURVEY123!$AC:$AC,""))</f>
        <v/>
      </c>
      <c r="N29" s="5">
        <f>IF(_xlfn.XLOOKUP(($A29&amp;"_"&amp;TEXT(N$2,"yyyy-mm-dd")),[1]SURVEY123!$A:$A,[1]SURVEY123!$AC:$AC,"")=0,"",_xlfn.XLOOKUP(($A29&amp;"_"&amp;TEXT(N$2,"yyyy-mm-dd")),[1]SURVEY123!$A:$A,[1]SURVEY123!$AC:$AC,""))</f>
        <v>20</v>
      </c>
      <c r="O29" s="5" t="str">
        <f>IF(_xlfn.XLOOKUP(($A29&amp;"_"&amp;TEXT(O$2,"yyyy-mm-dd")),[1]SURVEY123!$A:$A,[1]SURVEY123!$AC:$AC,"")=0,"",_xlfn.XLOOKUP(($A29&amp;"_"&amp;TEXT(O$2,"yyyy-mm-dd")),[1]SURVEY123!$A:$A,[1]SURVEY123!$AC:$AC,""))</f>
        <v/>
      </c>
      <c r="P29" s="5" t="str">
        <f>IF(_xlfn.XLOOKUP(($A29&amp;"_"&amp;TEXT(P$2,"yyyy-mm-dd")),[1]SURVEY123!$A:$A,[1]SURVEY123!$AC:$AC,"")=0,"",_xlfn.XLOOKUP(($A29&amp;"_"&amp;TEXT(P$2,"yyyy-mm-dd")),[1]SURVEY123!$A:$A,[1]SURVEY123!$AC:$AC,""))</f>
        <v/>
      </c>
      <c r="Q29" s="5" t="str">
        <f>IF(_xlfn.XLOOKUP(($A29&amp;"_"&amp;TEXT(Q$2,"yyyy-mm-dd")),[1]SURVEY123!$A:$A,[1]SURVEY123!$AC:$AC,"")=0,"",_xlfn.XLOOKUP(($A29&amp;"_"&amp;TEXT(Q$2,"yyyy-mm-dd")),[1]SURVEY123!$A:$A,[1]SURVEY123!$AC:$AC,""))</f>
        <v/>
      </c>
      <c r="R29" s="20">
        <f t="shared" si="1"/>
        <v>0</v>
      </c>
      <c r="S29" s="20">
        <f t="shared" si="2"/>
        <v>0</v>
      </c>
      <c r="T29" s="12" t="str" cm="1">
        <f t="array" ref="T29">_xlfn.IFS(B29="","NA",R29=0, "Excellent", S29=0, "Good", S29=1, "Fair", S29=2, "Fair", S29&gt;=3, "Poor")</f>
        <v>Excellent</v>
      </c>
    </row>
    <row r="30" spans="1:20">
      <c r="A30" s="3" t="s">
        <v>33</v>
      </c>
      <c r="B30" s="10">
        <f t="shared" si="0"/>
        <v>23.181818181818183</v>
      </c>
      <c r="C30" s="5">
        <f>IF(_xlfn.XLOOKUP(($A30&amp;"_"&amp;TEXT(C$2,"yyyy-mm-dd")),[1]SURVEY123!$A:$A,[1]SURVEY123!$AC:$AC,"")=0,"",_xlfn.XLOOKUP(($A30&amp;"_"&amp;TEXT(C$2,"yyyy-mm-dd")),[1]SURVEY123!$A:$A,[1]SURVEY123!$AC:$AC,""))</f>
        <v>20</v>
      </c>
      <c r="D30" s="5">
        <f>IF(_xlfn.XLOOKUP(($A30&amp;"_"&amp;TEXT(D$2,"yyyy-mm-dd")),[1]SURVEY123!$A:$A,[1]SURVEY123!$AC:$AC,"")=0,"",_xlfn.XLOOKUP(($A30&amp;"_"&amp;TEXT(D$2,"yyyy-mm-dd")),[1]SURVEY123!$A:$A,[1]SURVEY123!$AC:$AC,""))</f>
        <v>16.5</v>
      </c>
      <c r="E30" s="5">
        <f>IF(_xlfn.XLOOKUP(($A30&amp;"_"&amp;TEXT(E$2,"yyyy-mm-dd")),[1]SURVEY123!$A:$A,[1]SURVEY123!$AC:$AC,"")=0,"",_xlfn.XLOOKUP(($A30&amp;"_"&amp;TEXT(E$2,"yyyy-mm-dd")),[1]SURVEY123!$A:$A,[1]SURVEY123!$AC:$AC,""))</f>
        <v>18.5</v>
      </c>
      <c r="F30" s="5">
        <f>IF(_xlfn.XLOOKUP(($A30&amp;"_"&amp;TEXT(F$2,"yyyy-mm-dd")),[1]SURVEY123!$A:$A,[1]SURVEY123!$AC:$AC,"")=0,"",_xlfn.XLOOKUP(($A30&amp;"_"&amp;TEXT(F$2,"yyyy-mm-dd")),[1]SURVEY123!$A:$A,[1]SURVEY123!$AC:$AC,""))</f>
        <v>22.5</v>
      </c>
      <c r="G30" s="5">
        <f>IF(_xlfn.XLOOKUP(($A30&amp;"_"&amp;TEXT(G$2,"yyyy-mm-dd")),[1]SURVEY123!$A:$A,[1]SURVEY123!$AC:$AC,"")=0,"",_xlfn.XLOOKUP(($A30&amp;"_"&amp;TEXT(G$2,"yyyy-mm-dd")),[1]SURVEY123!$A:$A,[1]SURVEY123!$AC:$AC,""))</f>
        <v>18</v>
      </c>
      <c r="H30" s="5" t="str">
        <f>IF(_xlfn.XLOOKUP(($A30&amp;"_"&amp;TEXT(H$2,"yyyy-mm-dd")),[1]SURVEY123!$A:$A,[1]SURVEY123!$AC:$AC,"")=0,"",_xlfn.XLOOKUP(($A30&amp;"_"&amp;TEXT(H$2,"yyyy-mm-dd")),[1]SURVEY123!$A:$A,[1]SURVEY123!$AC:$AC,""))</f>
        <v/>
      </c>
      <c r="I30" s="5">
        <f>IF(_xlfn.XLOOKUP(($A30&amp;"_"&amp;TEXT(I$2,"yyyy-mm-dd")),[1]SURVEY123!$A:$A,[1]SURVEY123!$AC:$AC,"")=0,"",_xlfn.XLOOKUP(($A30&amp;"_"&amp;TEXT(I$2,"yyyy-mm-dd")),[1]SURVEY123!$A:$A,[1]SURVEY123!$AC:$AC,""))</f>
        <v>28.5</v>
      </c>
      <c r="J30" s="5">
        <f>IF(_xlfn.XLOOKUP(($A30&amp;"_"&amp;TEXT(J$2,"yyyy-mm-dd")),[1]SURVEY123!$A:$A,[1]SURVEY123!$AC:$AC,"")=0,"",_xlfn.XLOOKUP(($A30&amp;"_"&amp;TEXT(J$2,"yyyy-mm-dd")),[1]SURVEY123!$A:$A,[1]SURVEY123!$AC:$AC,""))</f>
        <v>26</v>
      </c>
      <c r="K30" s="5">
        <f>IF(_xlfn.XLOOKUP(($A30&amp;"_"&amp;TEXT(K$2,"yyyy-mm-dd")),[1]SURVEY123!$A:$A,[1]SURVEY123!$AC:$AC,"")=0,"",_xlfn.XLOOKUP(($A30&amp;"_"&amp;TEXT(K$2,"yyyy-mm-dd")),[1]SURVEY123!$A:$A,[1]SURVEY123!$AC:$AC,""))</f>
        <v>27</v>
      </c>
      <c r="L30" s="5">
        <f>IF(_xlfn.XLOOKUP(($A30&amp;"_"&amp;TEXT(L$2,"yyyy-mm-dd")),[1]SURVEY123!$A:$A,[1]SURVEY123!$AC:$AC,"")=0,"",_xlfn.XLOOKUP(($A30&amp;"_"&amp;TEXT(L$2,"yyyy-mm-dd")),[1]SURVEY123!$A:$A,[1]SURVEY123!$AC:$AC,""))</f>
        <v>26</v>
      </c>
      <c r="M30" s="5">
        <f>IF(_xlfn.XLOOKUP(($A30&amp;"_"&amp;TEXT(M$2,"yyyy-mm-dd")),[1]SURVEY123!$A:$A,[1]SURVEY123!$AC:$AC,"")=0,"",_xlfn.XLOOKUP(($A30&amp;"_"&amp;TEXT(M$2,"yyyy-mm-dd")),[1]SURVEY123!$A:$A,[1]SURVEY123!$AC:$AC,""))</f>
        <v>26</v>
      </c>
      <c r="N30" s="5">
        <f>IF(_xlfn.XLOOKUP(($A30&amp;"_"&amp;TEXT(N$2,"yyyy-mm-dd")),[1]SURVEY123!$A:$A,[1]SURVEY123!$AC:$AC,"")=0,"",_xlfn.XLOOKUP(($A30&amp;"_"&amp;TEXT(N$2,"yyyy-mm-dd")),[1]SURVEY123!$A:$A,[1]SURVEY123!$AC:$AC,""))</f>
        <v>26</v>
      </c>
      <c r="O30" s="5" t="str">
        <f>IF(_xlfn.XLOOKUP(($A30&amp;"_"&amp;TEXT(O$2,"yyyy-mm-dd")),[1]SURVEY123!$A:$A,[1]SURVEY123!$AC:$AC,"")=0,"",_xlfn.XLOOKUP(($A30&amp;"_"&amp;TEXT(O$2,"yyyy-mm-dd")),[1]SURVEY123!$A:$A,[1]SURVEY123!$AC:$AC,""))</f>
        <v/>
      </c>
      <c r="P30" s="5" t="str">
        <f>IF(_xlfn.XLOOKUP(($A30&amp;"_"&amp;TEXT(P$2,"yyyy-mm-dd")),[1]SURVEY123!$A:$A,[1]SURVEY123!$AC:$AC,"")=0,"",_xlfn.XLOOKUP(($A30&amp;"_"&amp;TEXT(P$2,"yyyy-mm-dd")),[1]SURVEY123!$A:$A,[1]SURVEY123!$AC:$AC,""))</f>
        <v/>
      </c>
      <c r="Q30" s="5" t="str">
        <f>IF(_xlfn.XLOOKUP(($A30&amp;"_"&amp;TEXT(Q$2,"yyyy-mm-dd")),[1]SURVEY123!$A:$A,[1]SURVEY123!$AC:$AC,"")=0,"",_xlfn.XLOOKUP(($A30&amp;"_"&amp;TEXT(Q$2,"yyyy-mm-dd")),[1]SURVEY123!$A:$A,[1]SURVEY123!$AC:$AC,""))</f>
        <v/>
      </c>
      <c r="R30" s="20">
        <f t="shared" si="1"/>
        <v>1</v>
      </c>
      <c r="S30" s="20">
        <f t="shared" si="2"/>
        <v>0</v>
      </c>
      <c r="T30" s="12" t="str" cm="1">
        <f t="array" ref="T30">_xlfn.IFS(B30="","NA",R30=0, "Excellent", S30=0, "Good", S30=1, "Fair", S30=2, "Fair", S30&gt;=3, "Poor")</f>
        <v>Good</v>
      </c>
    </row>
    <row r="31" spans="1:20">
      <c r="A31" s="3" t="s">
        <v>34</v>
      </c>
      <c r="B31" s="10">
        <f t="shared" si="0"/>
        <v>23.258333333333336</v>
      </c>
      <c r="C31" s="5">
        <f>IF(_xlfn.XLOOKUP(($A31&amp;"_"&amp;TEXT(C$2,"yyyy-mm-dd")),[1]SURVEY123!$A:$A,[1]SURVEY123!$AC:$AC,"")=0,"",_xlfn.XLOOKUP(($A31&amp;"_"&amp;TEXT(C$2,"yyyy-mm-dd")),[1]SURVEY123!$A:$A,[1]SURVEY123!$AC:$AC,""))</f>
        <v>18.5</v>
      </c>
      <c r="D31" s="5">
        <f>IF(_xlfn.XLOOKUP(($A31&amp;"_"&amp;TEXT(D$2,"yyyy-mm-dd")),[1]SURVEY123!$A:$A,[1]SURVEY123!$AC:$AC,"")=0,"",_xlfn.XLOOKUP(($A31&amp;"_"&amp;TEXT(D$2,"yyyy-mm-dd")),[1]SURVEY123!$A:$A,[1]SURVEY123!$AC:$AC,""))</f>
        <v>15.1</v>
      </c>
      <c r="E31" s="5">
        <f>IF(_xlfn.XLOOKUP(($A31&amp;"_"&amp;TEXT(E$2,"yyyy-mm-dd")),[1]SURVEY123!$A:$A,[1]SURVEY123!$AC:$AC,"")=0,"",_xlfn.XLOOKUP(($A31&amp;"_"&amp;TEXT(E$2,"yyyy-mm-dd")),[1]SURVEY123!$A:$A,[1]SURVEY123!$AC:$AC,""))</f>
        <v>17</v>
      </c>
      <c r="F31" s="5">
        <f>IF(_xlfn.XLOOKUP(($A31&amp;"_"&amp;TEXT(F$2,"yyyy-mm-dd")),[1]SURVEY123!$A:$A,[1]SURVEY123!$AC:$AC,"")=0,"",_xlfn.XLOOKUP(($A31&amp;"_"&amp;TEXT(F$2,"yyyy-mm-dd")),[1]SURVEY123!$A:$A,[1]SURVEY123!$AC:$AC,""))</f>
        <v>23.5</v>
      </c>
      <c r="G31" s="5">
        <f>IF(_xlfn.XLOOKUP(($A31&amp;"_"&amp;TEXT(G$2,"yyyy-mm-dd")),[1]SURVEY123!$A:$A,[1]SURVEY123!$AC:$AC,"")=0,"",_xlfn.XLOOKUP(($A31&amp;"_"&amp;TEXT(G$2,"yyyy-mm-dd")),[1]SURVEY123!$A:$A,[1]SURVEY123!$AC:$AC,""))</f>
        <v>20.5</v>
      </c>
      <c r="H31" s="5">
        <f>IF(_xlfn.XLOOKUP(($A31&amp;"_"&amp;TEXT(H$2,"yyyy-mm-dd")),[1]SURVEY123!$A:$A,[1]SURVEY123!$AC:$AC,"")=0,"",_xlfn.XLOOKUP(($A31&amp;"_"&amp;TEXT(H$2,"yyyy-mm-dd")),[1]SURVEY123!$A:$A,[1]SURVEY123!$AC:$AC,""))</f>
        <v>24.5</v>
      </c>
      <c r="I31" s="5">
        <f>IF(_xlfn.XLOOKUP(($A31&amp;"_"&amp;TEXT(I$2,"yyyy-mm-dd")),[1]SURVEY123!$A:$A,[1]SURVEY123!$AC:$AC,"")=0,"",_xlfn.XLOOKUP(($A31&amp;"_"&amp;TEXT(I$2,"yyyy-mm-dd")),[1]SURVEY123!$A:$A,[1]SURVEY123!$AC:$AC,""))</f>
        <v>28.5</v>
      </c>
      <c r="J31" s="5">
        <f>IF(_xlfn.XLOOKUP(($A31&amp;"_"&amp;TEXT(J$2,"yyyy-mm-dd")),[1]SURVEY123!$A:$A,[1]SURVEY123!$AC:$AC,"")=0,"",_xlfn.XLOOKUP(($A31&amp;"_"&amp;TEXT(J$2,"yyyy-mm-dd")),[1]SURVEY123!$A:$A,[1]SURVEY123!$AC:$AC,""))</f>
        <v>25</v>
      </c>
      <c r="K31" s="5">
        <f>IF(_xlfn.XLOOKUP(($A31&amp;"_"&amp;TEXT(K$2,"yyyy-mm-dd")),[1]SURVEY123!$A:$A,[1]SURVEY123!$AC:$AC,"")=0,"",_xlfn.XLOOKUP(($A31&amp;"_"&amp;TEXT(K$2,"yyyy-mm-dd")),[1]SURVEY123!$A:$A,[1]SURVEY123!$AC:$AC,""))</f>
        <v>29</v>
      </c>
      <c r="L31" s="5">
        <f>IF(_xlfn.XLOOKUP(($A31&amp;"_"&amp;TEXT(L$2,"yyyy-mm-dd")),[1]SURVEY123!$A:$A,[1]SURVEY123!$AC:$AC,"")=0,"",_xlfn.XLOOKUP(($A31&amp;"_"&amp;TEXT(L$2,"yyyy-mm-dd")),[1]SURVEY123!$A:$A,[1]SURVEY123!$AC:$AC,""))</f>
        <v>25.5</v>
      </c>
      <c r="M31" s="5">
        <f>IF(_xlfn.XLOOKUP(($A31&amp;"_"&amp;TEXT(M$2,"yyyy-mm-dd")),[1]SURVEY123!$A:$A,[1]SURVEY123!$AC:$AC,"")=0,"",_xlfn.XLOOKUP(($A31&amp;"_"&amp;TEXT(M$2,"yyyy-mm-dd")),[1]SURVEY123!$A:$A,[1]SURVEY123!$AC:$AC,""))</f>
        <v>27</v>
      </c>
      <c r="N31" s="5">
        <f>IF(_xlfn.XLOOKUP(($A31&amp;"_"&amp;TEXT(N$2,"yyyy-mm-dd")),[1]SURVEY123!$A:$A,[1]SURVEY123!$AC:$AC,"")=0,"",_xlfn.XLOOKUP(($A31&amp;"_"&amp;TEXT(N$2,"yyyy-mm-dd")),[1]SURVEY123!$A:$A,[1]SURVEY123!$AC:$AC,""))</f>
        <v>25</v>
      </c>
      <c r="O31" s="5" t="str">
        <f>IF(_xlfn.XLOOKUP(($A31&amp;"_"&amp;TEXT(O$2,"yyyy-mm-dd")),[1]SURVEY123!$A:$A,[1]SURVEY123!$AC:$AC,"")=0,"",_xlfn.XLOOKUP(($A31&amp;"_"&amp;TEXT(O$2,"yyyy-mm-dd")),[1]SURVEY123!$A:$A,[1]SURVEY123!$AC:$AC,""))</f>
        <v/>
      </c>
      <c r="P31" s="5" t="str">
        <f>IF(_xlfn.XLOOKUP(($A31&amp;"_"&amp;TEXT(P$2,"yyyy-mm-dd")),[1]SURVEY123!$A:$A,[1]SURVEY123!$AC:$AC,"")=0,"",_xlfn.XLOOKUP(($A31&amp;"_"&amp;TEXT(P$2,"yyyy-mm-dd")),[1]SURVEY123!$A:$A,[1]SURVEY123!$AC:$AC,""))</f>
        <v/>
      </c>
      <c r="Q31" s="5" t="str">
        <f>IF(_xlfn.XLOOKUP(($A31&amp;"_"&amp;TEXT(Q$2,"yyyy-mm-dd")),[1]SURVEY123!$A:$A,[1]SURVEY123!$AC:$AC,"")=0,"",_xlfn.XLOOKUP(($A31&amp;"_"&amp;TEXT(Q$2,"yyyy-mm-dd")),[1]SURVEY123!$A:$A,[1]SURVEY123!$AC:$AC,""))</f>
        <v/>
      </c>
      <c r="R31" s="20">
        <f t="shared" si="1"/>
        <v>2</v>
      </c>
      <c r="S31" s="20">
        <f t="shared" si="2"/>
        <v>0</v>
      </c>
      <c r="T31" s="12" t="str" cm="1">
        <f t="array" ref="T31">_xlfn.IFS(B31="","NA",R31=0, "Excellent", S31=0, "Good", S31=1, "Fair", S31=2, "Fair", S31&gt;=3, "Poor")</f>
        <v>Good</v>
      </c>
    </row>
    <row r="32" spans="1:20">
      <c r="A32" s="3" t="s">
        <v>35</v>
      </c>
      <c r="B32" s="10">
        <f t="shared" si="0"/>
        <v>29.333333333333332</v>
      </c>
      <c r="C32" s="5" t="str">
        <f>IF(_xlfn.XLOOKUP(($A32&amp;"_"&amp;TEXT(C$2,"yyyy-mm-dd")),[1]SURVEY123!$A:$A,[1]SURVEY123!$AC:$AC,"")=0,"",_xlfn.XLOOKUP(($A32&amp;"_"&amp;TEXT(C$2,"yyyy-mm-dd")),[1]SURVEY123!$A:$A,[1]SURVEY123!$AC:$AC,""))</f>
        <v/>
      </c>
      <c r="D32" s="5">
        <f>IF(_xlfn.XLOOKUP(($A32&amp;"_"&amp;TEXT(D$2,"yyyy-mm-dd")),[1]SURVEY123!$A:$A,[1]SURVEY123!$AC:$AC,"")=0,"",_xlfn.XLOOKUP(($A32&amp;"_"&amp;TEXT(D$2,"yyyy-mm-dd")),[1]SURVEY123!$A:$A,[1]SURVEY123!$AC:$AC,""))</f>
        <v>13</v>
      </c>
      <c r="E32" s="5" t="str">
        <f>IF(_xlfn.XLOOKUP(($A32&amp;"_"&amp;TEXT(E$2,"yyyy-mm-dd")),[1]SURVEY123!$A:$A,[1]SURVEY123!$AC:$AC,"")=0,"",_xlfn.XLOOKUP(($A32&amp;"_"&amp;TEXT(E$2,"yyyy-mm-dd")),[1]SURVEY123!$A:$A,[1]SURVEY123!$AC:$AC,""))</f>
        <v/>
      </c>
      <c r="F32" s="5">
        <f>IF(_xlfn.XLOOKUP(($A32&amp;"_"&amp;TEXT(F$2,"yyyy-mm-dd")),[1]SURVEY123!$A:$A,[1]SURVEY123!$AC:$AC,"")=0,"",_xlfn.XLOOKUP(($A32&amp;"_"&amp;TEXT(F$2,"yyyy-mm-dd")),[1]SURVEY123!$A:$A,[1]SURVEY123!$AC:$AC,""))</f>
        <v>15</v>
      </c>
      <c r="G32" s="5">
        <f>IF(_xlfn.XLOOKUP(($A32&amp;"_"&amp;TEXT(G$2,"yyyy-mm-dd")),[1]SURVEY123!$A:$A,[1]SURVEY123!$AC:$AC,"")=0,"",_xlfn.XLOOKUP(($A32&amp;"_"&amp;TEXT(G$2,"yyyy-mm-dd")),[1]SURVEY123!$A:$A,[1]SURVEY123!$AC:$AC,""))</f>
        <v>20</v>
      </c>
      <c r="H32" s="5" t="str">
        <f>IF(_xlfn.XLOOKUP(($A32&amp;"_"&amp;TEXT(H$2,"yyyy-mm-dd")),[1]SURVEY123!$A:$A,[1]SURVEY123!$AC:$AC,"")=0,"",_xlfn.XLOOKUP(($A32&amp;"_"&amp;TEXT(H$2,"yyyy-mm-dd")),[1]SURVEY123!$A:$A,[1]SURVEY123!$AC:$AC,""))</f>
        <v/>
      </c>
      <c r="I32" s="5">
        <f>IF(_xlfn.XLOOKUP(($A32&amp;"_"&amp;TEXT(I$2,"yyyy-mm-dd")),[1]SURVEY123!$A:$A,[1]SURVEY123!$AC:$AC,"")=0,"",_xlfn.XLOOKUP(($A32&amp;"_"&amp;TEXT(I$2,"yyyy-mm-dd")),[1]SURVEY123!$A:$A,[1]SURVEY123!$AC:$AC,""))</f>
        <v>28</v>
      </c>
      <c r="J32" s="5">
        <f>IF(_xlfn.XLOOKUP(($A32&amp;"_"&amp;TEXT(J$2,"yyyy-mm-dd")),[1]SURVEY123!$A:$A,[1]SURVEY123!$AC:$AC,"")=0,"",_xlfn.XLOOKUP(($A32&amp;"_"&amp;TEXT(J$2,"yyyy-mm-dd")),[1]SURVEY123!$A:$A,[1]SURVEY123!$AC:$AC,""))</f>
        <v>27</v>
      </c>
      <c r="K32" s="5">
        <f>IF(_xlfn.XLOOKUP(($A32&amp;"_"&amp;TEXT(K$2,"yyyy-mm-dd")),[1]SURVEY123!$A:$A,[1]SURVEY123!$AC:$AC,"")=0,"",_xlfn.XLOOKUP(($A32&amp;"_"&amp;TEXT(K$2,"yyyy-mm-dd")),[1]SURVEY123!$A:$A,[1]SURVEY123!$AC:$AC,""))</f>
        <v>29</v>
      </c>
      <c r="L32" s="5">
        <f>IF(_xlfn.XLOOKUP(($A32&amp;"_"&amp;TEXT(L$2,"yyyy-mm-dd")),[1]SURVEY123!$A:$A,[1]SURVEY123!$AC:$AC,"")=0,"",_xlfn.XLOOKUP(($A32&amp;"_"&amp;TEXT(L$2,"yyyy-mm-dd")),[1]SURVEY123!$A:$A,[1]SURVEY123!$AC:$AC,""))</f>
        <v>27</v>
      </c>
      <c r="M32" s="5">
        <f>IF(_xlfn.XLOOKUP(($A32&amp;"_"&amp;TEXT(M$2,"yyyy-mm-dd")),[1]SURVEY123!$A:$A,[1]SURVEY123!$AC:$AC,"")=0,"",_xlfn.XLOOKUP(($A32&amp;"_"&amp;TEXT(M$2,"yyyy-mm-dd")),[1]SURVEY123!$A:$A,[1]SURVEY123!$AC:$AC,""))</f>
        <v>79</v>
      </c>
      <c r="N32" s="5">
        <f>IF(_xlfn.XLOOKUP(($A32&amp;"_"&amp;TEXT(N$2,"yyyy-mm-dd")),[1]SURVEY123!$A:$A,[1]SURVEY123!$AC:$AC,"")=0,"",_xlfn.XLOOKUP(($A32&amp;"_"&amp;TEXT(N$2,"yyyy-mm-dd")),[1]SURVEY123!$A:$A,[1]SURVEY123!$AC:$AC,""))</f>
        <v>26</v>
      </c>
      <c r="O32" s="5" t="str">
        <f>IF(_xlfn.XLOOKUP(($A32&amp;"_"&amp;TEXT(O$2,"yyyy-mm-dd")),[1]SURVEY123!$A:$A,[1]SURVEY123!$AC:$AC,"")=0,"",_xlfn.XLOOKUP(($A32&amp;"_"&amp;TEXT(O$2,"yyyy-mm-dd")),[1]SURVEY123!$A:$A,[1]SURVEY123!$AC:$AC,""))</f>
        <v/>
      </c>
      <c r="P32" s="5" t="str">
        <f>IF(_xlfn.XLOOKUP(($A32&amp;"_"&amp;TEXT(P$2,"yyyy-mm-dd")),[1]SURVEY123!$A:$A,[1]SURVEY123!$AC:$AC,"")=0,"",_xlfn.XLOOKUP(($A32&amp;"_"&amp;TEXT(P$2,"yyyy-mm-dd")),[1]SURVEY123!$A:$A,[1]SURVEY123!$AC:$AC,""))</f>
        <v/>
      </c>
      <c r="Q32" s="5" t="str">
        <f>IF(_xlfn.XLOOKUP(($A32&amp;"_"&amp;TEXT(Q$2,"yyyy-mm-dd")),[1]SURVEY123!$A:$A,[1]SURVEY123!$AC:$AC,"")=0,"",_xlfn.XLOOKUP(($A32&amp;"_"&amp;TEXT(Q$2,"yyyy-mm-dd")),[1]SURVEY123!$A:$A,[1]SURVEY123!$AC:$AC,""))</f>
        <v/>
      </c>
      <c r="R32" s="20">
        <f t="shared" si="1"/>
        <v>2</v>
      </c>
      <c r="S32" s="20">
        <f t="shared" si="2"/>
        <v>1</v>
      </c>
      <c r="T32" s="12" t="str" cm="1">
        <f t="array" ref="T32">_xlfn.IFS(B32="","NA",R32=0, "Excellent", S32=0, "Good", S32=1, "Fair", S32=2, "Fair", S32&gt;=3, "Poor")</f>
        <v>Fair</v>
      </c>
    </row>
    <row r="33" spans="1:20">
      <c r="A33" s="3" t="s">
        <v>36</v>
      </c>
      <c r="B33" s="10" t="str">
        <f t="shared" si="0"/>
        <v/>
      </c>
      <c r="C33" s="5" t="str">
        <f>IF(_xlfn.XLOOKUP(($A33&amp;"_"&amp;TEXT(C$2,"yyyy-mm-dd")),[1]SURVEY123!$A:$A,[1]SURVEY123!$AC:$AC,"")=0,"",_xlfn.XLOOKUP(($A33&amp;"_"&amp;TEXT(C$2,"yyyy-mm-dd")),[1]SURVEY123!$A:$A,[1]SURVEY123!$AC:$AC,""))</f>
        <v/>
      </c>
      <c r="D33" s="5" t="str">
        <f>IF(_xlfn.XLOOKUP(($A33&amp;"_"&amp;TEXT(D$2,"yyyy-mm-dd")),[1]SURVEY123!$A:$A,[1]SURVEY123!$AC:$AC,"")=0,"",_xlfn.XLOOKUP(($A33&amp;"_"&amp;TEXT(D$2,"yyyy-mm-dd")),[1]SURVEY123!$A:$A,[1]SURVEY123!$AC:$AC,""))</f>
        <v/>
      </c>
      <c r="E33" s="5" t="str">
        <f>IF(_xlfn.XLOOKUP(($A33&amp;"_"&amp;TEXT(E$2,"yyyy-mm-dd")),[1]SURVEY123!$A:$A,[1]SURVEY123!$AC:$AC,"")=0,"",_xlfn.XLOOKUP(($A33&amp;"_"&amp;TEXT(E$2,"yyyy-mm-dd")),[1]SURVEY123!$A:$A,[1]SURVEY123!$AC:$AC,""))</f>
        <v/>
      </c>
      <c r="F33" s="5" t="str">
        <f>IF(_xlfn.XLOOKUP(($A33&amp;"_"&amp;TEXT(F$2,"yyyy-mm-dd")),[1]SURVEY123!$A:$A,[1]SURVEY123!$AC:$AC,"")=0,"",_xlfn.XLOOKUP(($A33&amp;"_"&amp;TEXT(F$2,"yyyy-mm-dd")),[1]SURVEY123!$A:$A,[1]SURVEY123!$AC:$AC,""))</f>
        <v/>
      </c>
      <c r="G33" s="5" t="str">
        <f>IF(_xlfn.XLOOKUP(($A33&amp;"_"&amp;TEXT(G$2,"yyyy-mm-dd")),[1]SURVEY123!$A:$A,[1]SURVEY123!$AC:$AC,"")=0,"",_xlfn.XLOOKUP(($A33&amp;"_"&amp;TEXT(G$2,"yyyy-mm-dd")),[1]SURVEY123!$A:$A,[1]SURVEY123!$AC:$AC,""))</f>
        <v/>
      </c>
      <c r="H33" s="5" t="str">
        <f>IF(_xlfn.XLOOKUP(($A33&amp;"_"&amp;TEXT(H$2,"yyyy-mm-dd")),[1]SURVEY123!$A:$A,[1]SURVEY123!$AC:$AC,"")=0,"",_xlfn.XLOOKUP(($A33&amp;"_"&amp;TEXT(H$2,"yyyy-mm-dd")),[1]SURVEY123!$A:$A,[1]SURVEY123!$AC:$AC,""))</f>
        <v/>
      </c>
      <c r="I33" s="5" t="str">
        <f>IF(_xlfn.XLOOKUP(($A33&amp;"_"&amp;TEXT(I$2,"yyyy-mm-dd")),[1]SURVEY123!$A:$A,[1]SURVEY123!$AC:$AC,"")=0,"",_xlfn.XLOOKUP(($A33&amp;"_"&amp;TEXT(I$2,"yyyy-mm-dd")),[1]SURVEY123!$A:$A,[1]SURVEY123!$AC:$AC,""))</f>
        <v/>
      </c>
      <c r="J33" s="5" t="str">
        <f>IF(_xlfn.XLOOKUP(($A33&amp;"_"&amp;TEXT(J$2,"yyyy-mm-dd")),[1]SURVEY123!$A:$A,[1]SURVEY123!$AC:$AC,"")=0,"",_xlfn.XLOOKUP(($A33&amp;"_"&amp;TEXT(J$2,"yyyy-mm-dd")),[1]SURVEY123!$A:$A,[1]SURVEY123!$AC:$AC,""))</f>
        <v/>
      </c>
      <c r="K33" s="5" t="str">
        <f>IF(_xlfn.XLOOKUP(($A33&amp;"_"&amp;TEXT(K$2,"yyyy-mm-dd")),[1]SURVEY123!$A:$A,[1]SURVEY123!$AC:$AC,"")=0,"",_xlfn.XLOOKUP(($A33&amp;"_"&amp;TEXT(K$2,"yyyy-mm-dd")),[1]SURVEY123!$A:$A,[1]SURVEY123!$AC:$AC,""))</f>
        <v/>
      </c>
      <c r="L33" s="5" t="str">
        <f>IF(_xlfn.XLOOKUP(($A33&amp;"_"&amp;TEXT(L$2,"yyyy-mm-dd")),[1]SURVEY123!$A:$A,[1]SURVEY123!$AC:$AC,"")=0,"",_xlfn.XLOOKUP(($A33&amp;"_"&amp;TEXT(L$2,"yyyy-mm-dd")),[1]SURVEY123!$A:$A,[1]SURVEY123!$AC:$AC,""))</f>
        <v/>
      </c>
      <c r="M33" s="5" t="str">
        <f>IF(_xlfn.XLOOKUP(($A33&amp;"_"&amp;TEXT(M$2,"yyyy-mm-dd")),[1]SURVEY123!$A:$A,[1]SURVEY123!$AC:$AC,"")=0,"",_xlfn.XLOOKUP(($A33&amp;"_"&amp;TEXT(M$2,"yyyy-mm-dd")),[1]SURVEY123!$A:$A,[1]SURVEY123!$AC:$AC,""))</f>
        <v/>
      </c>
      <c r="N33" s="5" t="str">
        <f>IF(_xlfn.XLOOKUP(($A33&amp;"_"&amp;TEXT(N$2,"yyyy-mm-dd")),[1]SURVEY123!$A:$A,[1]SURVEY123!$AC:$AC,"")=0,"",_xlfn.XLOOKUP(($A33&amp;"_"&amp;TEXT(N$2,"yyyy-mm-dd")),[1]SURVEY123!$A:$A,[1]SURVEY123!$AC:$AC,""))</f>
        <v/>
      </c>
      <c r="O33" s="5" t="str">
        <f>IF(_xlfn.XLOOKUP(($A33&amp;"_"&amp;TEXT(O$2,"yyyy-mm-dd")),[1]SURVEY123!$A:$A,[1]SURVEY123!$AC:$AC,"")=0,"",_xlfn.XLOOKUP(($A33&amp;"_"&amp;TEXT(O$2,"yyyy-mm-dd")),[1]SURVEY123!$A:$A,[1]SURVEY123!$AC:$AC,""))</f>
        <v/>
      </c>
      <c r="P33" s="5" t="str">
        <f>IF(_xlfn.XLOOKUP(($A33&amp;"_"&amp;TEXT(P$2,"yyyy-mm-dd")),[1]SURVEY123!$A:$A,[1]SURVEY123!$AC:$AC,"")=0,"",_xlfn.XLOOKUP(($A33&amp;"_"&amp;TEXT(P$2,"yyyy-mm-dd")),[1]SURVEY123!$A:$A,[1]SURVEY123!$AC:$AC,""))</f>
        <v/>
      </c>
      <c r="Q33" s="5" t="str">
        <f>IF(_xlfn.XLOOKUP(($A33&amp;"_"&amp;TEXT(Q$2,"yyyy-mm-dd")),[1]SURVEY123!$A:$A,[1]SURVEY123!$AC:$AC,"")=0,"",_xlfn.XLOOKUP(($A33&amp;"_"&amp;TEXT(Q$2,"yyyy-mm-dd")),[1]SURVEY123!$A:$A,[1]SURVEY123!$AC:$AC,""))</f>
        <v/>
      </c>
      <c r="R33" s="20">
        <f t="shared" si="1"/>
        <v>0</v>
      </c>
      <c r="S33" s="20">
        <f t="shared" si="2"/>
        <v>0</v>
      </c>
      <c r="T33" s="12" t="str" cm="1">
        <f t="array" ref="T33">_xlfn.IFS(B33="","NA",R33=0, "Excellent", S33=0, "Good", S33=1, "Fair", S33=2, "Fair", S33&gt;=3, "Poor")</f>
        <v>NA</v>
      </c>
    </row>
    <row r="34" spans="1:20">
      <c r="A34" s="3" t="s">
        <v>37</v>
      </c>
      <c r="B34" s="10">
        <f t="shared" si="0"/>
        <v>28.227272727272727</v>
      </c>
      <c r="C34" s="5">
        <f>IF(_xlfn.XLOOKUP(($A34&amp;"_"&amp;TEXT(C$2,"yyyy-mm-dd")),[1]SURVEY123!$A:$A,[1]SURVEY123!$AC:$AC,"")=0,"",_xlfn.XLOOKUP(($A34&amp;"_"&amp;TEXT(C$2,"yyyy-mm-dd")),[1]SURVEY123!$A:$A,[1]SURVEY123!$AC:$AC,""))</f>
        <v>19</v>
      </c>
      <c r="D34" s="5">
        <f>IF(_xlfn.XLOOKUP(($A34&amp;"_"&amp;TEXT(D$2,"yyyy-mm-dd")),[1]SURVEY123!$A:$A,[1]SURVEY123!$AC:$AC,"")=0,"",_xlfn.XLOOKUP(($A34&amp;"_"&amp;TEXT(D$2,"yyyy-mm-dd")),[1]SURVEY123!$A:$A,[1]SURVEY123!$AC:$AC,""))</f>
        <v>14</v>
      </c>
      <c r="E34" s="5">
        <f>IF(_xlfn.XLOOKUP(($A34&amp;"_"&amp;TEXT(E$2,"yyyy-mm-dd")),[1]SURVEY123!$A:$A,[1]SURVEY123!$AC:$AC,"")=0,"",_xlfn.XLOOKUP(($A34&amp;"_"&amp;TEXT(E$2,"yyyy-mm-dd")),[1]SURVEY123!$A:$A,[1]SURVEY123!$AC:$AC,""))</f>
        <v>16</v>
      </c>
      <c r="F34" s="5">
        <f>IF(_xlfn.XLOOKUP(($A34&amp;"_"&amp;TEXT(F$2,"yyyy-mm-dd")),[1]SURVEY123!$A:$A,[1]SURVEY123!$AC:$AC,"")=0,"",_xlfn.XLOOKUP(($A34&amp;"_"&amp;TEXT(F$2,"yyyy-mm-dd")),[1]SURVEY123!$A:$A,[1]SURVEY123!$AC:$AC,""))</f>
        <v>22.5</v>
      </c>
      <c r="G34" s="5">
        <f>IF(_xlfn.XLOOKUP(($A34&amp;"_"&amp;TEXT(G$2,"yyyy-mm-dd")),[1]SURVEY123!$A:$A,[1]SURVEY123!$AC:$AC,"")=0,"",_xlfn.XLOOKUP(($A34&amp;"_"&amp;TEXT(G$2,"yyyy-mm-dd")),[1]SURVEY123!$A:$A,[1]SURVEY123!$AC:$AC,""))</f>
        <v>18</v>
      </c>
      <c r="H34" s="5" t="str">
        <f>IF(_xlfn.XLOOKUP(($A34&amp;"_"&amp;TEXT(H$2,"yyyy-mm-dd")),[1]SURVEY123!$A:$A,[1]SURVEY123!$AC:$AC,"")=0,"",_xlfn.XLOOKUP(($A34&amp;"_"&amp;TEXT(H$2,"yyyy-mm-dd")),[1]SURVEY123!$A:$A,[1]SURVEY123!$AC:$AC,""))</f>
        <v/>
      </c>
      <c r="I34" s="5">
        <f>IF(_xlfn.XLOOKUP(($A34&amp;"_"&amp;TEXT(I$2,"yyyy-mm-dd")),[1]SURVEY123!$A:$A,[1]SURVEY123!$AC:$AC,"")=0,"",_xlfn.XLOOKUP(($A34&amp;"_"&amp;TEXT(I$2,"yyyy-mm-dd")),[1]SURVEY123!$A:$A,[1]SURVEY123!$AC:$AC,""))</f>
        <v>30</v>
      </c>
      <c r="J34" s="5">
        <f>IF(_xlfn.XLOOKUP(($A34&amp;"_"&amp;TEXT(J$2,"yyyy-mm-dd")),[1]SURVEY123!$A:$A,[1]SURVEY123!$AC:$AC,"")=0,"",_xlfn.XLOOKUP(($A34&amp;"_"&amp;TEXT(J$2,"yyyy-mm-dd")),[1]SURVEY123!$A:$A,[1]SURVEY123!$AC:$AC,""))</f>
        <v>28</v>
      </c>
      <c r="K34" s="5">
        <f>IF(_xlfn.XLOOKUP(($A34&amp;"_"&amp;TEXT(K$2,"yyyy-mm-dd")),[1]SURVEY123!$A:$A,[1]SURVEY123!$AC:$AC,"")=0,"",_xlfn.XLOOKUP(($A34&amp;"_"&amp;TEXT(K$2,"yyyy-mm-dd")),[1]SURVEY123!$A:$A,[1]SURVEY123!$AC:$AC,""))</f>
        <v>30</v>
      </c>
      <c r="L34" s="5">
        <f>IF(_xlfn.XLOOKUP(($A34&amp;"_"&amp;TEXT(L$2,"yyyy-mm-dd")),[1]SURVEY123!$A:$A,[1]SURVEY123!$AC:$AC,"")=0,"",_xlfn.XLOOKUP(($A34&amp;"_"&amp;TEXT(L$2,"yyyy-mm-dd")),[1]SURVEY123!$A:$A,[1]SURVEY123!$AC:$AC,""))</f>
        <v>27</v>
      </c>
      <c r="M34" s="5">
        <f>IF(_xlfn.XLOOKUP(($A34&amp;"_"&amp;TEXT(M$2,"yyyy-mm-dd")),[1]SURVEY123!$A:$A,[1]SURVEY123!$AC:$AC,"")=0,"",_xlfn.XLOOKUP(($A34&amp;"_"&amp;TEXT(M$2,"yyyy-mm-dd")),[1]SURVEY123!$A:$A,[1]SURVEY123!$AC:$AC,""))</f>
        <v>80</v>
      </c>
      <c r="N34" s="5">
        <f>IF(_xlfn.XLOOKUP(($A34&amp;"_"&amp;TEXT(N$2,"yyyy-mm-dd")),[1]SURVEY123!$A:$A,[1]SURVEY123!$AC:$AC,"")=0,"",_xlfn.XLOOKUP(($A34&amp;"_"&amp;TEXT(N$2,"yyyy-mm-dd")),[1]SURVEY123!$A:$A,[1]SURVEY123!$AC:$AC,""))</f>
        <v>26</v>
      </c>
      <c r="O34" s="5" t="str">
        <f>IF(_xlfn.XLOOKUP(($A34&amp;"_"&amp;TEXT(O$2,"yyyy-mm-dd")),[1]SURVEY123!$A:$A,[1]SURVEY123!$AC:$AC,"")=0,"",_xlfn.XLOOKUP(($A34&amp;"_"&amp;TEXT(O$2,"yyyy-mm-dd")),[1]SURVEY123!$A:$A,[1]SURVEY123!$AC:$AC,""))</f>
        <v/>
      </c>
      <c r="P34" s="5" t="str">
        <f>IF(_xlfn.XLOOKUP(($A34&amp;"_"&amp;TEXT(P$2,"yyyy-mm-dd")),[1]SURVEY123!$A:$A,[1]SURVEY123!$AC:$AC,"")=0,"",_xlfn.XLOOKUP(($A34&amp;"_"&amp;TEXT(P$2,"yyyy-mm-dd")),[1]SURVEY123!$A:$A,[1]SURVEY123!$AC:$AC,""))</f>
        <v/>
      </c>
      <c r="Q34" s="5" t="str">
        <f>IF(_xlfn.XLOOKUP(($A34&amp;"_"&amp;TEXT(Q$2,"yyyy-mm-dd")),[1]SURVEY123!$A:$A,[1]SURVEY123!$AC:$AC,"")=0,"",_xlfn.XLOOKUP(($A34&amp;"_"&amp;TEXT(Q$2,"yyyy-mm-dd")),[1]SURVEY123!$A:$A,[1]SURVEY123!$AC:$AC,""))</f>
        <v/>
      </c>
      <c r="R34" s="20">
        <f t="shared" si="1"/>
        <v>3</v>
      </c>
      <c r="S34" s="20">
        <f t="shared" si="2"/>
        <v>1</v>
      </c>
      <c r="T34" s="12" t="str" cm="1">
        <f t="array" ref="T34">_xlfn.IFS(B34="","NA",R34=0, "Excellent", S34=0, "Good", S34=1, "Fair", S34=2, "Fair", S34&gt;=3, "Poor")</f>
        <v>Fair</v>
      </c>
    </row>
    <row r="35" spans="1:20">
      <c r="A35" s="3" t="s">
        <v>38</v>
      </c>
      <c r="B35" s="10">
        <f t="shared" si="0"/>
        <v>23.954545454545453</v>
      </c>
      <c r="C35" s="5">
        <f>IF(_xlfn.XLOOKUP(($A35&amp;"_"&amp;TEXT(C$2,"yyyy-mm-dd")),[1]SURVEY123!$A:$A,[1]SURVEY123!$AC:$AC,"")=0,"",_xlfn.XLOOKUP(($A35&amp;"_"&amp;TEXT(C$2,"yyyy-mm-dd")),[1]SURVEY123!$A:$A,[1]SURVEY123!$AC:$AC,""))</f>
        <v>21</v>
      </c>
      <c r="D35" s="5">
        <f>IF(_xlfn.XLOOKUP(($A35&amp;"_"&amp;TEXT(D$2,"yyyy-mm-dd")),[1]SURVEY123!$A:$A,[1]SURVEY123!$AC:$AC,"")=0,"",_xlfn.XLOOKUP(($A35&amp;"_"&amp;TEXT(D$2,"yyyy-mm-dd")),[1]SURVEY123!$A:$A,[1]SURVEY123!$AC:$AC,""))</f>
        <v>17</v>
      </c>
      <c r="E35" s="5">
        <f>IF(_xlfn.XLOOKUP(($A35&amp;"_"&amp;TEXT(E$2,"yyyy-mm-dd")),[1]SURVEY123!$A:$A,[1]SURVEY123!$AC:$AC,"")=0,"",_xlfn.XLOOKUP(($A35&amp;"_"&amp;TEXT(E$2,"yyyy-mm-dd")),[1]SURVEY123!$A:$A,[1]SURVEY123!$AC:$AC,""))</f>
        <v>19</v>
      </c>
      <c r="F35" s="5">
        <f>IF(_xlfn.XLOOKUP(($A35&amp;"_"&amp;TEXT(F$2,"yyyy-mm-dd")),[1]SURVEY123!$A:$A,[1]SURVEY123!$AC:$AC,"")=0,"",_xlfn.XLOOKUP(($A35&amp;"_"&amp;TEXT(F$2,"yyyy-mm-dd")),[1]SURVEY123!$A:$A,[1]SURVEY123!$AC:$AC,""))</f>
        <v>25</v>
      </c>
      <c r="G35" s="5">
        <f>IF(_xlfn.XLOOKUP(($A35&amp;"_"&amp;TEXT(G$2,"yyyy-mm-dd")),[1]SURVEY123!$A:$A,[1]SURVEY123!$AC:$AC,"")=0,"",_xlfn.XLOOKUP(($A35&amp;"_"&amp;TEXT(G$2,"yyyy-mm-dd")),[1]SURVEY123!$A:$A,[1]SURVEY123!$AC:$AC,""))</f>
        <v>20</v>
      </c>
      <c r="H35" s="5" t="str">
        <f>IF(_xlfn.XLOOKUP(($A35&amp;"_"&amp;TEXT(H$2,"yyyy-mm-dd")),[1]SURVEY123!$A:$A,[1]SURVEY123!$AC:$AC,"")=0,"",_xlfn.XLOOKUP(($A35&amp;"_"&amp;TEXT(H$2,"yyyy-mm-dd")),[1]SURVEY123!$A:$A,[1]SURVEY123!$AC:$AC,""))</f>
        <v/>
      </c>
      <c r="I35" s="5">
        <f>IF(_xlfn.XLOOKUP(($A35&amp;"_"&amp;TEXT(I$2,"yyyy-mm-dd")),[1]SURVEY123!$A:$A,[1]SURVEY123!$AC:$AC,"")=0,"",_xlfn.XLOOKUP(($A35&amp;"_"&amp;TEXT(I$2,"yyyy-mm-dd")),[1]SURVEY123!$A:$A,[1]SURVEY123!$AC:$AC,""))</f>
        <v>28</v>
      </c>
      <c r="J35" s="5">
        <f>IF(_xlfn.XLOOKUP(($A35&amp;"_"&amp;TEXT(J$2,"yyyy-mm-dd")),[1]SURVEY123!$A:$A,[1]SURVEY123!$AC:$AC,"")=0,"",_xlfn.XLOOKUP(($A35&amp;"_"&amp;TEXT(J$2,"yyyy-mm-dd")),[1]SURVEY123!$A:$A,[1]SURVEY123!$AC:$AC,""))</f>
        <v>28</v>
      </c>
      <c r="K35" s="5">
        <f>IF(_xlfn.XLOOKUP(($A35&amp;"_"&amp;TEXT(K$2,"yyyy-mm-dd")),[1]SURVEY123!$A:$A,[1]SURVEY123!$AC:$AC,"")=0,"",_xlfn.XLOOKUP(($A35&amp;"_"&amp;TEXT(K$2,"yyyy-mm-dd")),[1]SURVEY123!$A:$A,[1]SURVEY123!$AC:$AC,""))</f>
        <v>28</v>
      </c>
      <c r="L35" s="5">
        <f>IF(_xlfn.XLOOKUP(($A35&amp;"_"&amp;TEXT(L$2,"yyyy-mm-dd")),[1]SURVEY123!$A:$A,[1]SURVEY123!$AC:$AC,"")=0,"",_xlfn.XLOOKUP(($A35&amp;"_"&amp;TEXT(L$2,"yyyy-mm-dd")),[1]SURVEY123!$A:$A,[1]SURVEY123!$AC:$AC,""))</f>
        <v>28</v>
      </c>
      <c r="M35" s="5">
        <f>IF(_xlfn.XLOOKUP(($A35&amp;"_"&amp;TEXT(M$2,"yyyy-mm-dd")),[1]SURVEY123!$A:$A,[1]SURVEY123!$AC:$AC,"")=0,"",_xlfn.XLOOKUP(($A35&amp;"_"&amp;TEXT(M$2,"yyyy-mm-dd")),[1]SURVEY123!$A:$A,[1]SURVEY123!$AC:$AC,""))</f>
        <v>27.5</v>
      </c>
      <c r="N35" s="5">
        <f>IF(_xlfn.XLOOKUP(($A35&amp;"_"&amp;TEXT(N$2,"yyyy-mm-dd")),[1]SURVEY123!$A:$A,[1]SURVEY123!$AC:$AC,"")=0,"",_xlfn.XLOOKUP(($A35&amp;"_"&amp;TEXT(N$2,"yyyy-mm-dd")),[1]SURVEY123!$A:$A,[1]SURVEY123!$AC:$AC,""))</f>
        <v>22</v>
      </c>
      <c r="O35" s="5" t="str">
        <f>IF(_xlfn.XLOOKUP(($A35&amp;"_"&amp;TEXT(O$2,"yyyy-mm-dd")),[1]SURVEY123!$A:$A,[1]SURVEY123!$AC:$AC,"")=0,"",_xlfn.XLOOKUP(($A35&amp;"_"&amp;TEXT(O$2,"yyyy-mm-dd")),[1]SURVEY123!$A:$A,[1]SURVEY123!$AC:$AC,""))</f>
        <v/>
      </c>
      <c r="P35" s="5" t="str">
        <f>IF(_xlfn.XLOOKUP(($A35&amp;"_"&amp;TEXT(P$2,"yyyy-mm-dd")),[1]SURVEY123!$A:$A,[1]SURVEY123!$AC:$AC,"")=0,"",_xlfn.XLOOKUP(($A35&amp;"_"&amp;TEXT(P$2,"yyyy-mm-dd")),[1]SURVEY123!$A:$A,[1]SURVEY123!$AC:$AC,""))</f>
        <v/>
      </c>
      <c r="Q35" s="5" t="str">
        <f>IF(_xlfn.XLOOKUP(($A35&amp;"_"&amp;TEXT(Q$2,"yyyy-mm-dd")),[1]SURVEY123!$A:$A,[1]SURVEY123!$AC:$AC,"")=0,"",_xlfn.XLOOKUP(($A35&amp;"_"&amp;TEXT(Q$2,"yyyy-mm-dd")),[1]SURVEY123!$A:$A,[1]SURVEY123!$AC:$AC,""))</f>
        <v/>
      </c>
      <c r="R35" s="20">
        <f t="shared" si="1"/>
        <v>0</v>
      </c>
      <c r="S35" s="20">
        <f t="shared" si="2"/>
        <v>0</v>
      </c>
      <c r="T35" s="12" t="str" cm="1">
        <f t="array" ref="T35">_xlfn.IFS(B35="","NA",R35=0, "Excellent", S35=0, "Good", S35=1, "Fair", S35=2, "Fair", S35&gt;=3, "Poor")</f>
        <v>Excellent</v>
      </c>
    </row>
    <row r="36" spans="1:20">
      <c r="A36" s="3" t="s">
        <v>39</v>
      </c>
      <c r="B36" s="10" t="str">
        <f t="shared" si="0"/>
        <v/>
      </c>
      <c r="C36" s="5" t="str">
        <f>IF(_xlfn.XLOOKUP(($A36&amp;"_"&amp;TEXT(C$2,"yyyy-mm-dd")),[1]SURVEY123!$A:$A,[1]SURVEY123!$AC:$AC,"")=0,"",_xlfn.XLOOKUP(($A36&amp;"_"&amp;TEXT(C$2,"yyyy-mm-dd")),[1]SURVEY123!$A:$A,[1]SURVEY123!$AC:$AC,""))</f>
        <v/>
      </c>
      <c r="D36" s="5" t="str">
        <f>IF(_xlfn.XLOOKUP(($A36&amp;"_"&amp;TEXT(D$2,"yyyy-mm-dd")),[1]SURVEY123!$A:$A,[1]SURVEY123!$AC:$AC,"")=0,"",_xlfn.XLOOKUP(($A36&amp;"_"&amp;TEXT(D$2,"yyyy-mm-dd")),[1]SURVEY123!$A:$A,[1]SURVEY123!$AC:$AC,""))</f>
        <v/>
      </c>
      <c r="E36" s="5" t="str">
        <f>IF(_xlfn.XLOOKUP(($A36&amp;"_"&amp;TEXT(E$2,"yyyy-mm-dd")),[1]SURVEY123!$A:$A,[1]SURVEY123!$AC:$AC,"")=0,"",_xlfn.XLOOKUP(($A36&amp;"_"&amp;TEXT(E$2,"yyyy-mm-dd")),[1]SURVEY123!$A:$A,[1]SURVEY123!$AC:$AC,""))</f>
        <v/>
      </c>
      <c r="F36" s="5" t="str">
        <f>IF(_xlfn.XLOOKUP(($A36&amp;"_"&amp;TEXT(F$2,"yyyy-mm-dd")),[1]SURVEY123!$A:$A,[1]SURVEY123!$AC:$AC,"")=0,"",_xlfn.XLOOKUP(($A36&amp;"_"&amp;TEXT(F$2,"yyyy-mm-dd")),[1]SURVEY123!$A:$A,[1]SURVEY123!$AC:$AC,""))</f>
        <v/>
      </c>
      <c r="G36" s="5" t="str">
        <f>IF(_xlfn.XLOOKUP(($A36&amp;"_"&amp;TEXT(G$2,"yyyy-mm-dd")),[1]SURVEY123!$A:$A,[1]SURVEY123!$AC:$AC,"")=0,"",_xlfn.XLOOKUP(($A36&amp;"_"&amp;TEXT(G$2,"yyyy-mm-dd")),[1]SURVEY123!$A:$A,[1]SURVEY123!$AC:$AC,""))</f>
        <v/>
      </c>
      <c r="H36" s="5" t="str">
        <f>IF(_xlfn.XLOOKUP(($A36&amp;"_"&amp;TEXT(H$2,"yyyy-mm-dd")),[1]SURVEY123!$A:$A,[1]SURVEY123!$AC:$AC,"")=0,"",_xlfn.XLOOKUP(($A36&amp;"_"&amp;TEXT(H$2,"yyyy-mm-dd")),[1]SURVEY123!$A:$A,[1]SURVEY123!$AC:$AC,""))</f>
        <v/>
      </c>
      <c r="I36" s="5" t="str">
        <f>IF(_xlfn.XLOOKUP(($A36&amp;"_"&amp;TEXT(I$2,"yyyy-mm-dd")),[1]SURVEY123!$A:$A,[1]SURVEY123!$AC:$AC,"")=0,"",_xlfn.XLOOKUP(($A36&amp;"_"&amp;TEXT(I$2,"yyyy-mm-dd")),[1]SURVEY123!$A:$A,[1]SURVEY123!$AC:$AC,""))</f>
        <v/>
      </c>
      <c r="J36" s="5" t="str">
        <f>IF(_xlfn.XLOOKUP(($A36&amp;"_"&amp;TEXT(J$2,"yyyy-mm-dd")),[1]SURVEY123!$A:$A,[1]SURVEY123!$AC:$AC,"")=0,"",_xlfn.XLOOKUP(($A36&amp;"_"&amp;TEXT(J$2,"yyyy-mm-dd")),[1]SURVEY123!$A:$A,[1]SURVEY123!$AC:$AC,""))</f>
        <v/>
      </c>
      <c r="K36" s="5" t="str">
        <f>IF(_xlfn.XLOOKUP(($A36&amp;"_"&amp;TEXT(K$2,"yyyy-mm-dd")),[1]SURVEY123!$A:$A,[1]SURVEY123!$AC:$AC,"")=0,"",_xlfn.XLOOKUP(($A36&amp;"_"&amp;TEXT(K$2,"yyyy-mm-dd")),[1]SURVEY123!$A:$A,[1]SURVEY123!$AC:$AC,""))</f>
        <v/>
      </c>
      <c r="L36" s="5" t="str">
        <f>IF(_xlfn.XLOOKUP(($A36&amp;"_"&amp;TEXT(L$2,"yyyy-mm-dd")),[1]SURVEY123!$A:$A,[1]SURVEY123!$AC:$AC,"")=0,"",_xlfn.XLOOKUP(($A36&amp;"_"&amp;TEXT(L$2,"yyyy-mm-dd")),[1]SURVEY123!$A:$A,[1]SURVEY123!$AC:$AC,""))</f>
        <v/>
      </c>
      <c r="M36" s="5" t="str">
        <f>IF(_xlfn.XLOOKUP(($A36&amp;"_"&amp;TEXT(M$2,"yyyy-mm-dd")),[1]SURVEY123!$A:$A,[1]SURVEY123!$AC:$AC,"")=0,"",_xlfn.XLOOKUP(($A36&amp;"_"&amp;TEXT(M$2,"yyyy-mm-dd")),[1]SURVEY123!$A:$A,[1]SURVEY123!$AC:$AC,""))</f>
        <v/>
      </c>
      <c r="N36" s="5" t="str">
        <f>IF(_xlfn.XLOOKUP(($A36&amp;"_"&amp;TEXT(N$2,"yyyy-mm-dd")),[1]SURVEY123!$A:$A,[1]SURVEY123!$AC:$AC,"")=0,"",_xlfn.XLOOKUP(($A36&amp;"_"&amp;TEXT(N$2,"yyyy-mm-dd")),[1]SURVEY123!$A:$A,[1]SURVEY123!$AC:$AC,""))</f>
        <v/>
      </c>
      <c r="O36" s="5" t="str">
        <f>IF(_xlfn.XLOOKUP(($A36&amp;"_"&amp;TEXT(O$2,"yyyy-mm-dd")),[1]SURVEY123!$A:$A,[1]SURVEY123!$AC:$AC,"")=0,"",_xlfn.XLOOKUP(($A36&amp;"_"&amp;TEXT(O$2,"yyyy-mm-dd")),[1]SURVEY123!$A:$A,[1]SURVEY123!$AC:$AC,""))</f>
        <v/>
      </c>
      <c r="P36" s="5" t="str">
        <f>IF(_xlfn.XLOOKUP(($A36&amp;"_"&amp;TEXT(P$2,"yyyy-mm-dd")),[1]SURVEY123!$A:$A,[1]SURVEY123!$AC:$AC,"")=0,"",_xlfn.XLOOKUP(($A36&amp;"_"&amp;TEXT(P$2,"yyyy-mm-dd")),[1]SURVEY123!$A:$A,[1]SURVEY123!$AC:$AC,""))</f>
        <v/>
      </c>
      <c r="Q36" s="5" t="str">
        <f>IF(_xlfn.XLOOKUP(($A36&amp;"_"&amp;TEXT(Q$2,"yyyy-mm-dd")),[1]SURVEY123!$A:$A,[1]SURVEY123!$AC:$AC,"")=0,"",_xlfn.XLOOKUP(($A36&amp;"_"&amp;TEXT(Q$2,"yyyy-mm-dd")),[1]SURVEY123!$A:$A,[1]SURVEY123!$AC:$AC,""))</f>
        <v/>
      </c>
      <c r="R36" s="20">
        <f t="shared" si="1"/>
        <v>0</v>
      </c>
      <c r="S36" s="20">
        <f t="shared" si="2"/>
        <v>0</v>
      </c>
      <c r="T36" s="12" t="str" cm="1">
        <f t="array" ref="T36">_xlfn.IFS(B36="","NA",R36=0, "Excellent", S36=0, "Good", S36=1, "Fair", S36=2, "Fair", S36&gt;=3, "Poor")</f>
        <v>NA</v>
      </c>
    </row>
    <row r="37" spans="1:20">
      <c r="A37" s="3" t="s">
        <v>40</v>
      </c>
      <c r="B37" s="10">
        <f t="shared" si="0"/>
        <v>24.372727272727275</v>
      </c>
      <c r="C37" s="5">
        <f>IF(_xlfn.XLOOKUP(($A37&amp;"_"&amp;TEXT(C$2,"yyyy-mm-dd")),[1]SURVEY123!$A:$A,[1]SURVEY123!$AC:$AC,"")=0,"",_xlfn.XLOOKUP(($A37&amp;"_"&amp;TEXT(C$2,"yyyy-mm-dd")),[1]SURVEY123!$A:$A,[1]SURVEY123!$AC:$AC,""))</f>
        <v>23</v>
      </c>
      <c r="D37" s="5">
        <f>IF(_xlfn.XLOOKUP(($A37&amp;"_"&amp;TEXT(D$2,"yyyy-mm-dd")),[1]SURVEY123!$A:$A,[1]SURVEY123!$AC:$AC,"")=0,"",_xlfn.XLOOKUP(($A37&amp;"_"&amp;TEXT(D$2,"yyyy-mm-dd")),[1]SURVEY123!$A:$A,[1]SURVEY123!$AC:$AC,""))</f>
        <v>18</v>
      </c>
      <c r="E37" s="5" t="str">
        <f>IF(_xlfn.XLOOKUP(($A37&amp;"_"&amp;TEXT(E$2,"yyyy-mm-dd")),[1]SURVEY123!$A:$A,[1]SURVEY123!$AC:$AC,"")=0,"",_xlfn.XLOOKUP(($A37&amp;"_"&amp;TEXT(E$2,"yyyy-mm-dd")),[1]SURVEY123!$A:$A,[1]SURVEY123!$AC:$AC,""))</f>
        <v/>
      </c>
      <c r="F37" s="5">
        <f>IF(_xlfn.XLOOKUP(($A37&amp;"_"&amp;TEXT(F$2,"yyyy-mm-dd")),[1]SURVEY123!$A:$A,[1]SURVEY123!$AC:$AC,"")=0,"",_xlfn.XLOOKUP(($A37&amp;"_"&amp;TEXT(F$2,"yyyy-mm-dd")),[1]SURVEY123!$A:$A,[1]SURVEY123!$AC:$AC,""))</f>
        <v>24</v>
      </c>
      <c r="G37" s="5">
        <f>IF(_xlfn.XLOOKUP(($A37&amp;"_"&amp;TEXT(G$2,"yyyy-mm-dd")),[1]SURVEY123!$A:$A,[1]SURVEY123!$AC:$AC,"")=0,"",_xlfn.XLOOKUP(($A37&amp;"_"&amp;TEXT(G$2,"yyyy-mm-dd")),[1]SURVEY123!$A:$A,[1]SURVEY123!$AC:$AC,""))</f>
        <v>21</v>
      </c>
      <c r="H37" s="5">
        <f>IF(_xlfn.XLOOKUP(($A37&amp;"_"&amp;TEXT(H$2,"yyyy-mm-dd")),[1]SURVEY123!$A:$A,[1]SURVEY123!$AC:$AC,"")=0,"",_xlfn.XLOOKUP(($A37&amp;"_"&amp;TEXT(H$2,"yyyy-mm-dd")),[1]SURVEY123!$A:$A,[1]SURVEY123!$AC:$AC,""))</f>
        <v>24.9</v>
      </c>
      <c r="I37" s="5">
        <f>IF(_xlfn.XLOOKUP(($A37&amp;"_"&amp;TEXT(I$2,"yyyy-mm-dd")),[1]SURVEY123!$A:$A,[1]SURVEY123!$AC:$AC,"")=0,"",_xlfn.XLOOKUP(($A37&amp;"_"&amp;TEXT(I$2,"yyyy-mm-dd")),[1]SURVEY123!$A:$A,[1]SURVEY123!$AC:$AC,""))</f>
        <v>30.3</v>
      </c>
      <c r="J37" s="5">
        <f>IF(_xlfn.XLOOKUP(($A37&amp;"_"&amp;TEXT(J$2,"yyyy-mm-dd")),[1]SURVEY123!$A:$A,[1]SURVEY123!$AC:$AC,"")=0,"",_xlfn.XLOOKUP(($A37&amp;"_"&amp;TEXT(J$2,"yyyy-mm-dd")),[1]SURVEY123!$A:$A,[1]SURVEY123!$AC:$AC,""))</f>
        <v>28</v>
      </c>
      <c r="K37" s="5">
        <f>IF(_xlfn.XLOOKUP(($A37&amp;"_"&amp;TEXT(K$2,"yyyy-mm-dd")),[1]SURVEY123!$A:$A,[1]SURVEY123!$AC:$AC,"")=0,"",_xlfn.XLOOKUP(($A37&amp;"_"&amp;TEXT(K$2,"yyyy-mm-dd")),[1]SURVEY123!$A:$A,[1]SURVEY123!$AC:$AC,""))</f>
        <v>29.1</v>
      </c>
      <c r="L37" s="5">
        <f>IF(_xlfn.XLOOKUP(($A37&amp;"_"&amp;TEXT(L$2,"yyyy-mm-dd")),[1]SURVEY123!$A:$A,[1]SURVEY123!$AC:$AC,"")=0,"",_xlfn.XLOOKUP(($A37&amp;"_"&amp;TEXT(L$2,"yyyy-mm-dd")),[1]SURVEY123!$A:$A,[1]SURVEY123!$AC:$AC,""))</f>
        <v>26.8</v>
      </c>
      <c r="M37" s="5">
        <f>IF(_xlfn.XLOOKUP(($A37&amp;"_"&amp;TEXT(M$2,"yyyy-mm-dd")),[1]SURVEY123!$A:$A,[1]SURVEY123!$AC:$AC,"")=0,"",_xlfn.XLOOKUP(($A37&amp;"_"&amp;TEXT(M$2,"yyyy-mm-dd")),[1]SURVEY123!$A:$A,[1]SURVEY123!$AC:$AC,""))</f>
        <v>23</v>
      </c>
      <c r="N37" s="5">
        <f>IF(_xlfn.XLOOKUP(($A37&amp;"_"&amp;TEXT(N$2,"yyyy-mm-dd")),[1]SURVEY123!$A:$A,[1]SURVEY123!$AC:$AC,"")=0,"",_xlfn.XLOOKUP(($A37&amp;"_"&amp;TEXT(N$2,"yyyy-mm-dd")),[1]SURVEY123!$A:$A,[1]SURVEY123!$AC:$AC,""))</f>
        <v>20</v>
      </c>
      <c r="O37" s="5" t="str">
        <f>IF(_xlfn.XLOOKUP(($A37&amp;"_"&amp;TEXT(O$2,"yyyy-mm-dd")),[1]SURVEY123!$A:$A,[1]SURVEY123!$AC:$AC,"")=0,"",_xlfn.XLOOKUP(($A37&amp;"_"&amp;TEXT(O$2,"yyyy-mm-dd")),[1]SURVEY123!$A:$A,[1]SURVEY123!$AC:$AC,""))</f>
        <v/>
      </c>
      <c r="P37" s="5" t="str">
        <f>IF(_xlfn.XLOOKUP(($A37&amp;"_"&amp;TEXT(P$2,"yyyy-mm-dd")),[1]SURVEY123!$A:$A,[1]SURVEY123!$AC:$AC,"")=0,"",_xlfn.XLOOKUP(($A37&amp;"_"&amp;TEXT(P$2,"yyyy-mm-dd")),[1]SURVEY123!$A:$A,[1]SURVEY123!$AC:$AC,""))</f>
        <v/>
      </c>
      <c r="Q37" s="5" t="str">
        <f>IF(_xlfn.XLOOKUP(($A37&amp;"_"&amp;TEXT(Q$2,"yyyy-mm-dd")),[1]SURVEY123!$A:$A,[1]SURVEY123!$AC:$AC,"")=0,"",_xlfn.XLOOKUP(($A37&amp;"_"&amp;TEXT(Q$2,"yyyy-mm-dd")),[1]SURVEY123!$A:$A,[1]SURVEY123!$AC:$AC,""))</f>
        <v/>
      </c>
      <c r="R37" s="20">
        <f t="shared" si="1"/>
        <v>2</v>
      </c>
      <c r="S37" s="20">
        <f t="shared" si="2"/>
        <v>0</v>
      </c>
      <c r="T37" s="12" t="str" cm="1">
        <f t="array" ref="T37">_xlfn.IFS(B37="","NA",R37=0, "Excellent", S37=0, "Good", S37=1, "Fair", S37=2, "Fair", S37&gt;=3, "Poor")</f>
        <v>Good</v>
      </c>
    </row>
    <row r="38" spans="1:20">
      <c r="A38" s="3" t="s">
        <v>41</v>
      </c>
      <c r="B38" s="10">
        <f t="shared" si="0"/>
        <v>25.5</v>
      </c>
      <c r="C38" s="5" t="str">
        <f>IF(_xlfn.XLOOKUP(($A38&amp;"_"&amp;TEXT(C$2,"yyyy-mm-dd")),[1]SURVEY123!$A:$A,[1]SURVEY123!$AC:$AC,"")=0,"",_xlfn.XLOOKUP(($A38&amp;"_"&amp;TEXT(C$2,"yyyy-mm-dd")),[1]SURVEY123!$A:$A,[1]SURVEY123!$AC:$AC,""))</f>
        <v/>
      </c>
      <c r="D38" s="5" t="str">
        <f>IF(_xlfn.XLOOKUP(($A38&amp;"_"&amp;TEXT(D$2,"yyyy-mm-dd")),[1]SURVEY123!$A:$A,[1]SURVEY123!$AC:$AC,"")=0,"",_xlfn.XLOOKUP(($A38&amp;"_"&amp;TEXT(D$2,"yyyy-mm-dd")),[1]SURVEY123!$A:$A,[1]SURVEY123!$AC:$AC,""))</f>
        <v/>
      </c>
      <c r="E38" s="5" t="str">
        <f>IF(_xlfn.XLOOKUP(($A38&amp;"_"&amp;TEXT(E$2,"yyyy-mm-dd")),[1]SURVEY123!$A:$A,[1]SURVEY123!$AC:$AC,"")=0,"",_xlfn.XLOOKUP(($A38&amp;"_"&amp;TEXT(E$2,"yyyy-mm-dd")),[1]SURVEY123!$A:$A,[1]SURVEY123!$AC:$AC,""))</f>
        <v/>
      </c>
      <c r="F38" s="5" t="str">
        <f>IF(_xlfn.XLOOKUP(($A38&amp;"_"&amp;TEXT(F$2,"yyyy-mm-dd")),[1]SURVEY123!$A:$A,[1]SURVEY123!$AC:$AC,"")=0,"",_xlfn.XLOOKUP(($A38&amp;"_"&amp;TEXT(F$2,"yyyy-mm-dd")),[1]SURVEY123!$A:$A,[1]SURVEY123!$AC:$AC,""))</f>
        <v/>
      </c>
      <c r="G38" s="5" t="str">
        <f>IF(_xlfn.XLOOKUP(($A38&amp;"_"&amp;TEXT(G$2,"yyyy-mm-dd")),[1]SURVEY123!$A:$A,[1]SURVEY123!$AC:$AC,"")=0,"",_xlfn.XLOOKUP(($A38&amp;"_"&amp;TEXT(G$2,"yyyy-mm-dd")),[1]SURVEY123!$A:$A,[1]SURVEY123!$AC:$AC,""))</f>
        <v/>
      </c>
      <c r="H38" s="5">
        <f>IF(_xlfn.XLOOKUP(($A38&amp;"_"&amp;TEXT(H$2,"yyyy-mm-dd")),[1]SURVEY123!$A:$A,[1]SURVEY123!$AC:$AC,"")=0,"",_xlfn.XLOOKUP(($A38&amp;"_"&amp;TEXT(H$2,"yyyy-mm-dd")),[1]SURVEY123!$A:$A,[1]SURVEY123!$AC:$AC,""))</f>
        <v>25</v>
      </c>
      <c r="I38" s="5">
        <f>IF(_xlfn.XLOOKUP(($A38&amp;"_"&amp;TEXT(I$2,"yyyy-mm-dd")),[1]SURVEY123!$A:$A,[1]SURVEY123!$AC:$AC,"")=0,"",_xlfn.XLOOKUP(($A38&amp;"_"&amp;TEXT(I$2,"yyyy-mm-dd")),[1]SURVEY123!$A:$A,[1]SURVEY123!$AC:$AC,""))</f>
        <v>26</v>
      </c>
      <c r="J38" s="5" t="str">
        <f>IF(_xlfn.XLOOKUP(($A38&amp;"_"&amp;TEXT(J$2,"yyyy-mm-dd")),[1]SURVEY123!$A:$A,[1]SURVEY123!$AC:$AC,"")=0,"",_xlfn.XLOOKUP(($A38&amp;"_"&amp;TEXT(J$2,"yyyy-mm-dd")),[1]SURVEY123!$A:$A,[1]SURVEY123!$AC:$AC,""))</f>
        <v/>
      </c>
      <c r="K38" s="5" t="str">
        <f>IF(_xlfn.XLOOKUP(($A38&amp;"_"&amp;TEXT(K$2,"yyyy-mm-dd")),[1]SURVEY123!$A:$A,[1]SURVEY123!$AC:$AC,"")=0,"",_xlfn.XLOOKUP(($A38&amp;"_"&amp;TEXT(K$2,"yyyy-mm-dd")),[1]SURVEY123!$A:$A,[1]SURVEY123!$AC:$AC,""))</f>
        <v/>
      </c>
      <c r="L38" s="5" t="str">
        <f>IF(_xlfn.XLOOKUP(($A38&amp;"_"&amp;TEXT(L$2,"yyyy-mm-dd")),[1]SURVEY123!$A:$A,[1]SURVEY123!$AC:$AC,"")=0,"",_xlfn.XLOOKUP(($A38&amp;"_"&amp;TEXT(L$2,"yyyy-mm-dd")),[1]SURVEY123!$A:$A,[1]SURVEY123!$AC:$AC,""))</f>
        <v/>
      </c>
      <c r="M38" s="5" t="str">
        <f>IF(_xlfn.XLOOKUP(($A38&amp;"_"&amp;TEXT(M$2,"yyyy-mm-dd")),[1]SURVEY123!$A:$A,[1]SURVEY123!$AC:$AC,"")=0,"",_xlfn.XLOOKUP(($A38&amp;"_"&amp;TEXT(M$2,"yyyy-mm-dd")),[1]SURVEY123!$A:$A,[1]SURVEY123!$AC:$AC,""))</f>
        <v/>
      </c>
      <c r="N38" s="5" t="str">
        <f>IF(_xlfn.XLOOKUP(($A38&amp;"_"&amp;TEXT(N$2,"yyyy-mm-dd")),[1]SURVEY123!$A:$A,[1]SURVEY123!$AC:$AC,"")=0,"",_xlfn.XLOOKUP(($A38&amp;"_"&amp;TEXT(N$2,"yyyy-mm-dd")),[1]SURVEY123!$A:$A,[1]SURVEY123!$AC:$AC,""))</f>
        <v/>
      </c>
      <c r="O38" s="5" t="str">
        <f>IF(_xlfn.XLOOKUP(($A38&amp;"_"&amp;TEXT(O$2,"yyyy-mm-dd")),[1]SURVEY123!$A:$A,[1]SURVEY123!$AC:$AC,"")=0,"",_xlfn.XLOOKUP(($A38&amp;"_"&amp;TEXT(O$2,"yyyy-mm-dd")),[1]SURVEY123!$A:$A,[1]SURVEY123!$AC:$AC,""))</f>
        <v/>
      </c>
      <c r="P38" s="5" t="str">
        <f>IF(_xlfn.XLOOKUP(($A38&amp;"_"&amp;TEXT(P$2,"yyyy-mm-dd")),[1]SURVEY123!$A:$A,[1]SURVEY123!$AC:$AC,"")=0,"",_xlfn.XLOOKUP(($A38&amp;"_"&amp;TEXT(P$2,"yyyy-mm-dd")),[1]SURVEY123!$A:$A,[1]SURVEY123!$AC:$AC,""))</f>
        <v/>
      </c>
      <c r="Q38" s="5" t="str">
        <f>IF(_xlfn.XLOOKUP(($A38&amp;"_"&amp;TEXT(Q$2,"yyyy-mm-dd")),[1]SURVEY123!$A:$A,[1]SURVEY123!$AC:$AC,"")=0,"",_xlfn.XLOOKUP(($A38&amp;"_"&amp;TEXT(Q$2,"yyyy-mm-dd")),[1]SURVEY123!$A:$A,[1]SURVEY123!$AC:$AC,""))</f>
        <v/>
      </c>
      <c r="R38" s="20">
        <f t="shared" si="1"/>
        <v>0</v>
      </c>
      <c r="S38" s="20">
        <f t="shared" si="2"/>
        <v>0</v>
      </c>
      <c r="T38" s="12" t="str" cm="1">
        <f t="array" ref="T38">_xlfn.IFS(B38="","NA",R38=0, "Excellent", S38=0, "Good", S38=1, "Fair", S38=2, "Fair", S38&gt;=3, "Poor")</f>
        <v>Excellent</v>
      </c>
    </row>
    <row r="39" spans="1:20">
      <c r="A39" s="3" t="s">
        <v>42</v>
      </c>
      <c r="B39" s="10">
        <f t="shared" si="0"/>
        <v>20.958333333333332</v>
      </c>
      <c r="C39" s="5">
        <f>IF(_xlfn.XLOOKUP(($A39&amp;"_"&amp;TEXT(C$2,"yyyy-mm-dd")),[1]SURVEY123!$A:$A,[1]SURVEY123!$AC:$AC,"")=0,"",_xlfn.XLOOKUP(($A39&amp;"_"&amp;TEXT(C$2,"yyyy-mm-dd")),[1]SURVEY123!$A:$A,[1]SURVEY123!$AC:$AC,""))</f>
        <v>18</v>
      </c>
      <c r="D39" s="5">
        <f>IF(_xlfn.XLOOKUP(($A39&amp;"_"&amp;TEXT(D$2,"yyyy-mm-dd")),[1]SURVEY123!$A:$A,[1]SURVEY123!$AC:$AC,"")=0,"",_xlfn.XLOOKUP(($A39&amp;"_"&amp;TEXT(D$2,"yyyy-mm-dd")),[1]SURVEY123!$A:$A,[1]SURVEY123!$AC:$AC,""))</f>
        <v>13</v>
      </c>
      <c r="E39" s="5">
        <f>IF(_xlfn.XLOOKUP(($A39&amp;"_"&amp;TEXT(E$2,"yyyy-mm-dd")),[1]SURVEY123!$A:$A,[1]SURVEY123!$AC:$AC,"")=0,"",_xlfn.XLOOKUP(($A39&amp;"_"&amp;TEXT(E$2,"yyyy-mm-dd")),[1]SURVEY123!$A:$A,[1]SURVEY123!$AC:$AC,""))</f>
        <v>16</v>
      </c>
      <c r="F39" s="5">
        <f>IF(_xlfn.XLOOKUP(($A39&amp;"_"&amp;TEXT(F$2,"yyyy-mm-dd")),[1]SURVEY123!$A:$A,[1]SURVEY123!$AC:$AC,"")=0,"",_xlfn.XLOOKUP(($A39&amp;"_"&amp;TEXT(F$2,"yyyy-mm-dd")),[1]SURVEY123!$A:$A,[1]SURVEY123!$AC:$AC,""))</f>
        <v>21</v>
      </c>
      <c r="G39" s="5">
        <f>IF(_xlfn.XLOOKUP(($A39&amp;"_"&amp;TEXT(G$2,"yyyy-mm-dd")),[1]SURVEY123!$A:$A,[1]SURVEY123!$AC:$AC,"")=0,"",_xlfn.XLOOKUP(($A39&amp;"_"&amp;TEXT(G$2,"yyyy-mm-dd")),[1]SURVEY123!$A:$A,[1]SURVEY123!$AC:$AC,""))</f>
        <v>18</v>
      </c>
      <c r="H39" s="5">
        <f>IF(_xlfn.XLOOKUP(($A39&amp;"_"&amp;TEXT(H$2,"yyyy-mm-dd")),[1]SURVEY123!$A:$A,[1]SURVEY123!$AC:$AC,"")=0,"",_xlfn.XLOOKUP(($A39&amp;"_"&amp;TEXT(H$2,"yyyy-mm-dd")),[1]SURVEY123!$A:$A,[1]SURVEY123!$AC:$AC,""))</f>
        <v>23</v>
      </c>
      <c r="I39" s="5">
        <f>IF(_xlfn.XLOOKUP(($A39&amp;"_"&amp;TEXT(I$2,"yyyy-mm-dd")),[1]SURVEY123!$A:$A,[1]SURVEY123!$AC:$AC,"")=0,"",_xlfn.XLOOKUP(($A39&amp;"_"&amp;TEXT(I$2,"yyyy-mm-dd")),[1]SURVEY123!$A:$A,[1]SURVEY123!$AC:$AC,""))</f>
        <v>24</v>
      </c>
      <c r="J39" s="5">
        <f>IF(_xlfn.XLOOKUP(($A39&amp;"_"&amp;TEXT(J$2,"yyyy-mm-dd")),[1]SURVEY123!$A:$A,[1]SURVEY123!$AC:$AC,"")=0,"",_xlfn.XLOOKUP(($A39&amp;"_"&amp;TEXT(J$2,"yyyy-mm-dd")),[1]SURVEY123!$A:$A,[1]SURVEY123!$AC:$AC,""))</f>
        <v>24</v>
      </c>
      <c r="K39" s="5">
        <f>IF(_xlfn.XLOOKUP(($A39&amp;"_"&amp;TEXT(K$2,"yyyy-mm-dd")),[1]SURVEY123!$A:$A,[1]SURVEY123!$AC:$AC,"")=0,"",_xlfn.XLOOKUP(($A39&amp;"_"&amp;TEXT(K$2,"yyyy-mm-dd")),[1]SURVEY123!$A:$A,[1]SURVEY123!$AC:$AC,""))</f>
        <v>27</v>
      </c>
      <c r="L39" s="5">
        <f>IF(_xlfn.XLOOKUP(($A39&amp;"_"&amp;TEXT(L$2,"yyyy-mm-dd")),[1]SURVEY123!$A:$A,[1]SURVEY123!$AC:$AC,"")=0,"",_xlfn.XLOOKUP(($A39&amp;"_"&amp;TEXT(L$2,"yyyy-mm-dd")),[1]SURVEY123!$A:$A,[1]SURVEY123!$AC:$AC,""))</f>
        <v>26</v>
      </c>
      <c r="M39" s="5">
        <f>IF(_xlfn.XLOOKUP(($A39&amp;"_"&amp;TEXT(M$2,"yyyy-mm-dd")),[1]SURVEY123!$A:$A,[1]SURVEY123!$AC:$AC,"")=0,"",_xlfn.XLOOKUP(($A39&amp;"_"&amp;TEXT(M$2,"yyyy-mm-dd")),[1]SURVEY123!$A:$A,[1]SURVEY123!$AC:$AC,""))</f>
        <v>23.5</v>
      </c>
      <c r="N39" s="5">
        <f>IF(_xlfn.XLOOKUP(($A39&amp;"_"&amp;TEXT(N$2,"yyyy-mm-dd")),[1]SURVEY123!$A:$A,[1]SURVEY123!$AC:$AC,"")=0,"",_xlfn.XLOOKUP(($A39&amp;"_"&amp;TEXT(N$2,"yyyy-mm-dd")),[1]SURVEY123!$A:$A,[1]SURVEY123!$AC:$AC,""))</f>
        <v>18</v>
      </c>
      <c r="O39" s="5" t="str">
        <f>IF(_xlfn.XLOOKUP(($A39&amp;"_"&amp;TEXT(O$2,"yyyy-mm-dd")),[1]SURVEY123!$A:$A,[1]SURVEY123!$AC:$AC,"")=0,"",_xlfn.XLOOKUP(($A39&amp;"_"&amp;TEXT(O$2,"yyyy-mm-dd")),[1]SURVEY123!$A:$A,[1]SURVEY123!$AC:$AC,""))</f>
        <v/>
      </c>
      <c r="P39" s="5" t="str">
        <f>IF(_xlfn.XLOOKUP(($A39&amp;"_"&amp;TEXT(P$2,"yyyy-mm-dd")),[1]SURVEY123!$A:$A,[1]SURVEY123!$AC:$AC,"")=0,"",_xlfn.XLOOKUP(($A39&amp;"_"&amp;TEXT(P$2,"yyyy-mm-dd")),[1]SURVEY123!$A:$A,[1]SURVEY123!$AC:$AC,""))</f>
        <v/>
      </c>
      <c r="Q39" s="5" t="str">
        <f>IF(_xlfn.XLOOKUP(($A39&amp;"_"&amp;TEXT(Q$2,"yyyy-mm-dd")),[1]SURVEY123!$A:$A,[1]SURVEY123!$AC:$AC,"")=0,"",_xlfn.XLOOKUP(($A39&amp;"_"&amp;TEXT(Q$2,"yyyy-mm-dd")),[1]SURVEY123!$A:$A,[1]SURVEY123!$AC:$AC,""))</f>
        <v/>
      </c>
      <c r="R39" s="20">
        <f t="shared" si="1"/>
        <v>0</v>
      </c>
      <c r="S39" s="20">
        <f t="shared" si="2"/>
        <v>0</v>
      </c>
      <c r="T39" s="12" t="str" cm="1">
        <f t="array" ref="T39">_xlfn.IFS(B39="","NA",R39=0, "Excellent", S39=0, "Good", S39=1, "Fair", S39=2, "Fair", S39&gt;=3, "Poor")</f>
        <v>Excellent</v>
      </c>
    </row>
    <row r="40" spans="1:20">
      <c r="A40" s="3" t="s">
        <v>43</v>
      </c>
      <c r="B40" s="10" t="str">
        <f t="shared" si="0"/>
        <v/>
      </c>
      <c r="C40" s="5" t="str">
        <f>IF(_xlfn.XLOOKUP(($A40&amp;"_"&amp;TEXT(C$2,"yyyy-mm-dd")),[1]SURVEY123!$A:$A,[1]SURVEY123!$AC:$AC,"")=0,"",_xlfn.XLOOKUP(($A40&amp;"_"&amp;TEXT(C$2,"yyyy-mm-dd")),[1]SURVEY123!$A:$A,[1]SURVEY123!$AC:$AC,""))</f>
        <v/>
      </c>
      <c r="D40" s="5" t="str">
        <f>IF(_xlfn.XLOOKUP(($A40&amp;"_"&amp;TEXT(D$2,"yyyy-mm-dd")),[1]SURVEY123!$A:$A,[1]SURVEY123!$AC:$AC,"")=0,"",_xlfn.XLOOKUP(($A40&amp;"_"&amp;TEXT(D$2,"yyyy-mm-dd")),[1]SURVEY123!$A:$A,[1]SURVEY123!$AC:$AC,""))</f>
        <v/>
      </c>
      <c r="E40" s="5" t="str">
        <f>IF(_xlfn.XLOOKUP(($A40&amp;"_"&amp;TEXT(E$2,"yyyy-mm-dd")),[1]SURVEY123!$A:$A,[1]SURVEY123!$AC:$AC,"")=0,"",_xlfn.XLOOKUP(($A40&amp;"_"&amp;TEXT(E$2,"yyyy-mm-dd")),[1]SURVEY123!$A:$A,[1]SURVEY123!$AC:$AC,""))</f>
        <v/>
      </c>
      <c r="F40" s="5" t="str">
        <f>IF(_xlfn.XLOOKUP(($A40&amp;"_"&amp;TEXT(F$2,"yyyy-mm-dd")),[1]SURVEY123!$A:$A,[1]SURVEY123!$AC:$AC,"")=0,"",_xlfn.XLOOKUP(($A40&amp;"_"&amp;TEXT(F$2,"yyyy-mm-dd")),[1]SURVEY123!$A:$A,[1]SURVEY123!$AC:$AC,""))</f>
        <v/>
      </c>
      <c r="G40" s="5" t="str">
        <f>IF(_xlfn.XLOOKUP(($A40&amp;"_"&amp;TEXT(G$2,"yyyy-mm-dd")),[1]SURVEY123!$A:$A,[1]SURVEY123!$AC:$AC,"")=0,"",_xlfn.XLOOKUP(($A40&amp;"_"&amp;TEXT(G$2,"yyyy-mm-dd")),[1]SURVEY123!$A:$A,[1]SURVEY123!$AC:$AC,""))</f>
        <v/>
      </c>
      <c r="H40" s="5" t="str">
        <f>IF(_xlfn.XLOOKUP(($A40&amp;"_"&amp;TEXT(H$2,"yyyy-mm-dd")),[1]SURVEY123!$A:$A,[1]SURVEY123!$AC:$AC,"")=0,"",_xlfn.XLOOKUP(($A40&amp;"_"&amp;TEXT(H$2,"yyyy-mm-dd")),[1]SURVEY123!$A:$A,[1]SURVEY123!$AC:$AC,""))</f>
        <v/>
      </c>
      <c r="I40" s="5" t="str">
        <f>IF(_xlfn.XLOOKUP(($A40&amp;"_"&amp;TEXT(I$2,"yyyy-mm-dd")),[1]SURVEY123!$A:$A,[1]SURVEY123!$AC:$AC,"")=0,"",_xlfn.XLOOKUP(($A40&amp;"_"&amp;TEXT(I$2,"yyyy-mm-dd")),[1]SURVEY123!$A:$A,[1]SURVEY123!$AC:$AC,""))</f>
        <v/>
      </c>
      <c r="J40" s="5" t="str">
        <f>IF(_xlfn.XLOOKUP(($A40&amp;"_"&amp;TEXT(J$2,"yyyy-mm-dd")),[1]SURVEY123!$A:$A,[1]SURVEY123!$AC:$AC,"")=0,"",_xlfn.XLOOKUP(($A40&amp;"_"&amp;TEXT(J$2,"yyyy-mm-dd")),[1]SURVEY123!$A:$A,[1]SURVEY123!$AC:$AC,""))</f>
        <v/>
      </c>
      <c r="K40" s="5" t="str">
        <f>IF(_xlfn.XLOOKUP(($A40&amp;"_"&amp;TEXT(K$2,"yyyy-mm-dd")),[1]SURVEY123!$A:$A,[1]SURVEY123!$AC:$AC,"")=0,"",_xlfn.XLOOKUP(($A40&amp;"_"&amp;TEXT(K$2,"yyyy-mm-dd")),[1]SURVEY123!$A:$A,[1]SURVEY123!$AC:$AC,""))</f>
        <v/>
      </c>
      <c r="L40" s="5" t="str">
        <f>IF(_xlfn.XLOOKUP(($A40&amp;"_"&amp;TEXT(L$2,"yyyy-mm-dd")),[1]SURVEY123!$A:$A,[1]SURVEY123!$AC:$AC,"")=0,"",_xlfn.XLOOKUP(($A40&amp;"_"&amp;TEXT(L$2,"yyyy-mm-dd")),[1]SURVEY123!$A:$A,[1]SURVEY123!$AC:$AC,""))</f>
        <v/>
      </c>
      <c r="M40" s="5" t="str">
        <f>IF(_xlfn.XLOOKUP(($A40&amp;"_"&amp;TEXT(M$2,"yyyy-mm-dd")),[1]SURVEY123!$A:$A,[1]SURVEY123!$AC:$AC,"")=0,"",_xlfn.XLOOKUP(($A40&amp;"_"&amp;TEXT(M$2,"yyyy-mm-dd")),[1]SURVEY123!$A:$A,[1]SURVEY123!$AC:$AC,""))</f>
        <v/>
      </c>
      <c r="N40" s="5" t="str">
        <f>IF(_xlfn.XLOOKUP(($A40&amp;"_"&amp;TEXT(N$2,"yyyy-mm-dd")),[1]SURVEY123!$A:$A,[1]SURVEY123!$AC:$AC,"")=0,"",_xlfn.XLOOKUP(($A40&amp;"_"&amp;TEXT(N$2,"yyyy-mm-dd")),[1]SURVEY123!$A:$A,[1]SURVEY123!$AC:$AC,""))</f>
        <v/>
      </c>
      <c r="O40" s="5" t="str">
        <f>IF(_xlfn.XLOOKUP(($A40&amp;"_"&amp;TEXT(O$2,"yyyy-mm-dd")),[1]SURVEY123!$A:$A,[1]SURVEY123!$AC:$AC,"")=0,"",_xlfn.XLOOKUP(($A40&amp;"_"&amp;TEXT(O$2,"yyyy-mm-dd")),[1]SURVEY123!$A:$A,[1]SURVEY123!$AC:$AC,""))</f>
        <v/>
      </c>
      <c r="P40" s="5" t="str">
        <f>IF(_xlfn.XLOOKUP(($A40&amp;"_"&amp;TEXT(P$2,"yyyy-mm-dd")),[1]SURVEY123!$A:$A,[1]SURVEY123!$AC:$AC,"")=0,"",_xlfn.XLOOKUP(($A40&amp;"_"&amp;TEXT(P$2,"yyyy-mm-dd")),[1]SURVEY123!$A:$A,[1]SURVEY123!$AC:$AC,""))</f>
        <v/>
      </c>
      <c r="Q40" s="5" t="str">
        <f>IF(_xlfn.XLOOKUP(($A40&amp;"_"&amp;TEXT(Q$2,"yyyy-mm-dd")),[1]SURVEY123!$A:$A,[1]SURVEY123!$AC:$AC,"")=0,"",_xlfn.XLOOKUP(($A40&amp;"_"&amp;TEXT(Q$2,"yyyy-mm-dd")),[1]SURVEY123!$A:$A,[1]SURVEY123!$AC:$AC,""))</f>
        <v/>
      </c>
      <c r="R40" s="20">
        <f t="shared" si="1"/>
        <v>0</v>
      </c>
      <c r="S40" s="20">
        <f t="shared" si="2"/>
        <v>0</v>
      </c>
      <c r="T40" s="12" t="str" cm="1">
        <f t="array" ref="T40">_xlfn.IFS(B40="","NA",R40=0, "Excellent", S40=0, "Good", S40=1, "Fair", S40=2, "Fair", S40&gt;=3, "Poor")</f>
        <v>NA</v>
      </c>
    </row>
    <row r="41" spans="1:20">
      <c r="A41" s="3" t="s">
        <v>44</v>
      </c>
      <c r="B41" s="10">
        <f t="shared" si="0"/>
        <v>26.4</v>
      </c>
      <c r="C41" s="5" t="str">
        <f>IF(_xlfn.XLOOKUP(($A41&amp;"_"&amp;TEXT(C$2,"yyyy-mm-dd")),[1]SURVEY123!$A:$A,[1]SURVEY123!$AC:$AC,"")=0,"",_xlfn.XLOOKUP(($A41&amp;"_"&amp;TEXT(C$2,"yyyy-mm-dd")),[1]SURVEY123!$A:$A,[1]SURVEY123!$AC:$AC,""))</f>
        <v/>
      </c>
      <c r="D41" s="5" t="str">
        <f>IF(_xlfn.XLOOKUP(($A41&amp;"_"&amp;TEXT(D$2,"yyyy-mm-dd")),[1]SURVEY123!$A:$A,[1]SURVEY123!$AC:$AC,"")=0,"",_xlfn.XLOOKUP(($A41&amp;"_"&amp;TEXT(D$2,"yyyy-mm-dd")),[1]SURVEY123!$A:$A,[1]SURVEY123!$AC:$AC,""))</f>
        <v/>
      </c>
      <c r="E41" s="5" t="str">
        <f>IF(_xlfn.XLOOKUP(($A41&amp;"_"&amp;TEXT(E$2,"yyyy-mm-dd")),[1]SURVEY123!$A:$A,[1]SURVEY123!$AC:$AC,"")=0,"",_xlfn.XLOOKUP(($A41&amp;"_"&amp;TEXT(E$2,"yyyy-mm-dd")),[1]SURVEY123!$A:$A,[1]SURVEY123!$AC:$AC,""))</f>
        <v/>
      </c>
      <c r="F41" s="5" t="str">
        <f>IF(_xlfn.XLOOKUP(($A41&amp;"_"&amp;TEXT(F$2,"yyyy-mm-dd")),[1]SURVEY123!$A:$A,[1]SURVEY123!$AC:$AC,"")=0,"",_xlfn.XLOOKUP(($A41&amp;"_"&amp;TEXT(F$2,"yyyy-mm-dd")),[1]SURVEY123!$A:$A,[1]SURVEY123!$AC:$AC,""))</f>
        <v/>
      </c>
      <c r="G41" s="5" t="str">
        <f>IF(_xlfn.XLOOKUP(($A41&amp;"_"&amp;TEXT(G$2,"yyyy-mm-dd")),[1]SURVEY123!$A:$A,[1]SURVEY123!$AC:$AC,"")=0,"",_xlfn.XLOOKUP(($A41&amp;"_"&amp;TEXT(G$2,"yyyy-mm-dd")),[1]SURVEY123!$A:$A,[1]SURVEY123!$AC:$AC,""))</f>
        <v/>
      </c>
      <c r="H41" s="5" t="str">
        <f>IF(_xlfn.XLOOKUP(($A41&amp;"_"&amp;TEXT(H$2,"yyyy-mm-dd")),[1]SURVEY123!$A:$A,[1]SURVEY123!$AC:$AC,"")=0,"",_xlfn.XLOOKUP(($A41&amp;"_"&amp;TEXT(H$2,"yyyy-mm-dd")),[1]SURVEY123!$A:$A,[1]SURVEY123!$AC:$AC,""))</f>
        <v/>
      </c>
      <c r="I41" s="5" t="str">
        <f>IF(_xlfn.XLOOKUP(($A41&amp;"_"&amp;TEXT(I$2,"yyyy-mm-dd")),[1]SURVEY123!$A:$A,[1]SURVEY123!$AC:$AC,"")=0,"",_xlfn.XLOOKUP(($A41&amp;"_"&amp;TEXT(I$2,"yyyy-mm-dd")),[1]SURVEY123!$A:$A,[1]SURVEY123!$AC:$AC,""))</f>
        <v/>
      </c>
      <c r="J41" s="5">
        <f>IF(_xlfn.XLOOKUP(($A41&amp;"_"&amp;TEXT(J$2,"yyyy-mm-dd")),[1]SURVEY123!$A:$A,[1]SURVEY123!$AC:$AC,"")=0,"",_xlfn.XLOOKUP(($A41&amp;"_"&amp;TEXT(J$2,"yyyy-mm-dd")),[1]SURVEY123!$A:$A,[1]SURVEY123!$AC:$AC,""))</f>
        <v>28</v>
      </c>
      <c r="K41" s="5">
        <f>IF(_xlfn.XLOOKUP(($A41&amp;"_"&amp;TEXT(K$2,"yyyy-mm-dd")),[1]SURVEY123!$A:$A,[1]SURVEY123!$AC:$AC,"")=0,"",_xlfn.XLOOKUP(($A41&amp;"_"&amp;TEXT(K$2,"yyyy-mm-dd")),[1]SURVEY123!$A:$A,[1]SURVEY123!$AC:$AC,""))</f>
        <v>29</v>
      </c>
      <c r="L41" s="5">
        <f>IF(_xlfn.XLOOKUP(($A41&amp;"_"&amp;TEXT(L$2,"yyyy-mm-dd")),[1]SURVEY123!$A:$A,[1]SURVEY123!$AC:$AC,"")=0,"",_xlfn.XLOOKUP(($A41&amp;"_"&amp;TEXT(L$2,"yyyy-mm-dd")),[1]SURVEY123!$A:$A,[1]SURVEY123!$AC:$AC,""))</f>
        <v>26</v>
      </c>
      <c r="M41" s="5">
        <f>IF(_xlfn.XLOOKUP(($A41&amp;"_"&amp;TEXT(M$2,"yyyy-mm-dd")),[1]SURVEY123!$A:$A,[1]SURVEY123!$AC:$AC,"")=0,"",_xlfn.XLOOKUP(($A41&amp;"_"&amp;TEXT(M$2,"yyyy-mm-dd")),[1]SURVEY123!$A:$A,[1]SURVEY123!$AC:$AC,""))</f>
        <v>25</v>
      </c>
      <c r="N41" s="5">
        <f>IF(_xlfn.XLOOKUP(($A41&amp;"_"&amp;TEXT(N$2,"yyyy-mm-dd")),[1]SURVEY123!$A:$A,[1]SURVEY123!$AC:$AC,"")=0,"",_xlfn.XLOOKUP(($A41&amp;"_"&amp;TEXT(N$2,"yyyy-mm-dd")),[1]SURVEY123!$A:$A,[1]SURVEY123!$AC:$AC,""))</f>
        <v>24</v>
      </c>
      <c r="O41" s="5" t="str">
        <f>IF(_xlfn.XLOOKUP(($A41&amp;"_"&amp;TEXT(O$2,"yyyy-mm-dd")),[1]SURVEY123!$A:$A,[1]SURVEY123!$AC:$AC,"")=0,"",_xlfn.XLOOKUP(($A41&amp;"_"&amp;TEXT(O$2,"yyyy-mm-dd")),[1]SURVEY123!$A:$A,[1]SURVEY123!$AC:$AC,""))</f>
        <v/>
      </c>
      <c r="P41" s="5" t="str">
        <f>IF(_xlfn.XLOOKUP(($A41&amp;"_"&amp;TEXT(P$2,"yyyy-mm-dd")),[1]SURVEY123!$A:$A,[1]SURVEY123!$AC:$AC,"")=0,"",_xlfn.XLOOKUP(($A41&amp;"_"&amp;TEXT(P$2,"yyyy-mm-dd")),[1]SURVEY123!$A:$A,[1]SURVEY123!$AC:$AC,""))</f>
        <v/>
      </c>
      <c r="Q41" s="5" t="str">
        <f>IF(_xlfn.XLOOKUP(($A41&amp;"_"&amp;TEXT(Q$2,"yyyy-mm-dd")),[1]SURVEY123!$A:$A,[1]SURVEY123!$AC:$AC,"")=0,"",_xlfn.XLOOKUP(($A41&amp;"_"&amp;TEXT(Q$2,"yyyy-mm-dd")),[1]SURVEY123!$A:$A,[1]SURVEY123!$AC:$AC,""))</f>
        <v/>
      </c>
      <c r="R41" s="20">
        <f t="shared" si="1"/>
        <v>1</v>
      </c>
      <c r="S41" s="20">
        <f t="shared" si="2"/>
        <v>0</v>
      </c>
      <c r="T41" s="12" t="str" cm="1">
        <f t="array" ref="T41">_xlfn.IFS(B41="","NA",R41=0, "Excellent", S41=0, "Good", S41=1, "Fair", S41=2, "Fair", S41&gt;=3, "Poor")</f>
        <v>Good</v>
      </c>
    </row>
    <row r="42" spans="1:20">
      <c r="A42" s="3" t="s">
        <v>45</v>
      </c>
      <c r="B42" s="10">
        <f t="shared" si="0"/>
        <v>21.875</v>
      </c>
      <c r="C42" s="5">
        <f>IF(_xlfn.XLOOKUP(($A42&amp;"_"&amp;TEXT(C$2,"yyyy-mm-dd")),[1]SURVEY123!$A:$A,[1]SURVEY123!$AC:$AC,"")=0,"",_xlfn.XLOOKUP(($A42&amp;"_"&amp;TEXT(C$2,"yyyy-mm-dd")),[1]SURVEY123!$A:$A,[1]SURVEY123!$AC:$AC,""))</f>
        <v>18.5</v>
      </c>
      <c r="D42" s="5">
        <f>IF(_xlfn.XLOOKUP(($A42&amp;"_"&amp;TEXT(D$2,"yyyy-mm-dd")),[1]SURVEY123!$A:$A,[1]SURVEY123!$AC:$AC,"")=0,"",_xlfn.XLOOKUP(($A42&amp;"_"&amp;TEXT(D$2,"yyyy-mm-dd")),[1]SURVEY123!$A:$A,[1]SURVEY123!$AC:$AC,""))</f>
        <v>15</v>
      </c>
      <c r="E42" s="5">
        <f>IF(_xlfn.XLOOKUP(($A42&amp;"_"&amp;TEXT(E$2,"yyyy-mm-dd")),[1]SURVEY123!$A:$A,[1]SURVEY123!$AC:$AC,"")=0,"",_xlfn.XLOOKUP(($A42&amp;"_"&amp;TEXT(E$2,"yyyy-mm-dd")),[1]SURVEY123!$A:$A,[1]SURVEY123!$AC:$AC,""))</f>
        <v>16</v>
      </c>
      <c r="F42" s="5">
        <f>IF(_xlfn.XLOOKUP(($A42&amp;"_"&amp;TEXT(F$2,"yyyy-mm-dd")),[1]SURVEY123!$A:$A,[1]SURVEY123!$AC:$AC,"")=0,"",_xlfn.XLOOKUP(($A42&amp;"_"&amp;TEXT(F$2,"yyyy-mm-dd")),[1]SURVEY123!$A:$A,[1]SURVEY123!$AC:$AC,""))</f>
        <v>22</v>
      </c>
      <c r="G42" s="5">
        <f>IF(_xlfn.XLOOKUP(($A42&amp;"_"&amp;TEXT(G$2,"yyyy-mm-dd")),[1]SURVEY123!$A:$A,[1]SURVEY123!$AC:$AC,"")=0,"",_xlfn.XLOOKUP(($A42&amp;"_"&amp;TEXT(G$2,"yyyy-mm-dd")),[1]SURVEY123!$A:$A,[1]SURVEY123!$AC:$AC,""))</f>
        <v>18</v>
      </c>
      <c r="H42" s="5">
        <f>IF(_xlfn.XLOOKUP(($A42&amp;"_"&amp;TEXT(H$2,"yyyy-mm-dd")),[1]SURVEY123!$A:$A,[1]SURVEY123!$AC:$AC,"")=0,"",_xlfn.XLOOKUP(($A42&amp;"_"&amp;TEXT(H$2,"yyyy-mm-dd")),[1]SURVEY123!$A:$A,[1]SURVEY123!$AC:$AC,""))</f>
        <v>25</v>
      </c>
      <c r="I42" s="5">
        <f>IF(_xlfn.XLOOKUP(($A42&amp;"_"&amp;TEXT(I$2,"yyyy-mm-dd")),[1]SURVEY123!$A:$A,[1]SURVEY123!$AC:$AC,"")=0,"",_xlfn.XLOOKUP(($A42&amp;"_"&amp;TEXT(I$2,"yyyy-mm-dd")),[1]SURVEY123!$A:$A,[1]SURVEY123!$AC:$AC,""))</f>
        <v>26</v>
      </c>
      <c r="J42" s="5">
        <f>IF(_xlfn.XLOOKUP(($A42&amp;"_"&amp;TEXT(J$2,"yyyy-mm-dd")),[1]SURVEY123!$A:$A,[1]SURVEY123!$AC:$AC,"")=0,"",_xlfn.XLOOKUP(($A42&amp;"_"&amp;TEXT(J$2,"yyyy-mm-dd")),[1]SURVEY123!$A:$A,[1]SURVEY123!$AC:$AC,""))</f>
        <v>24</v>
      </c>
      <c r="K42" s="5">
        <f>IF(_xlfn.XLOOKUP(($A42&amp;"_"&amp;TEXT(K$2,"yyyy-mm-dd")),[1]SURVEY123!$A:$A,[1]SURVEY123!$AC:$AC,"")=0,"",_xlfn.XLOOKUP(($A42&amp;"_"&amp;TEXT(K$2,"yyyy-mm-dd")),[1]SURVEY123!$A:$A,[1]SURVEY123!$AC:$AC,""))</f>
        <v>26</v>
      </c>
      <c r="L42" s="5">
        <f>IF(_xlfn.XLOOKUP(($A42&amp;"_"&amp;TEXT(L$2,"yyyy-mm-dd")),[1]SURVEY123!$A:$A,[1]SURVEY123!$AC:$AC,"")=0,"",_xlfn.XLOOKUP(($A42&amp;"_"&amp;TEXT(L$2,"yyyy-mm-dd")),[1]SURVEY123!$A:$A,[1]SURVEY123!$AC:$AC,""))</f>
        <v>24</v>
      </c>
      <c r="M42" s="5">
        <f>IF(_xlfn.XLOOKUP(($A42&amp;"_"&amp;TEXT(M$2,"yyyy-mm-dd")),[1]SURVEY123!$A:$A,[1]SURVEY123!$AC:$AC,"")=0,"",_xlfn.XLOOKUP(($A42&amp;"_"&amp;TEXT(M$2,"yyyy-mm-dd")),[1]SURVEY123!$A:$A,[1]SURVEY123!$AC:$AC,""))</f>
        <v>24</v>
      </c>
      <c r="N42" s="5">
        <f>IF(_xlfn.XLOOKUP(($A42&amp;"_"&amp;TEXT(N$2,"yyyy-mm-dd")),[1]SURVEY123!$A:$A,[1]SURVEY123!$AC:$AC,"")=0,"",_xlfn.XLOOKUP(($A42&amp;"_"&amp;TEXT(N$2,"yyyy-mm-dd")),[1]SURVEY123!$A:$A,[1]SURVEY123!$AC:$AC,""))</f>
        <v>24</v>
      </c>
      <c r="O42" s="5" t="str">
        <f>IF(_xlfn.XLOOKUP(($A42&amp;"_"&amp;TEXT(O$2,"yyyy-mm-dd")),[1]SURVEY123!$A:$A,[1]SURVEY123!$AC:$AC,"")=0,"",_xlfn.XLOOKUP(($A42&amp;"_"&amp;TEXT(O$2,"yyyy-mm-dd")),[1]SURVEY123!$A:$A,[1]SURVEY123!$AC:$AC,""))</f>
        <v/>
      </c>
      <c r="P42" s="5" t="str">
        <f>IF(_xlfn.XLOOKUP(($A42&amp;"_"&amp;TEXT(P$2,"yyyy-mm-dd")),[1]SURVEY123!$A:$A,[1]SURVEY123!$AC:$AC,"")=0,"",_xlfn.XLOOKUP(($A42&amp;"_"&amp;TEXT(P$2,"yyyy-mm-dd")),[1]SURVEY123!$A:$A,[1]SURVEY123!$AC:$AC,""))</f>
        <v/>
      </c>
      <c r="Q42" s="5" t="str">
        <f>IF(_xlfn.XLOOKUP(($A42&amp;"_"&amp;TEXT(Q$2,"yyyy-mm-dd")),[1]SURVEY123!$A:$A,[1]SURVEY123!$AC:$AC,"")=0,"",_xlfn.XLOOKUP(($A42&amp;"_"&amp;TEXT(Q$2,"yyyy-mm-dd")),[1]SURVEY123!$A:$A,[1]SURVEY123!$AC:$AC,""))</f>
        <v/>
      </c>
      <c r="R42" s="20">
        <f t="shared" si="1"/>
        <v>0</v>
      </c>
      <c r="S42" s="20">
        <f t="shared" si="2"/>
        <v>0</v>
      </c>
      <c r="T42" s="12" t="str" cm="1">
        <f t="array" ref="T42">_xlfn.IFS(B42="","NA",R42=0, "Excellent", S42=0, "Good", S42=1, "Fair", S42=2, "Fair", S42&gt;=3, "Poor")</f>
        <v>Excellent</v>
      </c>
    </row>
    <row r="43" spans="1:20">
      <c r="A43" s="3" t="s">
        <v>46</v>
      </c>
      <c r="B43" s="10">
        <f t="shared" si="0"/>
        <v>24.6</v>
      </c>
      <c r="C43" s="5" t="str">
        <f>IF(_xlfn.XLOOKUP(($A43&amp;"_"&amp;TEXT(C$2,"yyyy-mm-dd")),[1]SURVEY123!$A:$A,[1]SURVEY123!$AC:$AC,"")=0,"",_xlfn.XLOOKUP(($A43&amp;"_"&amp;TEXT(C$2,"yyyy-mm-dd")),[1]SURVEY123!$A:$A,[1]SURVEY123!$AC:$AC,""))</f>
        <v/>
      </c>
      <c r="D43" s="5" t="str">
        <f>IF(_xlfn.XLOOKUP(($A43&amp;"_"&amp;TEXT(D$2,"yyyy-mm-dd")),[1]SURVEY123!$A:$A,[1]SURVEY123!$AC:$AC,"")=0,"",_xlfn.XLOOKUP(($A43&amp;"_"&amp;TEXT(D$2,"yyyy-mm-dd")),[1]SURVEY123!$A:$A,[1]SURVEY123!$AC:$AC,""))</f>
        <v/>
      </c>
      <c r="E43" s="5" t="str">
        <f>IF(_xlfn.XLOOKUP(($A43&amp;"_"&amp;TEXT(E$2,"yyyy-mm-dd")),[1]SURVEY123!$A:$A,[1]SURVEY123!$AC:$AC,"")=0,"",_xlfn.XLOOKUP(($A43&amp;"_"&amp;TEXT(E$2,"yyyy-mm-dd")),[1]SURVEY123!$A:$A,[1]SURVEY123!$AC:$AC,""))</f>
        <v/>
      </c>
      <c r="F43" s="5" t="str">
        <f>IF(_xlfn.XLOOKUP(($A43&amp;"_"&amp;TEXT(F$2,"yyyy-mm-dd")),[1]SURVEY123!$A:$A,[1]SURVEY123!$AC:$AC,"")=0,"",_xlfn.XLOOKUP(($A43&amp;"_"&amp;TEXT(F$2,"yyyy-mm-dd")),[1]SURVEY123!$A:$A,[1]SURVEY123!$AC:$AC,""))</f>
        <v/>
      </c>
      <c r="G43" s="5" t="str">
        <f>IF(_xlfn.XLOOKUP(($A43&amp;"_"&amp;TEXT(G$2,"yyyy-mm-dd")),[1]SURVEY123!$A:$A,[1]SURVEY123!$AC:$AC,"")=0,"",_xlfn.XLOOKUP(($A43&amp;"_"&amp;TEXT(G$2,"yyyy-mm-dd")),[1]SURVEY123!$A:$A,[1]SURVEY123!$AC:$AC,""))</f>
        <v/>
      </c>
      <c r="H43" s="5" t="str">
        <f>IF(_xlfn.XLOOKUP(($A43&amp;"_"&amp;TEXT(H$2,"yyyy-mm-dd")),[1]SURVEY123!$A:$A,[1]SURVEY123!$AC:$AC,"")=0,"",_xlfn.XLOOKUP(($A43&amp;"_"&amp;TEXT(H$2,"yyyy-mm-dd")),[1]SURVEY123!$A:$A,[1]SURVEY123!$AC:$AC,""))</f>
        <v/>
      </c>
      <c r="I43" s="5">
        <f>IF(_xlfn.XLOOKUP(($A43&amp;"_"&amp;TEXT(I$2,"yyyy-mm-dd")),[1]SURVEY123!$A:$A,[1]SURVEY123!$AC:$AC,"")=0,"",_xlfn.XLOOKUP(($A43&amp;"_"&amp;TEXT(I$2,"yyyy-mm-dd")),[1]SURVEY123!$A:$A,[1]SURVEY123!$AC:$AC,""))</f>
        <v>27</v>
      </c>
      <c r="J43" s="5">
        <f>IF(_xlfn.XLOOKUP(($A43&amp;"_"&amp;TEXT(J$2,"yyyy-mm-dd")),[1]SURVEY123!$A:$A,[1]SURVEY123!$AC:$AC,"")=0,"",_xlfn.XLOOKUP(($A43&amp;"_"&amp;TEXT(J$2,"yyyy-mm-dd")),[1]SURVEY123!$A:$A,[1]SURVEY123!$AC:$AC,""))</f>
        <v>26</v>
      </c>
      <c r="K43" s="5">
        <f>IF(_xlfn.XLOOKUP(($A43&amp;"_"&amp;TEXT(K$2,"yyyy-mm-dd")),[1]SURVEY123!$A:$A,[1]SURVEY123!$AC:$AC,"")=0,"",_xlfn.XLOOKUP(($A43&amp;"_"&amp;TEXT(K$2,"yyyy-mm-dd")),[1]SURVEY123!$A:$A,[1]SURVEY123!$AC:$AC,""))</f>
        <v>25</v>
      </c>
      <c r="L43" s="5" t="str">
        <f>IF(_xlfn.XLOOKUP(($A43&amp;"_"&amp;TEXT(L$2,"yyyy-mm-dd")),[1]SURVEY123!$A:$A,[1]SURVEY123!$AC:$AC,"")=0,"",_xlfn.XLOOKUP(($A43&amp;"_"&amp;TEXT(L$2,"yyyy-mm-dd")),[1]SURVEY123!$A:$A,[1]SURVEY123!$AC:$AC,""))</f>
        <v/>
      </c>
      <c r="M43" s="5">
        <f>IF(_xlfn.XLOOKUP(($A43&amp;"_"&amp;TEXT(M$2,"yyyy-mm-dd")),[1]SURVEY123!$A:$A,[1]SURVEY123!$AC:$AC,"")=0,"",_xlfn.XLOOKUP(($A43&amp;"_"&amp;TEXT(M$2,"yyyy-mm-dd")),[1]SURVEY123!$A:$A,[1]SURVEY123!$AC:$AC,""))</f>
        <v>25</v>
      </c>
      <c r="N43" s="5">
        <f>IF(_xlfn.XLOOKUP(($A43&amp;"_"&amp;TEXT(N$2,"yyyy-mm-dd")),[1]SURVEY123!$A:$A,[1]SURVEY123!$AC:$AC,"")=0,"",_xlfn.XLOOKUP(($A43&amp;"_"&amp;TEXT(N$2,"yyyy-mm-dd")),[1]SURVEY123!$A:$A,[1]SURVEY123!$AC:$AC,""))</f>
        <v>20</v>
      </c>
      <c r="O43" s="5" t="str">
        <f>IF(_xlfn.XLOOKUP(($A43&amp;"_"&amp;TEXT(O$2,"yyyy-mm-dd")),[1]SURVEY123!$A:$A,[1]SURVEY123!$AC:$AC,"")=0,"",_xlfn.XLOOKUP(($A43&amp;"_"&amp;TEXT(O$2,"yyyy-mm-dd")),[1]SURVEY123!$A:$A,[1]SURVEY123!$AC:$AC,""))</f>
        <v/>
      </c>
      <c r="P43" s="5" t="str">
        <f>IF(_xlfn.XLOOKUP(($A43&amp;"_"&amp;TEXT(P$2,"yyyy-mm-dd")),[1]SURVEY123!$A:$A,[1]SURVEY123!$AC:$AC,"")=0,"",_xlfn.XLOOKUP(($A43&amp;"_"&amp;TEXT(P$2,"yyyy-mm-dd")),[1]SURVEY123!$A:$A,[1]SURVEY123!$AC:$AC,""))</f>
        <v/>
      </c>
      <c r="Q43" s="5" t="str">
        <f>IF(_xlfn.XLOOKUP(($A43&amp;"_"&amp;TEXT(Q$2,"yyyy-mm-dd")),[1]SURVEY123!$A:$A,[1]SURVEY123!$AC:$AC,"")=0,"",_xlfn.XLOOKUP(($A43&amp;"_"&amp;TEXT(Q$2,"yyyy-mm-dd")),[1]SURVEY123!$A:$A,[1]SURVEY123!$AC:$AC,""))</f>
        <v/>
      </c>
      <c r="R43" s="20">
        <f t="shared" si="1"/>
        <v>0</v>
      </c>
      <c r="S43" s="20">
        <f t="shared" si="2"/>
        <v>0</v>
      </c>
      <c r="T43" s="12" t="str" cm="1">
        <f t="array" ref="T43">_xlfn.IFS(B43="","NA",R43=0, "Excellent", S43=0, "Good", S43=1, "Fair", S43=2, "Fair", S43&gt;=3, "Poor")</f>
        <v>Excellent</v>
      </c>
    </row>
    <row r="44" spans="1:20">
      <c r="A44" s="3" t="s">
        <v>47</v>
      </c>
      <c r="B44" s="10">
        <f t="shared" si="0"/>
        <v>23.4</v>
      </c>
      <c r="C44" s="5">
        <f>IF(_xlfn.XLOOKUP(($A44&amp;"_"&amp;TEXT(C$2,"yyyy-mm-dd")),[1]SURVEY123!$A:$A,[1]SURVEY123!$AC:$AC,"")=0,"",_xlfn.XLOOKUP(($A44&amp;"_"&amp;TEXT(C$2,"yyyy-mm-dd")),[1]SURVEY123!$A:$A,[1]SURVEY123!$AC:$AC,""))</f>
        <v>30</v>
      </c>
      <c r="D44" s="5">
        <f>IF(_xlfn.XLOOKUP(($A44&amp;"_"&amp;TEXT(D$2,"yyyy-mm-dd")),[1]SURVEY123!$A:$A,[1]SURVEY123!$AC:$AC,"")=0,"",_xlfn.XLOOKUP(($A44&amp;"_"&amp;TEXT(D$2,"yyyy-mm-dd")),[1]SURVEY123!$A:$A,[1]SURVEY123!$AC:$AC,""))</f>
        <v>15</v>
      </c>
      <c r="E44" s="5" t="str">
        <f>IF(_xlfn.XLOOKUP(($A44&amp;"_"&amp;TEXT(E$2,"yyyy-mm-dd")),[1]SURVEY123!$A:$A,[1]SURVEY123!$AC:$AC,"")=0,"",_xlfn.XLOOKUP(($A44&amp;"_"&amp;TEXT(E$2,"yyyy-mm-dd")),[1]SURVEY123!$A:$A,[1]SURVEY123!$AC:$AC,""))</f>
        <v/>
      </c>
      <c r="F44" s="5">
        <f>IF(_xlfn.XLOOKUP(($A44&amp;"_"&amp;TEXT(F$2,"yyyy-mm-dd")),[1]SURVEY123!$A:$A,[1]SURVEY123!$AC:$AC,"")=0,"",_xlfn.XLOOKUP(($A44&amp;"_"&amp;TEXT(F$2,"yyyy-mm-dd")),[1]SURVEY123!$A:$A,[1]SURVEY123!$AC:$AC,""))</f>
        <v>24</v>
      </c>
      <c r="G44" s="5">
        <f>IF(_xlfn.XLOOKUP(($A44&amp;"_"&amp;TEXT(G$2,"yyyy-mm-dd")),[1]SURVEY123!$A:$A,[1]SURVEY123!$AC:$AC,"")=0,"",_xlfn.XLOOKUP(($A44&amp;"_"&amp;TEXT(G$2,"yyyy-mm-dd")),[1]SURVEY123!$A:$A,[1]SURVEY123!$AC:$AC,""))</f>
        <v>19</v>
      </c>
      <c r="H44" s="5">
        <f>IF(_xlfn.XLOOKUP(($A44&amp;"_"&amp;TEXT(H$2,"yyyy-mm-dd")),[1]SURVEY123!$A:$A,[1]SURVEY123!$AC:$AC,"")=0,"",_xlfn.XLOOKUP(($A44&amp;"_"&amp;TEXT(H$2,"yyyy-mm-dd")),[1]SURVEY123!$A:$A,[1]SURVEY123!$AC:$AC,""))</f>
        <v>25</v>
      </c>
      <c r="I44" s="5">
        <f>IF(_xlfn.XLOOKUP(($A44&amp;"_"&amp;TEXT(I$2,"yyyy-mm-dd")),[1]SURVEY123!$A:$A,[1]SURVEY123!$AC:$AC,"")=0,"",_xlfn.XLOOKUP(($A44&amp;"_"&amp;TEXT(I$2,"yyyy-mm-dd")),[1]SURVEY123!$A:$A,[1]SURVEY123!$AC:$AC,""))</f>
        <v>27</v>
      </c>
      <c r="J44" s="5">
        <f>IF(_xlfn.XLOOKUP(($A44&amp;"_"&amp;TEXT(J$2,"yyyy-mm-dd")),[1]SURVEY123!$A:$A,[1]SURVEY123!$AC:$AC,"")=0,"",_xlfn.XLOOKUP(($A44&amp;"_"&amp;TEXT(J$2,"yyyy-mm-dd")),[1]SURVEY123!$A:$A,[1]SURVEY123!$AC:$AC,""))</f>
        <v>25</v>
      </c>
      <c r="K44" s="5">
        <f>IF(_xlfn.XLOOKUP(($A44&amp;"_"&amp;TEXT(K$2,"yyyy-mm-dd")),[1]SURVEY123!$A:$A,[1]SURVEY123!$AC:$AC,"")=0,"",_xlfn.XLOOKUP(($A44&amp;"_"&amp;TEXT(K$2,"yyyy-mm-dd")),[1]SURVEY123!$A:$A,[1]SURVEY123!$AC:$AC,""))</f>
        <v>25</v>
      </c>
      <c r="L44" s="5">
        <f>IF(_xlfn.XLOOKUP(($A44&amp;"_"&amp;TEXT(L$2,"yyyy-mm-dd")),[1]SURVEY123!$A:$A,[1]SURVEY123!$AC:$AC,"")=0,"",_xlfn.XLOOKUP(($A44&amp;"_"&amp;TEXT(L$2,"yyyy-mm-dd")),[1]SURVEY123!$A:$A,[1]SURVEY123!$AC:$AC,""))</f>
        <v>27</v>
      </c>
      <c r="M44" s="5" t="str">
        <f>IF(_xlfn.XLOOKUP(($A44&amp;"_"&amp;TEXT(M$2,"yyyy-mm-dd")),[1]SURVEY123!$A:$A,[1]SURVEY123!$AC:$AC,"")=0,"",_xlfn.XLOOKUP(($A44&amp;"_"&amp;TEXT(M$2,"yyyy-mm-dd")),[1]SURVEY123!$A:$A,[1]SURVEY123!$AC:$AC,""))</f>
        <v/>
      </c>
      <c r="N44" s="5">
        <f>IF(_xlfn.XLOOKUP(($A44&amp;"_"&amp;TEXT(N$2,"yyyy-mm-dd")),[1]SURVEY123!$A:$A,[1]SURVEY123!$AC:$AC,"")=0,"",_xlfn.XLOOKUP(($A44&amp;"_"&amp;TEXT(N$2,"yyyy-mm-dd")),[1]SURVEY123!$A:$A,[1]SURVEY123!$AC:$AC,""))</f>
        <v>17</v>
      </c>
      <c r="O44" s="5" t="str">
        <f>IF(_xlfn.XLOOKUP(($A44&amp;"_"&amp;TEXT(O$2,"yyyy-mm-dd")),[1]SURVEY123!$A:$A,[1]SURVEY123!$AC:$AC,"")=0,"",_xlfn.XLOOKUP(($A44&amp;"_"&amp;TEXT(O$2,"yyyy-mm-dd")),[1]SURVEY123!$A:$A,[1]SURVEY123!$AC:$AC,""))</f>
        <v/>
      </c>
      <c r="P44" s="5" t="str">
        <f>IF(_xlfn.XLOOKUP(($A44&amp;"_"&amp;TEXT(P$2,"yyyy-mm-dd")),[1]SURVEY123!$A:$A,[1]SURVEY123!$AC:$AC,"")=0,"",_xlfn.XLOOKUP(($A44&amp;"_"&amp;TEXT(P$2,"yyyy-mm-dd")),[1]SURVEY123!$A:$A,[1]SURVEY123!$AC:$AC,""))</f>
        <v/>
      </c>
      <c r="Q44" s="5" t="str">
        <f>IF(_xlfn.XLOOKUP(($A44&amp;"_"&amp;TEXT(Q$2,"yyyy-mm-dd")),[1]SURVEY123!$A:$A,[1]SURVEY123!$AC:$AC,"")=0,"",_xlfn.XLOOKUP(($A44&amp;"_"&amp;TEXT(Q$2,"yyyy-mm-dd")),[1]SURVEY123!$A:$A,[1]SURVEY123!$AC:$AC,""))</f>
        <v/>
      </c>
      <c r="R44" s="20">
        <f t="shared" si="1"/>
        <v>1</v>
      </c>
      <c r="S44" s="20">
        <f t="shared" si="2"/>
        <v>0</v>
      </c>
      <c r="T44" s="12" t="str" cm="1">
        <f t="array" ref="T44">_xlfn.IFS(B44="","NA",R44=0, "Excellent", S44=0, "Good", S44=1, "Fair", S44=2, "Fair", S44&gt;=3, "Poor")</f>
        <v>Good</v>
      </c>
    </row>
    <row r="45" spans="1:20">
      <c r="A45" s="3" t="s">
        <v>48</v>
      </c>
      <c r="B45" s="10">
        <f t="shared" si="0"/>
        <v>23</v>
      </c>
      <c r="C45" s="5" t="str">
        <f>IF(_xlfn.XLOOKUP(($A45&amp;"_"&amp;TEXT(C$2,"yyyy-mm-dd")),[1]SURVEY123!$A:$A,[1]SURVEY123!$AC:$AC,"")=0,"",_xlfn.XLOOKUP(($A45&amp;"_"&amp;TEXT(C$2,"yyyy-mm-dd")),[1]SURVEY123!$A:$A,[1]SURVEY123!$AC:$AC,""))</f>
        <v/>
      </c>
      <c r="D45" s="5">
        <f>IF(_xlfn.XLOOKUP(($A45&amp;"_"&amp;TEXT(D$2,"yyyy-mm-dd")),[1]SURVEY123!$A:$A,[1]SURVEY123!$AC:$AC,"")=0,"",_xlfn.XLOOKUP(($A45&amp;"_"&amp;TEXT(D$2,"yyyy-mm-dd")),[1]SURVEY123!$A:$A,[1]SURVEY123!$AC:$AC,""))</f>
        <v>15</v>
      </c>
      <c r="E45" s="5">
        <f>IF(_xlfn.XLOOKUP(($A45&amp;"_"&amp;TEXT(E$2,"yyyy-mm-dd")),[1]SURVEY123!$A:$A,[1]SURVEY123!$AC:$AC,"")=0,"",_xlfn.XLOOKUP(($A45&amp;"_"&amp;TEXT(E$2,"yyyy-mm-dd")),[1]SURVEY123!$A:$A,[1]SURVEY123!$AC:$AC,""))</f>
        <v>16</v>
      </c>
      <c r="F45" s="5">
        <f>IF(_xlfn.XLOOKUP(($A45&amp;"_"&amp;TEXT(F$2,"yyyy-mm-dd")),[1]SURVEY123!$A:$A,[1]SURVEY123!$AC:$AC,"")=0,"",_xlfn.XLOOKUP(($A45&amp;"_"&amp;TEXT(F$2,"yyyy-mm-dd")),[1]SURVEY123!$A:$A,[1]SURVEY123!$AC:$AC,""))</f>
        <v>23</v>
      </c>
      <c r="G45" s="5">
        <f>IF(_xlfn.XLOOKUP(($A45&amp;"_"&amp;TEXT(G$2,"yyyy-mm-dd")),[1]SURVEY123!$A:$A,[1]SURVEY123!$AC:$AC,"")=0,"",_xlfn.XLOOKUP(($A45&amp;"_"&amp;TEXT(G$2,"yyyy-mm-dd")),[1]SURVEY123!$A:$A,[1]SURVEY123!$AC:$AC,""))</f>
        <v>19</v>
      </c>
      <c r="H45" s="5">
        <f>IF(_xlfn.XLOOKUP(($A45&amp;"_"&amp;TEXT(H$2,"yyyy-mm-dd")),[1]SURVEY123!$A:$A,[1]SURVEY123!$AC:$AC,"")=0,"",_xlfn.XLOOKUP(($A45&amp;"_"&amp;TEXT(H$2,"yyyy-mm-dd")),[1]SURVEY123!$A:$A,[1]SURVEY123!$AC:$AC,""))</f>
        <v>24</v>
      </c>
      <c r="I45" s="5">
        <f>IF(_xlfn.XLOOKUP(($A45&amp;"_"&amp;TEXT(I$2,"yyyy-mm-dd")),[1]SURVEY123!$A:$A,[1]SURVEY123!$AC:$AC,"")=0,"",_xlfn.XLOOKUP(($A45&amp;"_"&amp;TEXT(I$2,"yyyy-mm-dd")),[1]SURVEY123!$A:$A,[1]SURVEY123!$AC:$AC,""))</f>
        <v>26.5</v>
      </c>
      <c r="J45" s="5">
        <f>IF(_xlfn.XLOOKUP(($A45&amp;"_"&amp;TEXT(J$2,"yyyy-mm-dd")),[1]SURVEY123!$A:$A,[1]SURVEY123!$AC:$AC,"")=0,"",_xlfn.XLOOKUP(($A45&amp;"_"&amp;TEXT(J$2,"yyyy-mm-dd")),[1]SURVEY123!$A:$A,[1]SURVEY123!$AC:$AC,""))</f>
        <v>25.5</v>
      </c>
      <c r="K45" s="5">
        <f>IF(_xlfn.XLOOKUP(($A45&amp;"_"&amp;TEXT(K$2,"yyyy-mm-dd")),[1]SURVEY123!$A:$A,[1]SURVEY123!$AC:$AC,"")=0,"",_xlfn.XLOOKUP(($A45&amp;"_"&amp;TEXT(K$2,"yyyy-mm-dd")),[1]SURVEY123!$A:$A,[1]SURVEY123!$AC:$AC,""))</f>
        <v>28</v>
      </c>
      <c r="L45" s="5">
        <f>IF(_xlfn.XLOOKUP(($A45&amp;"_"&amp;TEXT(L$2,"yyyy-mm-dd")),[1]SURVEY123!$A:$A,[1]SURVEY123!$AC:$AC,"")=0,"",_xlfn.XLOOKUP(($A45&amp;"_"&amp;TEXT(L$2,"yyyy-mm-dd")),[1]SURVEY123!$A:$A,[1]SURVEY123!$AC:$AC,""))</f>
        <v>26</v>
      </c>
      <c r="M45" s="5">
        <f>IF(_xlfn.XLOOKUP(($A45&amp;"_"&amp;TEXT(M$2,"yyyy-mm-dd")),[1]SURVEY123!$A:$A,[1]SURVEY123!$AC:$AC,"")=0,"",_xlfn.XLOOKUP(($A45&amp;"_"&amp;TEXT(M$2,"yyyy-mm-dd")),[1]SURVEY123!$A:$A,[1]SURVEY123!$AC:$AC,""))</f>
        <v>24</v>
      </c>
      <c r="N45" s="5">
        <f>IF(_xlfn.XLOOKUP(($A45&amp;"_"&amp;TEXT(N$2,"yyyy-mm-dd")),[1]SURVEY123!$A:$A,[1]SURVEY123!$AC:$AC,"")=0,"",_xlfn.XLOOKUP(($A45&amp;"_"&amp;TEXT(N$2,"yyyy-mm-dd")),[1]SURVEY123!$A:$A,[1]SURVEY123!$AC:$AC,""))</f>
        <v>26</v>
      </c>
      <c r="O45" s="5" t="str">
        <f>IF(_xlfn.XLOOKUP(($A45&amp;"_"&amp;TEXT(O$2,"yyyy-mm-dd")),[1]SURVEY123!$A:$A,[1]SURVEY123!$AC:$AC,"")=0,"",_xlfn.XLOOKUP(($A45&amp;"_"&amp;TEXT(O$2,"yyyy-mm-dd")),[1]SURVEY123!$A:$A,[1]SURVEY123!$AC:$AC,""))</f>
        <v/>
      </c>
      <c r="P45" s="5" t="str">
        <f>IF(_xlfn.XLOOKUP(($A45&amp;"_"&amp;TEXT(P$2,"yyyy-mm-dd")),[1]SURVEY123!$A:$A,[1]SURVEY123!$AC:$AC,"")=0,"",_xlfn.XLOOKUP(($A45&amp;"_"&amp;TEXT(P$2,"yyyy-mm-dd")),[1]SURVEY123!$A:$A,[1]SURVEY123!$AC:$AC,""))</f>
        <v/>
      </c>
      <c r="Q45" s="5" t="str">
        <f>IF(_xlfn.XLOOKUP(($A45&amp;"_"&amp;TEXT(Q$2,"yyyy-mm-dd")),[1]SURVEY123!$A:$A,[1]SURVEY123!$AC:$AC,"")=0,"",_xlfn.XLOOKUP(($A45&amp;"_"&amp;TEXT(Q$2,"yyyy-mm-dd")),[1]SURVEY123!$A:$A,[1]SURVEY123!$AC:$AC,""))</f>
        <v/>
      </c>
      <c r="R45" s="20">
        <f t="shared" si="1"/>
        <v>0</v>
      </c>
      <c r="S45" s="20">
        <f t="shared" si="2"/>
        <v>0</v>
      </c>
      <c r="T45" s="12" t="str" cm="1">
        <f t="array" ref="T45">_xlfn.IFS(B45="","NA",R45=0, "Excellent", S45=0, "Good", S45=1, "Fair", S45=2, "Fair", S45&gt;=3, "Poor")</f>
        <v>Excellent</v>
      </c>
    </row>
    <row r="46" spans="1:20">
      <c r="A46" s="3" t="s">
        <v>49</v>
      </c>
      <c r="B46" s="10">
        <f t="shared" si="0"/>
        <v>21.3</v>
      </c>
      <c r="C46" s="5">
        <f>IF(_xlfn.XLOOKUP(($A46&amp;"_"&amp;TEXT(C$2,"yyyy-mm-dd")),[1]SURVEY123!$A:$A,[1]SURVEY123!$AC:$AC,"")=0,"",_xlfn.XLOOKUP(($A46&amp;"_"&amp;TEXT(C$2,"yyyy-mm-dd")),[1]SURVEY123!$A:$A,[1]SURVEY123!$AC:$AC,""))</f>
        <v>15.1</v>
      </c>
      <c r="D46" s="5">
        <f>IF(_xlfn.XLOOKUP(($A46&amp;"_"&amp;TEXT(D$2,"yyyy-mm-dd")),[1]SURVEY123!$A:$A,[1]SURVEY123!$AC:$AC,"")=0,"",_xlfn.XLOOKUP(($A46&amp;"_"&amp;TEXT(D$2,"yyyy-mm-dd")),[1]SURVEY123!$A:$A,[1]SURVEY123!$AC:$AC,""))</f>
        <v>12.5</v>
      </c>
      <c r="E46" s="5">
        <f>IF(_xlfn.XLOOKUP(($A46&amp;"_"&amp;TEXT(E$2,"yyyy-mm-dd")),[1]SURVEY123!$A:$A,[1]SURVEY123!$AC:$AC,"")=0,"",_xlfn.XLOOKUP(($A46&amp;"_"&amp;TEXT(E$2,"yyyy-mm-dd")),[1]SURVEY123!$A:$A,[1]SURVEY123!$AC:$AC,""))</f>
        <v>14</v>
      </c>
      <c r="F46" s="5">
        <f>IF(_xlfn.XLOOKUP(($A46&amp;"_"&amp;TEXT(F$2,"yyyy-mm-dd")),[1]SURVEY123!$A:$A,[1]SURVEY123!$AC:$AC,"")=0,"",_xlfn.XLOOKUP(($A46&amp;"_"&amp;TEXT(F$2,"yyyy-mm-dd")),[1]SURVEY123!$A:$A,[1]SURVEY123!$AC:$AC,""))</f>
        <v>21.5</v>
      </c>
      <c r="G46" s="5">
        <f>IF(_xlfn.XLOOKUP(($A46&amp;"_"&amp;TEXT(G$2,"yyyy-mm-dd")),[1]SURVEY123!$A:$A,[1]SURVEY123!$AC:$AC,"")=0,"",_xlfn.XLOOKUP(($A46&amp;"_"&amp;TEXT(G$2,"yyyy-mm-dd")),[1]SURVEY123!$A:$A,[1]SURVEY123!$AC:$AC,""))</f>
        <v>18.5</v>
      </c>
      <c r="H46" s="5">
        <f>IF(_xlfn.XLOOKUP(($A46&amp;"_"&amp;TEXT(H$2,"yyyy-mm-dd")),[1]SURVEY123!$A:$A,[1]SURVEY123!$AC:$AC,"")=0,"",_xlfn.XLOOKUP(($A46&amp;"_"&amp;TEXT(H$2,"yyyy-mm-dd")),[1]SURVEY123!$A:$A,[1]SURVEY123!$AC:$AC,""))</f>
        <v>21.5</v>
      </c>
      <c r="I46" s="5">
        <f>IF(_xlfn.XLOOKUP(($A46&amp;"_"&amp;TEXT(I$2,"yyyy-mm-dd")),[1]SURVEY123!$A:$A,[1]SURVEY123!$AC:$AC,"")=0,"",_xlfn.XLOOKUP(($A46&amp;"_"&amp;TEXT(I$2,"yyyy-mm-dd")),[1]SURVEY123!$A:$A,[1]SURVEY123!$AC:$AC,""))</f>
        <v>28.5</v>
      </c>
      <c r="J46" s="5">
        <f>IF(_xlfn.XLOOKUP(($A46&amp;"_"&amp;TEXT(J$2,"yyyy-mm-dd")),[1]SURVEY123!$A:$A,[1]SURVEY123!$AC:$AC,"")=0,"",_xlfn.XLOOKUP(($A46&amp;"_"&amp;TEXT(J$2,"yyyy-mm-dd")),[1]SURVEY123!$A:$A,[1]SURVEY123!$AC:$AC,""))</f>
        <v>21</v>
      </c>
      <c r="K46" s="5">
        <f>IF(_xlfn.XLOOKUP(($A46&amp;"_"&amp;TEXT(K$2,"yyyy-mm-dd")),[1]SURVEY123!$A:$A,[1]SURVEY123!$AC:$AC,"")=0,"",_xlfn.XLOOKUP(($A46&amp;"_"&amp;TEXT(K$2,"yyyy-mm-dd")),[1]SURVEY123!$A:$A,[1]SURVEY123!$AC:$AC,""))</f>
        <v>29</v>
      </c>
      <c r="L46" s="5">
        <f>IF(_xlfn.XLOOKUP(($A46&amp;"_"&amp;TEXT(L$2,"yyyy-mm-dd")),[1]SURVEY123!$A:$A,[1]SURVEY123!$AC:$AC,"")=0,"",_xlfn.XLOOKUP(($A46&amp;"_"&amp;TEXT(L$2,"yyyy-mm-dd")),[1]SURVEY123!$A:$A,[1]SURVEY123!$AC:$AC,""))</f>
        <v>24</v>
      </c>
      <c r="M46" s="5">
        <f>IF(_xlfn.XLOOKUP(($A46&amp;"_"&amp;TEXT(M$2,"yyyy-mm-dd")),[1]SURVEY123!$A:$A,[1]SURVEY123!$AC:$AC,"")=0,"",_xlfn.XLOOKUP(($A46&amp;"_"&amp;TEXT(M$2,"yyyy-mm-dd")),[1]SURVEY123!$A:$A,[1]SURVEY123!$AC:$AC,""))</f>
        <v>25</v>
      </c>
      <c r="N46" s="5">
        <f>IF(_xlfn.XLOOKUP(($A46&amp;"_"&amp;TEXT(N$2,"yyyy-mm-dd")),[1]SURVEY123!$A:$A,[1]SURVEY123!$AC:$AC,"")=0,"",_xlfn.XLOOKUP(($A46&amp;"_"&amp;TEXT(N$2,"yyyy-mm-dd")),[1]SURVEY123!$A:$A,[1]SURVEY123!$AC:$AC,""))</f>
        <v>25</v>
      </c>
      <c r="O46" s="5" t="str">
        <f>IF(_xlfn.XLOOKUP(($A46&amp;"_"&amp;TEXT(O$2,"yyyy-mm-dd")),[1]SURVEY123!$A:$A,[1]SURVEY123!$AC:$AC,"")=0,"",_xlfn.XLOOKUP(($A46&amp;"_"&amp;TEXT(O$2,"yyyy-mm-dd")),[1]SURVEY123!$A:$A,[1]SURVEY123!$AC:$AC,""))</f>
        <v/>
      </c>
      <c r="P46" s="5" t="str">
        <f>IF(_xlfn.XLOOKUP(($A46&amp;"_"&amp;TEXT(P$2,"yyyy-mm-dd")),[1]SURVEY123!$A:$A,[1]SURVEY123!$AC:$AC,"")=0,"",_xlfn.XLOOKUP(($A46&amp;"_"&amp;TEXT(P$2,"yyyy-mm-dd")),[1]SURVEY123!$A:$A,[1]SURVEY123!$AC:$AC,""))</f>
        <v/>
      </c>
      <c r="Q46" s="5" t="str">
        <f>IF(_xlfn.XLOOKUP(($A46&amp;"_"&amp;TEXT(Q$2,"yyyy-mm-dd")),[1]SURVEY123!$A:$A,[1]SURVEY123!$AC:$AC,"")=0,"",_xlfn.XLOOKUP(($A46&amp;"_"&amp;TEXT(Q$2,"yyyy-mm-dd")),[1]SURVEY123!$A:$A,[1]SURVEY123!$AC:$AC,""))</f>
        <v/>
      </c>
      <c r="R46" s="20">
        <f t="shared" si="1"/>
        <v>2</v>
      </c>
      <c r="S46" s="20">
        <f t="shared" si="2"/>
        <v>0</v>
      </c>
      <c r="T46" s="12" t="str" cm="1">
        <f t="array" ref="T46">_xlfn.IFS(B46="","NA",R46=0, "Excellent", S46=0, "Good", S46=1, "Fair", S46=2, "Fair", S46&gt;=3, "Poor")</f>
        <v>Good</v>
      </c>
    </row>
    <row r="47" spans="1:20">
      <c r="A47" s="3" t="s">
        <v>50</v>
      </c>
      <c r="B47" s="10">
        <f t="shared" si="0"/>
        <v>21.416666666666668</v>
      </c>
      <c r="C47" s="5">
        <f>IF(_xlfn.XLOOKUP(($A47&amp;"_"&amp;TEXT(C$2,"yyyy-mm-dd")),[1]SURVEY123!$A:$A,[1]SURVEY123!$AC:$AC,"")=0,"",_xlfn.XLOOKUP(($A47&amp;"_"&amp;TEXT(C$2,"yyyy-mm-dd")),[1]SURVEY123!$A:$A,[1]SURVEY123!$AC:$AC,""))</f>
        <v>17</v>
      </c>
      <c r="D47" s="5">
        <f>IF(_xlfn.XLOOKUP(($A47&amp;"_"&amp;TEXT(D$2,"yyyy-mm-dd")),[1]SURVEY123!$A:$A,[1]SURVEY123!$AC:$AC,"")=0,"",_xlfn.XLOOKUP(($A47&amp;"_"&amp;TEXT(D$2,"yyyy-mm-dd")),[1]SURVEY123!$A:$A,[1]SURVEY123!$AC:$AC,""))</f>
        <v>14</v>
      </c>
      <c r="E47" s="5">
        <f>IF(_xlfn.XLOOKUP(($A47&amp;"_"&amp;TEXT(E$2,"yyyy-mm-dd")),[1]SURVEY123!$A:$A,[1]SURVEY123!$AC:$AC,"")=0,"",_xlfn.XLOOKUP(($A47&amp;"_"&amp;TEXT(E$2,"yyyy-mm-dd")),[1]SURVEY123!$A:$A,[1]SURVEY123!$AC:$AC,""))</f>
        <v>17</v>
      </c>
      <c r="F47" s="5">
        <f>IF(_xlfn.XLOOKUP(($A47&amp;"_"&amp;TEXT(F$2,"yyyy-mm-dd")),[1]SURVEY123!$A:$A,[1]SURVEY123!$AC:$AC,"")=0,"",_xlfn.XLOOKUP(($A47&amp;"_"&amp;TEXT(F$2,"yyyy-mm-dd")),[1]SURVEY123!$A:$A,[1]SURVEY123!$AC:$AC,""))</f>
        <v>21</v>
      </c>
      <c r="G47" s="5">
        <f>IF(_xlfn.XLOOKUP(($A47&amp;"_"&amp;TEXT(G$2,"yyyy-mm-dd")),[1]SURVEY123!$A:$A,[1]SURVEY123!$AC:$AC,"")=0,"",_xlfn.XLOOKUP(($A47&amp;"_"&amp;TEXT(G$2,"yyyy-mm-dd")),[1]SURVEY123!$A:$A,[1]SURVEY123!$AC:$AC,""))</f>
        <v>20</v>
      </c>
      <c r="H47" s="5">
        <f>IF(_xlfn.XLOOKUP(($A47&amp;"_"&amp;TEXT(H$2,"yyyy-mm-dd")),[1]SURVEY123!$A:$A,[1]SURVEY123!$AC:$AC,"")=0,"",_xlfn.XLOOKUP(($A47&amp;"_"&amp;TEXT(H$2,"yyyy-mm-dd")),[1]SURVEY123!$A:$A,[1]SURVEY123!$AC:$AC,""))</f>
        <v>23</v>
      </c>
      <c r="I47" s="5">
        <f>IF(_xlfn.XLOOKUP(($A47&amp;"_"&amp;TEXT(I$2,"yyyy-mm-dd")),[1]SURVEY123!$A:$A,[1]SURVEY123!$AC:$AC,"")=0,"",_xlfn.XLOOKUP(($A47&amp;"_"&amp;TEXT(I$2,"yyyy-mm-dd")),[1]SURVEY123!$A:$A,[1]SURVEY123!$AC:$AC,""))</f>
        <v>25</v>
      </c>
      <c r="J47" s="5">
        <f>IF(_xlfn.XLOOKUP(($A47&amp;"_"&amp;TEXT(J$2,"yyyy-mm-dd")),[1]SURVEY123!$A:$A,[1]SURVEY123!$AC:$AC,"")=0,"",_xlfn.XLOOKUP(($A47&amp;"_"&amp;TEXT(J$2,"yyyy-mm-dd")),[1]SURVEY123!$A:$A,[1]SURVEY123!$AC:$AC,""))</f>
        <v>27</v>
      </c>
      <c r="K47" s="5">
        <f>IF(_xlfn.XLOOKUP(($A47&amp;"_"&amp;TEXT(K$2,"yyyy-mm-dd")),[1]SURVEY123!$A:$A,[1]SURVEY123!$AC:$AC,"")=0,"",_xlfn.XLOOKUP(($A47&amp;"_"&amp;TEXT(K$2,"yyyy-mm-dd")),[1]SURVEY123!$A:$A,[1]SURVEY123!$AC:$AC,""))</f>
        <v>27</v>
      </c>
      <c r="L47" s="5">
        <f>IF(_xlfn.XLOOKUP(($A47&amp;"_"&amp;TEXT(L$2,"yyyy-mm-dd")),[1]SURVEY123!$A:$A,[1]SURVEY123!$AC:$AC,"")=0,"",_xlfn.XLOOKUP(($A47&amp;"_"&amp;TEXT(L$2,"yyyy-mm-dd")),[1]SURVEY123!$A:$A,[1]SURVEY123!$AC:$AC,""))</f>
        <v>27</v>
      </c>
      <c r="M47" s="5">
        <f>IF(_xlfn.XLOOKUP(($A47&amp;"_"&amp;TEXT(M$2,"yyyy-mm-dd")),[1]SURVEY123!$A:$A,[1]SURVEY123!$AC:$AC,"")=0,"",_xlfn.XLOOKUP(($A47&amp;"_"&amp;TEXT(M$2,"yyyy-mm-dd")),[1]SURVEY123!$A:$A,[1]SURVEY123!$AC:$AC,""))</f>
        <v>22</v>
      </c>
      <c r="N47" s="5">
        <f>IF(_xlfn.XLOOKUP(($A47&amp;"_"&amp;TEXT(N$2,"yyyy-mm-dd")),[1]SURVEY123!$A:$A,[1]SURVEY123!$AC:$AC,"")=0,"",_xlfn.XLOOKUP(($A47&amp;"_"&amp;TEXT(N$2,"yyyy-mm-dd")),[1]SURVEY123!$A:$A,[1]SURVEY123!$AC:$AC,""))</f>
        <v>17</v>
      </c>
      <c r="O47" s="5" t="str">
        <f>IF(_xlfn.XLOOKUP(($A47&amp;"_"&amp;TEXT(O$2,"yyyy-mm-dd")),[1]SURVEY123!$A:$A,[1]SURVEY123!$AC:$AC,"")=0,"",_xlfn.XLOOKUP(($A47&amp;"_"&amp;TEXT(O$2,"yyyy-mm-dd")),[1]SURVEY123!$A:$A,[1]SURVEY123!$AC:$AC,""))</f>
        <v/>
      </c>
      <c r="P47" s="5" t="str">
        <f>IF(_xlfn.XLOOKUP(($A47&amp;"_"&amp;TEXT(P$2,"yyyy-mm-dd")),[1]SURVEY123!$A:$A,[1]SURVEY123!$AC:$AC,"")=0,"",_xlfn.XLOOKUP(($A47&amp;"_"&amp;TEXT(P$2,"yyyy-mm-dd")),[1]SURVEY123!$A:$A,[1]SURVEY123!$AC:$AC,""))</f>
        <v/>
      </c>
      <c r="Q47" s="5" t="str">
        <f>IF(_xlfn.XLOOKUP(($A47&amp;"_"&amp;TEXT(Q$2,"yyyy-mm-dd")),[1]SURVEY123!$A:$A,[1]SURVEY123!$AC:$AC,"")=0,"",_xlfn.XLOOKUP(($A47&amp;"_"&amp;TEXT(Q$2,"yyyy-mm-dd")),[1]SURVEY123!$A:$A,[1]SURVEY123!$AC:$AC,""))</f>
        <v/>
      </c>
      <c r="R47" s="20">
        <f t="shared" si="1"/>
        <v>0</v>
      </c>
      <c r="S47" s="20">
        <f t="shared" si="2"/>
        <v>0</v>
      </c>
      <c r="T47" s="12" t="str" cm="1">
        <f t="array" ref="T47">_xlfn.IFS(B47="","NA",R47=0, "Excellent", S47=0, "Good", S47=1, "Fair", S47=2, "Fair", S47&gt;=3, "Poor")</f>
        <v>Excellent</v>
      </c>
    </row>
    <row r="48" spans="1:20">
      <c r="A48" s="3" t="s">
        <v>51</v>
      </c>
      <c r="B48" s="10">
        <f t="shared" si="0"/>
        <v>23.666666666666668</v>
      </c>
      <c r="C48" s="5">
        <f>IF(_xlfn.XLOOKUP(($A48&amp;"_"&amp;TEXT(C$2,"yyyy-mm-dd")),[1]SURVEY123!$A:$A,[1]SURVEY123!$AC:$AC,"")=0,"",_xlfn.XLOOKUP(($A48&amp;"_"&amp;TEXT(C$2,"yyyy-mm-dd")),[1]SURVEY123!$A:$A,[1]SURVEY123!$AC:$AC,""))</f>
        <v>20</v>
      </c>
      <c r="D48" s="5">
        <f>IF(_xlfn.XLOOKUP(($A48&amp;"_"&amp;TEXT(D$2,"yyyy-mm-dd")),[1]SURVEY123!$A:$A,[1]SURVEY123!$AC:$AC,"")=0,"",_xlfn.XLOOKUP(($A48&amp;"_"&amp;TEXT(D$2,"yyyy-mm-dd")),[1]SURVEY123!$A:$A,[1]SURVEY123!$AC:$AC,""))</f>
        <v>17</v>
      </c>
      <c r="E48" s="5">
        <f>IF(_xlfn.XLOOKUP(($A48&amp;"_"&amp;TEXT(E$2,"yyyy-mm-dd")),[1]SURVEY123!$A:$A,[1]SURVEY123!$AC:$AC,"")=0,"",_xlfn.XLOOKUP(($A48&amp;"_"&amp;TEXT(E$2,"yyyy-mm-dd")),[1]SURVEY123!$A:$A,[1]SURVEY123!$AC:$AC,""))</f>
        <v>15</v>
      </c>
      <c r="F48" s="5">
        <f>IF(_xlfn.XLOOKUP(($A48&amp;"_"&amp;TEXT(F$2,"yyyy-mm-dd")),[1]SURVEY123!$A:$A,[1]SURVEY123!$AC:$AC,"")=0,"",_xlfn.XLOOKUP(($A48&amp;"_"&amp;TEXT(F$2,"yyyy-mm-dd")),[1]SURVEY123!$A:$A,[1]SURVEY123!$AC:$AC,""))</f>
        <v>23</v>
      </c>
      <c r="G48" s="5">
        <f>IF(_xlfn.XLOOKUP(($A48&amp;"_"&amp;TEXT(G$2,"yyyy-mm-dd")),[1]SURVEY123!$A:$A,[1]SURVEY123!$AC:$AC,"")=0,"",_xlfn.XLOOKUP(($A48&amp;"_"&amp;TEXT(G$2,"yyyy-mm-dd")),[1]SURVEY123!$A:$A,[1]SURVEY123!$AC:$AC,""))</f>
        <v>18</v>
      </c>
      <c r="H48" s="5">
        <f>IF(_xlfn.XLOOKUP(($A48&amp;"_"&amp;TEXT(H$2,"yyyy-mm-dd")),[1]SURVEY123!$A:$A,[1]SURVEY123!$AC:$AC,"")=0,"",_xlfn.XLOOKUP(($A48&amp;"_"&amp;TEXT(H$2,"yyyy-mm-dd")),[1]SURVEY123!$A:$A,[1]SURVEY123!$AC:$AC,""))</f>
        <v>24</v>
      </c>
      <c r="I48" s="5">
        <f>IF(_xlfn.XLOOKUP(($A48&amp;"_"&amp;TEXT(I$2,"yyyy-mm-dd")),[1]SURVEY123!$A:$A,[1]SURVEY123!$AC:$AC,"")=0,"",_xlfn.XLOOKUP(($A48&amp;"_"&amp;TEXT(I$2,"yyyy-mm-dd")),[1]SURVEY123!$A:$A,[1]SURVEY123!$AC:$AC,""))</f>
        <v>27</v>
      </c>
      <c r="J48" s="5">
        <f>IF(_xlfn.XLOOKUP(($A48&amp;"_"&amp;TEXT(J$2,"yyyy-mm-dd")),[1]SURVEY123!$A:$A,[1]SURVEY123!$AC:$AC,"")=0,"",_xlfn.XLOOKUP(($A48&amp;"_"&amp;TEXT(J$2,"yyyy-mm-dd")),[1]SURVEY123!$A:$A,[1]SURVEY123!$AC:$AC,""))</f>
        <v>27</v>
      </c>
      <c r="K48" s="5">
        <f>IF(_xlfn.XLOOKUP(($A48&amp;"_"&amp;TEXT(K$2,"yyyy-mm-dd")),[1]SURVEY123!$A:$A,[1]SURVEY123!$AC:$AC,"")=0,"",_xlfn.XLOOKUP(($A48&amp;"_"&amp;TEXT(K$2,"yyyy-mm-dd")),[1]SURVEY123!$A:$A,[1]SURVEY123!$AC:$AC,""))</f>
        <v>28</v>
      </c>
      <c r="L48" s="5">
        <f>IF(_xlfn.XLOOKUP(($A48&amp;"_"&amp;TEXT(L$2,"yyyy-mm-dd")),[1]SURVEY123!$A:$A,[1]SURVEY123!$AC:$AC,"")=0,"",_xlfn.XLOOKUP(($A48&amp;"_"&amp;TEXT(L$2,"yyyy-mm-dd")),[1]SURVEY123!$A:$A,[1]SURVEY123!$AC:$AC,""))</f>
        <v>29</v>
      </c>
      <c r="M48" s="5">
        <f>IF(_xlfn.XLOOKUP(($A48&amp;"_"&amp;TEXT(M$2,"yyyy-mm-dd")),[1]SURVEY123!$A:$A,[1]SURVEY123!$AC:$AC,"")=0,"",_xlfn.XLOOKUP(($A48&amp;"_"&amp;TEXT(M$2,"yyyy-mm-dd")),[1]SURVEY123!$A:$A,[1]SURVEY123!$AC:$AC,""))</f>
        <v>26</v>
      </c>
      <c r="N48" s="5">
        <f>IF(_xlfn.XLOOKUP(($A48&amp;"_"&amp;TEXT(N$2,"yyyy-mm-dd")),[1]SURVEY123!$A:$A,[1]SURVEY123!$AC:$AC,"")=0,"",_xlfn.XLOOKUP(($A48&amp;"_"&amp;TEXT(N$2,"yyyy-mm-dd")),[1]SURVEY123!$A:$A,[1]SURVEY123!$AC:$AC,""))</f>
        <v>30</v>
      </c>
      <c r="O48" s="5" t="str">
        <f>IF(_xlfn.XLOOKUP(($A48&amp;"_"&amp;TEXT(O$2,"yyyy-mm-dd")),[1]SURVEY123!$A:$A,[1]SURVEY123!$AC:$AC,"")=0,"",_xlfn.XLOOKUP(($A48&amp;"_"&amp;TEXT(O$2,"yyyy-mm-dd")),[1]SURVEY123!$A:$A,[1]SURVEY123!$AC:$AC,""))</f>
        <v/>
      </c>
      <c r="P48" s="5" t="str">
        <f>IF(_xlfn.XLOOKUP(($A48&amp;"_"&amp;TEXT(P$2,"yyyy-mm-dd")),[1]SURVEY123!$A:$A,[1]SURVEY123!$AC:$AC,"")=0,"",_xlfn.XLOOKUP(($A48&amp;"_"&amp;TEXT(P$2,"yyyy-mm-dd")),[1]SURVEY123!$A:$A,[1]SURVEY123!$AC:$AC,""))</f>
        <v/>
      </c>
      <c r="Q48" s="5" t="str">
        <f>IF(_xlfn.XLOOKUP(($A48&amp;"_"&amp;TEXT(Q$2,"yyyy-mm-dd")),[1]SURVEY123!$A:$A,[1]SURVEY123!$AC:$AC,"")=0,"",_xlfn.XLOOKUP(($A48&amp;"_"&amp;TEXT(Q$2,"yyyy-mm-dd")),[1]SURVEY123!$A:$A,[1]SURVEY123!$AC:$AC,""))</f>
        <v/>
      </c>
      <c r="R48" s="20">
        <f t="shared" si="1"/>
        <v>2</v>
      </c>
      <c r="S48" s="20">
        <f t="shared" si="2"/>
        <v>0</v>
      </c>
      <c r="T48" s="12" t="str" cm="1">
        <f t="array" ref="T48">_xlfn.IFS(B48="","NA",R48=0, "Excellent", S48=0, "Good", S48=1, "Fair", S48=2, "Fair", S48&gt;=3, "Poor")</f>
        <v>Good</v>
      </c>
    </row>
    <row r="49" spans="1:20">
      <c r="A49" s="3" t="s">
        <v>52</v>
      </c>
      <c r="B49" s="10">
        <f t="shared" si="0"/>
        <v>20.777777777777779</v>
      </c>
      <c r="C49" s="5">
        <f>IF(_xlfn.XLOOKUP(($A49&amp;"_"&amp;TEXT(C$2,"yyyy-mm-dd")),[1]SURVEY123!$A:$A,[1]SURVEY123!$AC:$AC,"")=0,"",_xlfn.XLOOKUP(($A49&amp;"_"&amp;TEXT(C$2,"yyyy-mm-dd")),[1]SURVEY123!$A:$A,[1]SURVEY123!$AC:$AC,""))</f>
        <v>19</v>
      </c>
      <c r="D49" s="5">
        <f>IF(_xlfn.XLOOKUP(($A49&amp;"_"&amp;TEXT(D$2,"yyyy-mm-dd")),[1]SURVEY123!$A:$A,[1]SURVEY123!$AC:$AC,"")=0,"",_xlfn.XLOOKUP(($A49&amp;"_"&amp;TEXT(D$2,"yyyy-mm-dd")),[1]SURVEY123!$A:$A,[1]SURVEY123!$AC:$AC,""))</f>
        <v>15</v>
      </c>
      <c r="E49" s="5">
        <f>IF(_xlfn.XLOOKUP(($A49&amp;"_"&amp;TEXT(E$2,"yyyy-mm-dd")),[1]SURVEY123!$A:$A,[1]SURVEY123!$AC:$AC,"")=0,"",_xlfn.XLOOKUP(($A49&amp;"_"&amp;TEXT(E$2,"yyyy-mm-dd")),[1]SURVEY123!$A:$A,[1]SURVEY123!$AC:$AC,""))</f>
        <v>17</v>
      </c>
      <c r="F49" s="5">
        <f>IF(_xlfn.XLOOKUP(($A49&amp;"_"&amp;TEXT(F$2,"yyyy-mm-dd")),[1]SURVEY123!$A:$A,[1]SURVEY123!$AC:$AC,"")=0,"",_xlfn.XLOOKUP(($A49&amp;"_"&amp;TEXT(F$2,"yyyy-mm-dd")),[1]SURVEY123!$A:$A,[1]SURVEY123!$AC:$AC,""))</f>
        <v>22</v>
      </c>
      <c r="G49" s="5">
        <f>IF(_xlfn.XLOOKUP(($A49&amp;"_"&amp;TEXT(G$2,"yyyy-mm-dd")),[1]SURVEY123!$A:$A,[1]SURVEY123!$AC:$AC,"")=0,"",_xlfn.XLOOKUP(($A49&amp;"_"&amp;TEXT(G$2,"yyyy-mm-dd")),[1]SURVEY123!$A:$A,[1]SURVEY123!$AC:$AC,""))</f>
        <v>19</v>
      </c>
      <c r="H49" s="5" t="str">
        <f>IF(_xlfn.XLOOKUP(($A49&amp;"_"&amp;TEXT(H$2,"yyyy-mm-dd")),[1]SURVEY123!$A:$A,[1]SURVEY123!$AC:$AC,"")=0,"",_xlfn.XLOOKUP(($A49&amp;"_"&amp;TEXT(H$2,"yyyy-mm-dd")),[1]SURVEY123!$A:$A,[1]SURVEY123!$AC:$AC,""))</f>
        <v/>
      </c>
      <c r="I49" s="5">
        <f>IF(_xlfn.XLOOKUP(($A49&amp;"_"&amp;TEXT(I$2,"yyyy-mm-dd")),[1]SURVEY123!$A:$A,[1]SURVEY123!$AC:$AC,"")=0,"",_xlfn.XLOOKUP(($A49&amp;"_"&amp;TEXT(I$2,"yyyy-mm-dd")),[1]SURVEY123!$A:$A,[1]SURVEY123!$AC:$AC,""))</f>
        <v>22</v>
      </c>
      <c r="J49" s="5" t="str">
        <f>IF(_xlfn.XLOOKUP(($A49&amp;"_"&amp;TEXT(J$2,"yyyy-mm-dd")),[1]SURVEY123!$A:$A,[1]SURVEY123!$AC:$AC,"")=0,"",_xlfn.XLOOKUP(($A49&amp;"_"&amp;TEXT(J$2,"yyyy-mm-dd")),[1]SURVEY123!$A:$A,[1]SURVEY123!$AC:$AC,""))</f>
        <v/>
      </c>
      <c r="K49" s="5">
        <f>IF(_xlfn.XLOOKUP(($A49&amp;"_"&amp;TEXT(K$2,"yyyy-mm-dd")),[1]SURVEY123!$A:$A,[1]SURVEY123!$AC:$AC,"")=0,"",_xlfn.XLOOKUP(($A49&amp;"_"&amp;TEXT(K$2,"yyyy-mm-dd")),[1]SURVEY123!$A:$A,[1]SURVEY123!$AC:$AC,""))</f>
        <v>25</v>
      </c>
      <c r="L49" s="5">
        <f>IF(_xlfn.XLOOKUP(($A49&amp;"_"&amp;TEXT(L$2,"yyyy-mm-dd")),[1]SURVEY123!$A:$A,[1]SURVEY123!$AC:$AC,"")=0,"",_xlfn.XLOOKUP(($A49&amp;"_"&amp;TEXT(L$2,"yyyy-mm-dd")),[1]SURVEY123!$A:$A,[1]SURVEY123!$AC:$AC,""))</f>
        <v>23</v>
      </c>
      <c r="M49" s="5" t="str">
        <f>IF(_xlfn.XLOOKUP(($A49&amp;"_"&amp;TEXT(M$2,"yyyy-mm-dd")),[1]SURVEY123!$A:$A,[1]SURVEY123!$AC:$AC,"")=0,"",_xlfn.XLOOKUP(($A49&amp;"_"&amp;TEXT(M$2,"yyyy-mm-dd")),[1]SURVEY123!$A:$A,[1]SURVEY123!$AC:$AC,""))</f>
        <v/>
      </c>
      <c r="N49" s="5">
        <f>IF(_xlfn.XLOOKUP(($A49&amp;"_"&amp;TEXT(N$2,"yyyy-mm-dd")),[1]SURVEY123!$A:$A,[1]SURVEY123!$AC:$AC,"")=0,"",_xlfn.XLOOKUP(($A49&amp;"_"&amp;TEXT(N$2,"yyyy-mm-dd")),[1]SURVEY123!$A:$A,[1]SURVEY123!$AC:$AC,""))</f>
        <v>25</v>
      </c>
      <c r="O49" s="5" t="str">
        <f>IF(_xlfn.XLOOKUP(($A49&amp;"_"&amp;TEXT(O$2,"yyyy-mm-dd")),[1]SURVEY123!$A:$A,[1]SURVEY123!$AC:$AC,"")=0,"",_xlfn.XLOOKUP(($A49&amp;"_"&amp;TEXT(O$2,"yyyy-mm-dd")),[1]SURVEY123!$A:$A,[1]SURVEY123!$AC:$AC,""))</f>
        <v/>
      </c>
      <c r="P49" s="5" t="str">
        <f>IF(_xlfn.XLOOKUP(($A49&amp;"_"&amp;TEXT(P$2,"yyyy-mm-dd")),[1]SURVEY123!$A:$A,[1]SURVEY123!$AC:$AC,"")=0,"",_xlfn.XLOOKUP(($A49&amp;"_"&amp;TEXT(P$2,"yyyy-mm-dd")),[1]SURVEY123!$A:$A,[1]SURVEY123!$AC:$AC,""))</f>
        <v/>
      </c>
      <c r="Q49" s="5" t="str">
        <f>IF(_xlfn.XLOOKUP(($A49&amp;"_"&amp;TEXT(Q$2,"yyyy-mm-dd")),[1]SURVEY123!$A:$A,[1]SURVEY123!$AC:$AC,"")=0,"",_xlfn.XLOOKUP(($A49&amp;"_"&amp;TEXT(Q$2,"yyyy-mm-dd")),[1]SURVEY123!$A:$A,[1]SURVEY123!$AC:$AC,""))</f>
        <v/>
      </c>
      <c r="R49" s="20">
        <f t="shared" si="1"/>
        <v>0</v>
      </c>
      <c r="S49" s="20">
        <f t="shared" si="2"/>
        <v>0</v>
      </c>
      <c r="T49" s="12" t="str" cm="1">
        <f t="array" ref="T49">_xlfn.IFS(B49="","NA",R49=0, "Excellent", S49=0, "Good", S49=1, "Fair", S49=2, "Fair", S49&gt;=3, "Poor")</f>
        <v>Excellent</v>
      </c>
    </row>
    <row r="50" spans="1:20">
      <c r="A50" s="3" t="s">
        <v>53</v>
      </c>
      <c r="B50" s="10" t="str">
        <f t="shared" si="0"/>
        <v/>
      </c>
      <c r="C50" s="5" t="str">
        <f>IF(_xlfn.XLOOKUP(($A50&amp;"_"&amp;TEXT(C$2,"yyyy-mm-dd")),[1]SURVEY123!$A:$A,[1]SURVEY123!$AC:$AC,"")=0,"",_xlfn.XLOOKUP(($A50&amp;"_"&amp;TEXT(C$2,"yyyy-mm-dd")),[1]SURVEY123!$A:$A,[1]SURVEY123!$AC:$AC,""))</f>
        <v/>
      </c>
      <c r="D50" s="5" t="str">
        <f>IF(_xlfn.XLOOKUP(($A50&amp;"_"&amp;TEXT(D$2,"yyyy-mm-dd")),[1]SURVEY123!$A:$A,[1]SURVEY123!$AC:$AC,"")=0,"",_xlfn.XLOOKUP(($A50&amp;"_"&amp;TEXT(D$2,"yyyy-mm-dd")),[1]SURVEY123!$A:$A,[1]SURVEY123!$AC:$AC,""))</f>
        <v/>
      </c>
      <c r="E50" s="5" t="str">
        <f>IF(_xlfn.XLOOKUP(($A50&amp;"_"&amp;TEXT(E$2,"yyyy-mm-dd")),[1]SURVEY123!$A:$A,[1]SURVEY123!$AC:$AC,"")=0,"",_xlfn.XLOOKUP(($A50&amp;"_"&amp;TEXT(E$2,"yyyy-mm-dd")),[1]SURVEY123!$A:$A,[1]SURVEY123!$AC:$AC,""))</f>
        <v/>
      </c>
      <c r="F50" s="5" t="str">
        <f>IF(_xlfn.XLOOKUP(($A50&amp;"_"&amp;TEXT(F$2,"yyyy-mm-dd")),[1]SURVEY123!$A:$A,[1]SURVEY123!$AC:$AC,"")=0,"",_xlfn.XLOOKUP(($A50&amp;"_"&amp;TEXT(F$2,"yyyy-mm-dd")),[1]SURVEY123!$A:$A,[1]SURVEY123!$AC:$AC,""))</f>
        <v/>
      </c>
      <c r="G50" s="5" t="str">
        <f>IF(_xlfn.XLOOKUP(($A50&amp;"_"&amp;TEXT(G$2,"yyyy-mm-dd")),[1]SURVEY123!$A:$A,[1]SURVEY123!$AC:$AC,"")=0,"",_xlfn.XLOOKUP(($A50&amp;"_"&amp;TEXT(G$2,"yyyy-mm-dd")),[1]SURVEY123!$A:$A,[1]SURVEY123!$AC:$AC,""))</f>
        <v/>
      </c>
      <c r="H50" s="5" t="str">
        <f>IF(_xlfn.XLOOKUP(($A50&amp;"_"&amp;TEXT(H$2,"yyyy-mm-dd")),[1]SURVEY123!$A:$A,[1]SURVEY123!$AC:$AC,"")=0,"",_xlfn.XLOOKUP(($A50&amp;"_"&amp;TEXT(H$2,"yyyy-mm-dd")),[1]SURVEY123!$A:$A,[1]SURVEY123!$AC:$AC,""))</f>
        <v/>
      </c>
      <c r="I50" s="5" t="str">
        <f>IF(_xlfn.XLOOKUP(($A50&amp;"_"&amp;TEXT(I$2,"yyyy-mm-dd")),[1]SURVEY123!$A:$A,[1]SURVEY123!$AC:$AC,"")=0,"",_xlfn.XLOOKUP(($A50&amp;"_"&amp;TEXT(I$2,"yyyy-mm-dd")),[1]SURVEY123!$A:$A,[1]SURVEY123!$AC:$AC,""))</f>
        <v/>
      </c>
      <c r="J50" s="5" t="str">
        <f>IF(_xlfn.XLOOKUP(($A50&amp;"_"&amp;TEXT(J$2,"yyyy-mm-dd")),[1]SURVEY123!$A:$A,[1]SURVEY123!$AC:$AC,"")=0,"",_xlfn.XLOOKUP(($A50&amp;"_"&amp;TEXT(J$2,"yyyy-mm-dd")),[1]SURVEY123!$A:$A,[1]SURVEY123!$AC:$AC,""))</f>
        <v/>
      </c>
      <c r="K50" s="5" t="str">
        <f>IF(_xlfn.XLOOKUP(($A50&amp;"_"&amp;TEXT(K$2,"yyyy-mm-dd")),[1]SURVEY123!$A:$A,[1]SURVEY123!$AC:$AC,"")=0,"",_xlfn.XLOOKUP(($A50&amp;"_"&amp;TEXT(K$2,"yyyy-mm-dd")),[1]SURVEY123!$A:$A,[1]SURVEY123!$AC:$AC,""))</f>
        <v/>
      </c>
      <c r="L50" s="5" t="str">
        <f>IF(_xlfn.XLOOKUP(($A50&amp;"_"&amp;TEXT(L$2,"yyyy-mm-dd")),[1]SURVEY123!$A:$A,[1]SURVEY123!$AC:$AC,"")=0,"",_xlfn.XLOOKUP(($A50&amp;"_"&amp;TEXT(L$2,"yyyy-mm-dd")),[1]SURVEY123!$A:$A,[1]SURVEY123!$AC:$AC,""))</f>
        <v/>
      </c>
      <c r="M50" s="5" t="str">
        <f>IF(_xlfn.XLOOKUP(($A50&amp;"_"&amp;TEXT(M$2,"yyyy-mm-dd")),[1]SURVEY123!$A:$A,[1]SURVEY123!$AC:$AC,"")=0,"",_xlfn.XLOOKUP(($A50&amp;"_"&amp;TEXT(M$2,"yyyy-mm-dd")),[1]SURVEY123!$A:$A,[1]SURVEY123!$AC:$AC,""))</f>
        <v/>
      </c>
      <c r="N50" s="5" t="str">
        <f>IF(_xlfn.XLOOKUP(($A50&amp;"_"&amp;TEXT(N$2,"yyyy-mm-dd")),[1]SURVEY123!$A:$A,[1]SURVEY123!$AC:$AC,"")=0,"",_xlfn.XLOOKUP(($A50&amp;"_"&amp;TEXT(N$2,"yyyy-mm-dd")),[1]SURVEY123!$A:$A,[1]SURVEY123!$AC:$AC,""))</f>
        <v/>
      </c>
      <c r="O50" s="5" t="str">
        <f>IF(_xlfn.XLOOKUP(($A50&amp;"_"&amp;TEXT(O$2,"yyyy-mm-dd")),[1]SURVEY123!$A:$A,[1]SURVEY123!$AC:$AC,"")=0,"",_xlfn.XLOOKUP(($A50&amp;"_"&amp;TEXT(O$2,"yyyy-mm-dd")),[1]SURVEY123!$A:$A,[1]SURVEY123!$AC:$AC,""))</f>
        <v/>
      </c>
      <c r="P50" s="5" t="str">
        <f>IF(_xlfn.XLOOKUP(($A50&amp;"_"&amp;TEXT(P$2,"yyyy-mm-dd")),[1]SURVEY123!$A:$A,[1]SURVEY123!$AC:$AC,"")=0,"",_xlfn.XLOOKUP(($A50&amp;"_"&amp;TEXT(P$2,"yyyy-mm-dd")),[1]SURVEY123!$A:$A,[1]SURVEY123!$AC:$AC,""))</f>
        <v/>
      </c>
      <c r="Q50" s="5" t="str">
        <f>IF(_xlfn.XLOOKUP(($A50&amp;"_"&amp;TEXT(Q$2,"yyyy-mm-dd")),[1]SURVEY123!$A:$A,[1]SURVEY123!$AC:$AC,"")=0,"",_xlfn.XLOOKUP(($A50&amp;"_"&amp;TEXT(Q$2,"yyyy-mm-dd")),[1]SURVEY123!$A:$A,[1]SURVEY123!$AC:$AC,""))</f>
        <v/>
      </c>
      <c r="R50" s="20">
        <f t="shared" si="1"/>
        <v>0</v>
      </c>
      <c r="S50" s="20">
        <f t="shared" si="2"/>
        <v>0</v>
      </c>
      <c r="T50" s="12" t="str" cm="1">
        <f t="array" ref="T50">_xlfn.IFS(B50="","NA",R50=0, "Excellent", S50=0, "Good", S50=1, "Fair", S50=2, "Fair", S50&gt;=3, "Poor")</f>
        <v>NA</v>
      </c>
    </row>
    <row r="51" spans="1:20">
      <c r="A51" s="3" t="s">
        <v>54</v>
      </c>
      <c r="B51" s="10" t="str">
        <f t="shared" si="0"/>
        <v/>
      </c>
      <c r="C51" s="5" t="str">
        <f>IF(_xlfn.XLOOKUP(($A51&amp;"_"&amp;TEXT(C$2,"yyyy-mm-dd")),[1]SURVEY123!$A:$A,[1]SURVEY123!$AC:$AC,"")=0,"",_xlfn.XLOOKUP(($A51&amp;"_"&amp;TEXT(C$2,"yyyy-mm-dd")),[1]SURVEY123!$A:$A,[1]SURVEY123!$AC:$AC,""))</f>
        <v/>
      </c>
      <c r="D51" s="5" t="str">
        <f>IF(_xlfn.XLOOKUP(($A51&amp;"_"&amp;TEXT(D$2,"yyyy-mm-dd")),[1]SURVEY123!$A:$A,[1]SURVEY123!$AC:$AC,"")=0,"",_xlfn.XLOOKUP(($A51&amp;"_"&amp;TEXT(D$2,"yyyy-mm-dd")),[1]SURVEY123!$A:$A,[1]SURVEY123!$AC:$AC,""))</f>
        <v/>
      </c>
      <c r="E51" s="5" t="str">
        <f>IF(_xlfn.XLOOKUP(($A51&amp;"_"&amp;TEXT(E$2,"yyyy-mm-dd")),[1]SURVEY123!$A:$A,[1]SURVEY123!$AC:$AC,"")=0,"",_xlfn.XLOOKUP(($A51&amp;"_"&amp;TEXT(E$2,"yyyy-mm-dd")),[1]SURVEY123!$A:$A,[1]SURVEY123!$AC:$AC,""))</f>
        <v/>
      </c>
      <c r="F51" s="5" t="str">
        <f>IF(_xlfn.XLOOKUP(($A51&amp;"_"&amp;TEXT(F$2,"yyyy-mm-dd")),[1]SURVEY123!$A:$A,[1]SURVEY123!$AC:$AC,"")=0,"",_xlfn.XLOOKUP(($A51&amp;"_"&amp;TEXT(F$2,"yyyy-mm-dd")),[1]SURVEY123!$A:$A,[1]SURVEY123!$AC:$AC,""))</f>
        <v/>
      </c>
      <c r="G51" s="5" t="str">
        <f>IF(_xlfn.XLOOKUP(($A51&amp;"_"&amp;TEXT(G$2,"yyyy-mm-dd")),[1]SURVEY123!$A:$A,[1]SURVEY123!$AC:$AC,"")=0,"",_xlfn.XLOOKUP(($A51&amp;"_"&amp;TEXT(G$2,"yyyy-mm-dd")),[1]SURVEY123!$A:$A,[1]SURVEY123!$AC:$AC,""))</f>
        <v/>
      </c>
      <c r="H51" s="5" t="str">
        <f>IF(_xlfn.XLOOKUP(($A51&amp;"_"&amp;TEXT(H$2,"yyyy-mm-dd")),[1]SURVEY123!$A:$A,[1]SURVEY123!$AC:$AC,"")=0,"",_xlfn.XLOOKUP(($A51&amp;"_"&amp;TEXT(H$2,"yyyy-mm-dd")),[1]SURVEY123!$A:$A,[1]SURVEY123!$AC:$AC,""))</f>
        <v/>
      </c>
      <c r="I51" s="5" t="str">
        <f>IF(_xlfn.XLOOKUP(($A51&amp;"_"&amp;TEXT(I$2,"yyyy-mm-dd")),[1]SURVEY123!$A:$A,[1]SURVEY123!$AC:$AC,"")=0,"",_xlfn.XLOOKUP(($A51&amp;"_"&amp;TEXT(I$2,"yyyy-mm-dd")),[1]SURVEY123!$A:$A,[1]SURVEY123!$AC:$AC,""))</f>
        <v/>
      </c>
      <c r="J51" s="5" t="str">
        <f>IF(_xlfn.XLOOKUP(($A51&amp;"_"&amp;TEXT(J$2,"yyyy-mm-dd")),[1]SURVEY123!$A:$A,[1]SURVEY123!$AC:$AC,"")=0,"",_xlfn.XLOOKUP(($A51&amp;"_"&amp;TEXT(J$2,"yyyy-mm-dd")),[1]SURVEY123!$A:$A,[1]SURVEY123!$AC:$AC,""))</f>
        <v/>
      </c>
      <c r="K51" s="5" t="str">
        <f>IF(_xlfn.XLOOKUP(($A51&amp;"_"&amp;TEXT(K$2,"yyyy-mm-dd")),[1]SURVEY123!$A:$A,[1]SURVEY123!$AC:$AC,"")=0,"",_xlfn.XLOOKUP(($A51&amp;"_"&amp;TEXT(K$2,"yyyy-mm-dd")),[1]SURVEY123!$A:$A,[1]SURVEY123!$AC:$AC,""))</f>
        <v/>
      </c>
      <c r="L51" s="5" t="str">
        <f>IF(_xlfn.XLOOKUP(($A51&amp;"_"&amp;TEXT(L$2,"yyyy-mm-dd")),[1]SURVEY123!$A:$A,[1]SURVEY123!$AC:$AC,"")=0,"",_xlfn.XLOOKUP(($A51&amp;"_"&amp;TEXT(L$2,"yyyy-mm-dd")),[1]SURVEY123!$A:$A,[1]SURVEY123!$AC:$AC,""))</f>
        <v/>
      </c>
      <c r="M51" s="5" t="str">
        <f>IF(_xlfn.XLOOKUP(($A51&amp;"_"&amp;TEXT(M$2,"yyyy-mm-dd")),[1]SURVEY123!$A:$A,[1]SURVEY123!$AC:$AC,"")=0,"",_xlfn.XLOOKUP(($A51&amp;"_"&amp;TEXT(M$2,"yyyy-mm-dd")),[1]SURVEY123!$A:$A,[1]SURVEY123!$AC:$AC,""))</f>
        <v/>
      </c>
      <c r="N51" s="5" t="str">
        <f>IF(_xlfn.XLOOKUP(($A51&amp;"_"&amp;TEXT(N$2,"yyyy-mm-dd")),[1]SURVEY123!$A:$A,[1]SURVEY123!$AC:$AC,"")=0,"",_xlfn.XLOOKUP(($A51&amp;"_"&amp;TEXT(N$2,"yyyy-mm-dd")),[1]SURVEY123!$A:$A,[1]SURVEY123!$AC:$AC,""))</f>
        <v/>
      </c>
      <c r="O51" s="5" t="str">
        <f>IF(_xlfn.XLOOKUP(($A51&amp;"_"&amp;TEXT(O$2,"yyyy-mm-dd")),[1]SURVEY123!$A:$A,[1]SURVEY123!$AC:$AC,"")=0,"",_xlfn.XLOOKUP(($A51&amp;"_"&amp;TEXT(O$2,"yyyy-mm-dd")),[1]SURVEY123!$A:$A,[1]SURVEY123!$AC:$AC,""))</f>
        <v/>
      </c>
      <c r="P51" s="5" t="str">
        <f>IF(_xlfn.XLOOKUP(($A51&amp;"_"&amp;TEXT(P$2,"yyyy-mm-dd")),[1]SURVEY123!$A:$A,[1]SURVEY123!$AC:$AC,"")=0,"",_xlfn.XLOOKUP(($A51&amp;"_"&amp;TEXT(P$2,"yyyy-mm-dd")),[1]SURVEY123!$A:$A,[1]SURVEY123!$AC:$AC,""))</f>
        <v/>
      </c>
      <c r="Q51" s="5" t="str">
        <f>IF(_xlfn.XLOOKUP(($A51&amp;"_"&amp;TEXT(Q$2,"yyyy-mm-dd")),[1]SURVEY123!$A:$A,[1]SURVEY123!$AC:$AC,"")=0,"",_xlfn.XLOOKUP(($A51&amp;"_"&amp;TEXT(Q$2,"yyyy-mm-dd")),[1]SURVEY123!$A:$A,[1]SURVEY123!$AC:$AC,""))</f>
        <v/>
      </c>
      <c r="R51" s="20">
        <f t="shared" si="1"/>
        <v>0</v>
      </c>
      <c r="S51" s="20">
        <f t="shared" si="2"/>
        <v>0</v>
      </c>
      <c r="T51" s="12" t="str" cm="1">
        <f t="array" ref="T51">_xlfn.IFS(B51="","NA",R51=0, "Excellent", S51=0, "Good", S51=1, "Fair", S51=2, "Fair", S51&gt;=3, "Poor")</f>
        <v>NA</v>
      </c>
    </row>
    <row r="52" spans="1:20">
      <c r="A52" s="3" t="s">
        <v>55</v>
      </c>
      <c r="B52" s="10" t="str">
        <f t="shared" si="0"/>
        <v/>
      </c>
      <c r="C52" s="5" t="str">
        <f>IF(_xlfn.XLOOKUP(($A52&amp;"_"&amp;TEXT(C$2,"yyyy-mm-dd")),[1]SURVEY123!$A:$A,[1]SURVEY123!$AC:$AC,"")=0,"",_xlfn.XLOOKUP(($A52&amp;"_"&amp;TEXT(C$2,"yyyy-mm-dd")),[1]SURVEY123!$A:$A,[1]SURVEY123!$AC:$AC,""))</f>
        <v/>
      </c>
      <c r="D52" s="5" t="str">
        <f>IF(_xlfn.XLOOKUP(($A52&amp;"_"&amp;TEXT(D$2,"yyyy-mm-dd")),[1]SURVEY123!$A:$A,[1]SURVEY123!$AC:$AC,"")=0,"",_xlfn.XLOOKUP(($A52&amp;"_"&amp;TEXT(D$2,"yyyy-mm-dd")),[1]SURVEY123!$A:$A,[1]SURVEY123!$AC:$AC,""))</f>
        <v/>
      </c>
      <c r="E52" s="5" t="str">
        <f>IF(_xlfn.XLOOKUP(($A52&amp;"_"&amp;TEXT(E$2,"yyyy-mm-dd")),[1]SURVEY123!$A:$A,[1]SURVEY123!$AC:$AC,"")=0,"",_xlfn.XLOOKUP(($A52&amp;"_"&amp;TEXT(E$2,"yyyy-mm-dd")),[1]SURVEY123!$A:$A,[1]SURVEY123!$AC:$AC,""))</f>
        <v/>
      </c>
      <c r="F52" s="5" t="str">
        <f>IF(_xlfn.XLOOKUP(($A52&amp;"_"&amp;TEXT(F$2,"yyyy-mm-dd")),[1]SURVEY123!$A:$A,[1]SURVEY123!$AC:$AC,"")=0,"",_xlfn.XLOOKUP(($A52&amp;"_"&amp;TEXT(F$2,"yyyy-mm-dd")),[1]SURVEY123!$A:$A,[1]SURVEY123!$AC:$AC,""))</f>
        <v/>
      </c>
      <c r="G52" s="5" t="str">
        <f>IF(_xlfn.XLOOKUP(($A52&amp;"_"&amp;TEXT(G$2,"yyyy-mm-dd")),[1]SURVEY123!$A:$A,[1]SURVEY123!$AC:$AC,"")=0,"",_xlfn.XLOOKUP(($A52&amp;"_"&amp;TEXT(G$2,"yyyy-mm-dd")),[1]SURVEY123!$A:$A,[1]SURVEY123!$AC:$AC,""))</f>
        <v/>
      </c>
      <c r="H52" s="5" t="str">
        <f>IF(_xlfn.XLOOKUP(($A52&amp;"_"&amp;TEXT(H$2,"yyyy-mm-dd")),[1]SURVEY123!$A:$A,[1]SURVEY123!$AC:$AC,"")=0,"",_xlfn.XLOOKUP(($A52&amp;"_"&amp;TEXT(H$2,"yyyy-mm-dd")),[1]SURVEY123!$A:$A,[1]SURVEY123!$AC:$AC,""))</f>
        <v/>
      </c>
      <c r="I52" s="5" t="str">
        <f>IF(_xlfn.XLOOKUP(($A52&amp;"_"&amp;TEXT(I$2,"yyyy-mm-dd")),[1]SURVEY123!$A:$A,[1]SURVEY123!$AC:$AC,"")=0,"",_xlfn.XLOOKUP(($A52&amp;"_"&amp;TEXT(I$2,"yyyy-mm-dd")),[1]SURVEY123!$A:$A,[1]SURVEY123!$AC:$AC,""))</f>
        <v/>
      </c>
      <c r="J52" s="5" t="str">
        <f>IF(_xlfn.XLOOKUP(($A52&amp;"_"&amp;TEXT(J$2,"yyyy-mm-dd")),[1]SURVEY123!$A:$A,[1]SURVEY123!$AC:$AC,"")=0,"",_xlfn.XLOOKUP(($A52&amp;"_"&amp;TEXT(J$2,"yyyy-mm-dd")),[1]SURVEY123!$A:$A,[1]SURVEY123!$AC:$AC,""))</f>
        <v/>
      </c>
      <c r="K52" s="5" t="str">
        <f>IF(_xlfn.XLOOKUP(($A52&amp;"_"&amp;TEXT(K$2,"yyyy-mm-dd")),[1]SURVEY123!$A:$A,[1]SURVEY123!$AC:$AC,"")=0,"",_xlfn.XLOOKUP(($A52&amp;"_"&amp;TEXT(K$2,"yyyy-mm-dd")),[1]SURVEY123!$A:$A,[1]SURVEY123!$AC:$AC,""))</f>
        <v/>
      </c>
      <c r="L52" s="5" t="str">
        <f>IF(_xlfn.XLOOKUP(($A52&amp;"_"&amp;TEXT(L$2,"yyyy-mm-dd")),[1]SURVEY123!$A:$A,[1]SURVEY123!$AC:$AC,"")=0,"",_xlfn.XLOOKUP(($A52&amp;"_"&amp;TEXT(L$2,"yyyy-mm-dd")),[1]SURVEY123!$A:$A,[1]SURVEY123!$AC:$AC,""))</f>
        <v/>
      </c>
      <c r="M52" s="5" t="str">
        <f>IF(_xlfn.XLOOKUP(($A52&amp;"_"&amp;TEXT(M$2,"yyyy-mm-dd")),[1]SURVEY123!$A:$A,[1]SURVEY123!$AC:$AC,"")=0,"",_xlfn.XLOOKUP(($A52&amp;"_"&amp;TEXT(M$2,"yyyy-mm-dd")),[1]SURVEY123!$A:$A,[1]SURVEY123!$AC:$AC,""))</f>
        <v/>
      </c>
      <c r="N52" s="5" t="str">
        <f>IF(_xlfn.XLOOKUP(($A52&amp;"_"&amp;TEXT(N$2,"yyyy-mm-dd")),[1]SURVEY123!$A:$A,[1]SURVEY123!$AC:$AC,"")=0,"",_xlfn.XLOOKUP(($A52&amp;"_"&amp;TEXT(N$2,"yyyy-mm-dd")),[1]SURVEY123!$A:$A,[1]SURVEY123!$AC:$AC,""))</f>
        <v/>
      </c>
      <c r="O52" s="5" t="str">
        <f>IF(_xlfn.XLOOKUP(($A52&amp;"_"&amp;TEXT(O$2,"yyyy-mm-dd")),[1]SURVEY123!$A:$A,[1]SURVEY123!$AC:$AC,"")=0,"",_xlfn.XLOOKUP(($A52&amp;"_"&amp;TEXT(O$2,"yyyy-mm-dd")),[1]SURVEY123!$A:$A,[1]SURVEY123!$AC:$AC,""))</f>
        <v/>
      </c>
      <c r="P52" s="5" t="str">
        <f>IF(_xlfn.XLOOKUP(($A52&amp;"_"&amp;TEXT(P$2,"yyyy-mm-dd")),[1]SURVEY123!$A:$A,[1]SURVEY123!$AC:$AC,"")=0,"",_xlfn.XLOOKUP(($A52&amp;"_"&amp;TEXT(P$2,"yyyy-mm-dd")),[1]SURVEY123!$A:$A,[1]SURVEY123!$AC:$AC,""))</f>
        <v/>
      </c>
      <c r="Q52" s="5" t="str">
        <f>IF(_xlfn.XLOOKUP(($A52&amp;"_"&amp;TEXT(Q$2,"yyyy-mm-dd")),[1]SURVEY123!$A:$A,[1]SURVEY123!$AC:$AC,"")=0,"",_xlfn.XLOOKUP(($A52&amp;"_"&amp;TEXT(Q$2,"yyyy-mm-dd")),[1]SURVEY123!$A:$A,[1]SURVEY123!$AC:$AC,""))</f>
        <v/>
      </c>
      <c r="R52" s="20">
        <f t="shared" si="1"/>
        <v>0</v>
      </c>
      <c r="S52" s="20">
        <f t="shared" si="2"/>
        <v>0</v>
      </c>
      <c r="T52" s="12" t="str" cm="1">
        <f t="array" ref="T52">_xlfn.IFS(B52="","NA",R52=0, "Excellent", S52=0, "Good", S52=1, "Fair", S52=2, "Fair", S52&gt;=3, "Poor")</f>
        <v>NA</v>
      </c>
    </row>
    <row r="53" spans="1:20">
      <c r="A53" s="3" t="s">
        <v>56</v>
      </c>
      <c r="B53" s="10">
        <f t="shared" si="0"/>
        <v>22.666666666666668</v>
      </c>
      <c r="C53" s="5" t="str">
        <f>IF(_xlfn.XLOOKUP(($A53&amp;"_"&amp;TEXT(C$2,"yyyy-mm-dd")),[1]SURVEY123!$A:$A,[1]SURVEY123!$AC:$AC,"")=0,"",_xlfn.XLOOKUP(($A53&amp;"_"&amp;TEXT(C$2,"yyyy-mm-dd")),[1]SURVEY123!$A:$A,[1]SURVEY123!$AC:$AC,""))</f>
        <v/>
      </c>
      <c r="D53" s="5" t="str">
        <f>IF(_xlfn.XLOOKUP(($A53&amp;"_"&amp;TEXT(D$2,"yyyy-mm-dd")),[1]SURVEY123!$A:$A,[1]SURVEY123!$AC:$AC,"")=0,"",_xlfn.XLOOKUP(($A53&amp;"_"&amp;TEXT(D$2,"yyyy-mm-dd")),[1]SURVEY123!$A:$A,[1]SURVEY123!$AC:$AC,""))</f>
        <v/>
      </c>
      <c r="E53" s="5" t="str">
        <f>IF(_xlfn.XLOOKUP(($A53&amp;"_"&amp;TEXT(E$2,"yyyy-mm-dd")),[1]SURVEY123!$A:$A,[1]SURVEY123!$AC:$AC,"")=0,"",_xlfn.XLOOKUP(($A53&amp;"_"&amp;TEXT(E$2,"yyyy-mm-dd")),[1]SURVEY123!$A:$A,[1]SURVEY123!$AC:$AC,""))</f>
        <v/>
      </c>
      <c r="F53" s="5" t="str">
        <f>IF(_xlfn.XLOOKUP(($A53&amp;"_"&amp;TEXT(F$2,"yyyy-mm-dd")),[1]SURVEY123!$A:$A,[1]SURVEY123!$AC:$AC,"")=0,"",_xlfn.XLOOKUP(($A53&amp;"_"&amp;TEXT(F$2,"yyyy-mm-dd")),[1]SURVEY123!$A:$A,[1]SURVEY123!$AC:$AC,""))</f>
        <v/>
      </c>
      <c r="G53" s="5" t="str">
        <f>IF(_xlfn.XLOOKUP(($A53&amp;"_"&amp;TEXT(G$2,"yyyy-mm-dd")),[1]SURVEY123!$A:$A,[1]SURVEY123!$AC:$AC,"")=0,"",_xlfn.XLOOKUP(($A53&amp;"_"&amp;TEXT(G$2,"yyyy-mm-dd")),[1]SURVEY123!$A:$A,[1]SURVEY123!$AC:$AC,""))</f>
        <v/>
      </c>
      <c r="H53" s="5" t="str">
        <f>IF(_xlfn.XLOOKUP(($A53&amp;"_"&amp;TEXT(H$2,"yyyy-mm-dd")),[1]SURVEY123!$A:$A,[1]SURVEY123!$AC:$AC,"")=0,"",_xlfn.XLOOKUP(($A53&amp;"_"&amp;TEXT(H$2,"yyyy-mm-dd")),[1]SURVEY123!$A:$A,[1]SURVEY123!$AC:$AC,""))</f>
        <v/>
      </c>
      <c r="I53" s="5">
        <f>IF(_xlfn.XLOOKUP(($A53&amp;"_"&amp;TEXT(I$2,"yyyy-mm-dd")),[1]SURVEY123!$A:$A,[1]SURVEY123!$AC:$AC,"")=0,"",_xlfn.XLOOKUP(($A53&amp;"_"&amp;TEXT(I$2,"yyyy-mm-dd")),[1]SURVEY123!$A:$A,[1]SURVEY123!$AC:$AC,""))</f>
        <v>22</v>
      </c>
      <c r="J53" s="5">
        <f>IF(_xlfn.XLOOKUP(($A53&amp;"_"&amp;TEXT(J$2,"yyyy-mm-dd")),[1]SURVEY123!$A:$A,[1]SURVEY123!$AC:$AC,"")=0,"",_xlfn.XLOOKUP(($A53&amp;"_"&amp;TEXT(J$2,"yyyy-mm-dd")),[1]SURVEY123!$A:$A,[1]SURVEY123!$AC:$AC,""))</f>
        <v>25</v>
      </c>
      <c r="K53" s="5">
        <f>IF(_xlfn.XLOOKUP(($A53&amp;"_"&amp;TEXT(K$2,"yyyy-mm-dd")),[1]SURVEY123!$A:$A,[1]SURVEY123!$AC:$AC,"")=0,"",_xlfn.XLOOKUP(($A53&amp;"_"&amp;TEXT(K$2,"yyyy-mm-dd")),[1]SURVEY123!$A:$A,[1]SURVEY123!$AC:$AC,""))</f>
        <v>24</v>
      </c>
      <c r="L53" s="5">
        <f>IF(_xlfn.XLOOKUP(($A53&amp;"_"&amp;TEXT(L$2,"yyyy-mm-dd")),[1]SURVEY123!$A:$A,[1]SURVEY123!$AC:$AC,"")=0,"",_xlfn.XLOOKUP(($A53&amp;"_"&amp;TEXT(L$2,"yyyy-mm-dd")),[1]SURVEY123!$A:$A,[1]SURVEY123!$AC:$AC,""))</f>
        <v>22</v>
      </c>
      <c r="M53" s="5">
        <f>IF(_xlfn.XLOOKUP(($A53&amp;"_"&amp;TEXT(M$2,"yyyy-mm-dd")),[1]SURVEY123!$A:$A,[1]SURVEY123!$AC:$AC,"")=0,"",_xlfn.XLOOKUP(($A53&amp;"_"&amp;TEXT(M$2,"yyyy-mm-dd")),[1]SURVEY123!$A:$A,[1]SURVEY123!$AC:$AC,""))</f>
        <v>23</v>
      </c>
      <c r="N53" s="5">
        <f>IF(_xlfn.XLOOKUP(($A53&amp;"_"&amp;TEXT(N$2,"yyyy-mm-dd")),[1]SURVEY123!$A:$A,[1]SURVEY123!$AC:$AC,"")=0,"",_xlfn.XLOOKUP(($A53&amp;"_"&amp;TEXT(N$2,"yyyy-mm-dd")),[1]SURVEY123!$A:$A,[1]SURVEY123!$AC:$AC,""))</f>
        <v>20</v>
      </c>
      <c r="O53" s="5" t="str">
        <f>IF(_xlfn.XLOOKUP(($A53&amp;"_"&amp;TEXT(O$2,"yyyy-mm-dd")),[1]SURVEY123!$A:$A,[1]SURVEY123!$AC:$AC,"")=0,"",_xlfn.XLOOKUP(($A53&amp;"_"&amp;TEXT(O$2,"yyyy-mm-dd")),[1]SURVEY123!$A:$A,[1]SURVEY123!$AC:$AC,""))</f>
        <v/>
      </c>
      <c r="P53" s="5" t="str">
        <f>IF(_xlfn.XLOOKUP(($A53&amp;"_"&amp;TEXT(P$2,"yyyy-mm-dd")),[1]SURVEY123!$A:$A,[1]SURVEY123!$AC:$AC,"")=0,"",_xlfn.XLOOKUP(($A53&amp;"_"&amp;TEXT(P$2,"yyyy-mm-dd")),[1]SURVEY123!$A:$A,[1]SURVEY123!$AC:$AC,""))</f>
        <v/>
      </c>
      <c r="Q53" s="5" t="str">
        <f>IF(_xlfn.XLOOKUP(($A53&amp;"_"&amp;TEXT(Q$2,"yyyy-mm-dd")),[1]SURVEY123!$A:$A,[1]SURVEY123!$AC:$AC,"")=0,"",_xlfn.XLOOKUP(($A53&amp;"_"&amp;TEXT(Q$2,"yyyy-mm-dd")),[1]SURVEY123!$A:$A,[1]SURVEY123!$AC:$AC,""))</f>
        <v/>
      </c>
      <c r="R53" s="20">
        <f t="shared" si="1"/>
        <v>0</v>
      </c>
      <c r="S53" s="20">
        <f t="shared" si="2"/>
        <v>0</v>
      </c>
      <c r="T53" s="12" t="str" cm="1">
        <f t="array" ref="T53">_xlfn.IFS(B53="","NA",R53=0, "Excellent", S53=0, "Good", S53=1, "Fair", S53=2, "Fair", S53&gt;=3, "Poor")</f>
        <v>Excellent</v>
      </c>
    </row>
    <row r="54" spans="1:20">
      <c r="A54" s="3" t="s">
        <v>57</v>
      </c>
      <c r="B54" s="10">
        <f t="shared" si="0"/>
        <v>23</v>
      </c>
      <c r="C54" s="5" t="str">
        <f>IF(_xlfn.XLOOKUP(($A54&amp;"_"&amp;TEXT(C$2,"yyyy-mm-dd")),[1]SURVEY123!$A:$A,[1]SURVEY123!$AC:$AC,"")=0,"",_xlfn.XLOOKUP(($A54&amp;"_"&amp;TEXT(C$2,"yyyy-mm-dd")),[1]SURVEY123!$A:$A,[1]SURVEY123!$AC:$AC,""))</f>
        <v/>
      </c>
      <c r="D54" s="5" t="str">
        <f>IF(_xlfn.XLOOKUP(($A54&amp;"_"&amp;TEXT(D$2,"yyyy-mm-dd")),[1]SURVEY123!$A:$A,[1]SURVEY123!$AC:$AC,"")=0,"",_xlfn.XLOOKUP(($A54&amp;"_"&amp;TEXT(D$2,"yyyy-mm-dd")),[1]SURVEY123!$A:$A,[1]SURVEY123!$AC:$AC,""))</f>
        <v/>
      </c>
      <c r="E54" s="5" t="str">
        <f>IF(_xlfn.XLOOKUP(($A54&amp;"_"&amp;TEXT(E$2,"yyyy-mm-dd")),[1]SURVEY123!$A:$A,[1]SURVEY123!$AC:$AC,"")=0,"",_xlfn.XLOOKUP(($A54&amp;"_"&amp;TEXT(E$2,"yyyy-mm-dd")),[1]SURVEY123!$A:$A,[1]SURVEY123!$AC:$AC,""))</f>
        <v/>
      </c>
      <c r="F54" s="5" t="str">
        <f>IF(_xlfn.XLOOKUP(($A54&amp;"_"&amp;TEXT(F$2,"yyyy-mm-dd")),[1]SURVEY123!$A:$A,[1]SURVEY123!$AC:$AC,"")=0,"",_xlfn.XLOOKUP(($A54&amp;"_"&amp;TEXT(F$2,"yyyy-mm-dd")),[1]SURVEY123!$A:$A,[1]SURVEY123!$AC:$AC,""))</f>
        <v/>
      </c>
      <c r="G54" s="5" t="str">
        <f>IF(_xlfn.XLOOKUP(($A54&amp;"_"&amp;TEXT(G$2,"yyyy-mm-dd")),[1]SURVEY123!$A:$A,[1]SURVEY123!$AC:$AC,"")=0,"",_xlfn.XLOOKUP(($A54&amp;"_"&amp;TEXT(G$2,"yyyy-mm-dd")),[1]SURVEY123!$A:$A,[1]SURVEY123!$AC:$AC,""))</f>
        <v/>
      </c>
      <c r="H54" s="5" t="str">
        <f>IF(_xlfn.XLOOKUP(($A54&amp;"_"&amp;TEXT(H$2,"yyyy-mm-dd")),[1]SURVEY123!$A:$A,[1]SURVEY123!$AC:$AC,"")=0,"",_xlfn.XLOOKUP(($A54&amp;"_"&amp;TEXT(H$2,"yyyy-mm-dd")),[1]SURVEY123!$A:$A,[1]SURVEY123!$AC:$AC,""))</f>
        <v/>
      </c>
      <c r="I54" s="5">
        <f>IF(_xlfn.XLOOKUP(($A54&amp;"_"&amp;TEXT(I$2,"yyyy-mm-dd")),[1]SURVEY123!$A:$A,[1]SURVEY123!$AC:$AC,"")=0,"",_xlfn.XLOOKUP(($A54&amp;"_"&amp;TEXT(I$2,"yyyy-mm-dd")),[1]SURVEY123!$A:$A,[1]SURVEY123!$AC:$AC,""))</f>
        <v>23</v>
      </c>
      <c r="J54" s="5" t="str">
        <f>IF(_xlfn.XLOOKUP(($A54&amp;"_"&amp;TEXT(J$2,"yyyy-mm-dd")),[1]SURVEY123!$A:$A,[1]SURVEY123!$AC:$AC,"")=0,"",_xlfn.XLOOKUP(($A54&amp;"_"&amp;TEXT(J$2,"yyyy-mm-dd")),[1]SURVEY123!$A:$A,[1]SURVEY123!$AC:$AC,""))</f>
        <v/>
      </c>
      <c r="K54" s="5">
        <f>IF(_xlfn.XLOOKUP(($A54&amp;"_"&amp;TEXT(K$2,"yyyy-mm-dd")),[1]SURVEY123!$A:$A,[1]SURVEY123!$AC:$AC,"")=0,"",_xlfn.XLOOKUP(($A54&amp;"_"&amp;TEXT(K$2,"yyyy-mm-dd")),[1]SURVEY123!$A:$A,[1]SURVEY123!$AC:$AC,""))</f>
        <v>23</v>
      </c>
      <c r="L54" s="5">
        <f>IF(_xlfn.XLOOKUP(($A54&amp;"_"&amp;TEXT(L$2,"yyyy-mm-dd")),[1]SURVEY123!$A:$A,[1]SURVEY123!$AC:$AC,"")=0,"",_xlfn.XLOOKUP(($A54&amp;"_"&amp;TEXT(L$2,"yyyy-mm-dd")),[1]SURVEY123!$A:$A,[1]SURVEY123!$AC:$AC,""))</f>
        <v>23</v>
      </c>
      <c r="M54" s="5">
        <f>IF(_xlfn.XLOOKUP(($A54&amp;"_"&amp;TEXT(M$2,"yyyy-mm-dd")),[1]SURVEY123!$A:$A,[1]SURVEY123!$AC:$AC,"")=0,"",_xlfn.XLOOKUP(($A54&amp;"_"&amp;TEXT(M$2,"yyyy-mm-dd")),[1]SURVEY123!$A:$A,[1]SURVEY123!$AC:$AC,""))</f>
        <v>24</v>
      </c>
      <c r="N54" s="5">
        <f>IF(_xlfn.XLOOKUP(($A54&amp;"_"&amp;TEXT(N$2,"yyyy-mm-dd")),[1]SURVEY123!$A:$A,[1]SURVEY123!$AC:$AC,"")=0,"",_xlfn.XLOOKUP(($A54&amp;"_"&amp;TEXT(N$2,"yyyy-mm-dd")),[1]SURVEY123!$A:$A,[1]SURVEY123!$AC:$AC,""))</f>
        <v>22</v>
      </c>
      <c r="O54" s="5" t="str">
        <f>IF(_xlfn.XLOOKUP(($A54&amp;"_"&amp;TEXT(O$2,"yyyy-mm-dd")),[1]SURVEY123!$A:$A,[1]SURVEY123!$AC:$AC,"")=0,"",_xlfn.XLOOKUP(($A54&amp;"_"&amp;TEXT(O$2,"yyyy-mm-dd")),[1]SURVEY123!$A:$A,[1]SURVEY123!$AC:$AC,""))</f>
        <v/>
      </c>
      <c r="P54" s="5" t="str">
        <f>IF(_xlfn.XLOOKUP(($A54&amp;"_"&amp;TEXT(P$2,"yyyy-mm-dd")),[1]SURVEY123!$A:$A,[1]SURVEY123!$AC:$AC,"")=0,"",_xlfn.XLOOKUP(($A54&amp;"_"&amp;TEXT(P$2,"yyyy-mm-dd")),[1]SURVEY123!$A:$A,[1]SURVEY123!$AC:$AC,""))</f>
        <v/>
      </c>
      <c r="Q54" s="5" t="str">
        <f>IF(_xlfn.XLOOKUP(($A54&amp;"_"&amp;TEXT(Q$2,"yyyy-mm-dd")),[1]SURVEY123!$A:$A,[1]SURVEY123!$AC:$AC,"")=0,"",_xlfn.XLOOKUP(($A54&amp;"_"&amp;TEXT(Q$2,"yyyy-mm-dd")),[1]SURVEY123!$A:$A,[1]SURVEY123!$AC:$AC,""))</f>
        <v/>
      </c>
      <c r="R54" s="20">
        <f t="shared" si="1"/>
        <v>0</v>
      </c>
      <c r="S54" s="20">
        <f t="shared" si="2"/>
        <v>0</v>
      </c>
      <c r="T54" s="12" t="str" cm="1">
        <f t="array" ref="T54">_xlfn.IFS(B54="","NA",R54=0, "Excellent", S54=0, "Good", S54=1, "Fair", S54=2, "Fair", S54&gt;=3, "Poor")</f>
        <v>Excellent</v>
      </c>
    </row>
    <row r="55" spans="1:20">
      <c r="A55" s="3" t="s">
        <v>58</v>
      </c>
      <c r="B55" s="10">
        <f t="shared" si="0"/>
        <v>29.142857142857142</v>
      </c>
      <c r="C55" s="5" t="str">
        <f>IF(_xlfn.XLOOKUP(($A55&amp;"_"&amp;TEXT(C$2,"yyyy-mm-dd")),[1]SURVEY123!$A:$A,[1]SURVEY123!$AC:$AC,"")=0,"",_xlfn.XLOOKUP(($A55&amp;"_"&amp;TEXT(C$2,"yyyy-mm-dd")),[1]SURVEY123!$A:$A,[1]SURVEY123!$AC:$AC,""))</f>
        <v/>
      </c>
      <c r="D55" s="5" t="str">
        <f>IF(_xlfn.XLOOKUP(($A55&amp;"_"&amp;TEXT(D$2,"yyyy-mm-dd")),[1]SURVEY123!$A:$A,[1]SURVEY123!$AC:$AC,"")=0,"",_xlfn.XLOOKUP(($A55&amp;"_"&amp;TEXT(D$2,"yyyy-mm-dd")),[1]SURVEY123!$A:$A,[1]SURVEY123!$AC:$AC,""))</f>
        <v/>
      </c>
      <c r="E55" s="5" t="str">
        <f>IF(_xlfn.XLOOKUP(($A55&amp;"_"&amp;TEXT(E$2,"yyyy-mm-dd")),[1]SURVEY123!$A:$A,[1]SURVEY123!$AC:$AC,"")=0,"",_xlfn.XLOOKUP(($A55&amp;"_"&amp;TEXT(E$2,"yyyy-mm-dd")),[1]SURVEY123!$A:$A,[1]SURVEY123!$AC:$AC,""))</f>
        <v/>
      </c>
      <c r="F55" s="5" t="str">
        <f>IF(_xlfn.XLOOKUP(($A55&amp;"_"&amp;TEXT(F$2,"yyyy-mm-dd")),[1]SURVEY123!$A:$A,[1]SURVEY123!$AC:$AC,"")=0,"",_xlfn.XLOOKUP(($A55&amp;"_"&amp;TEXT(F$2,"yyyy-mm-dd")),[1]SURVEY123!$A:$A,[1]SURVEY123!$AC:$AC,""))</f>
        <v/>
      </c>
      <c r="G55" s="5" t="str">
        <f>IF(_xlfn.XLOOKUP(($A55&amp;"_"&amp;TEXT(G$2,"yyyy-mm-dd")),[1]SURVEY123!$A:$A,[1]SURVEY123!$AC:$AC,"")=0,"",_xlfn.XLOOKUP(($A55&amp;"_"&amp;TEXT(G$2,"yyyy-mm-dd")),[1]SURVEY123!$A:$A,[1]SURVEY123!$AC:$AC,""))</f>
        <v/>
      </c>
      <c r="H55" s="5">
        <f>IF(_xlfn.XLOOKUP(($A55&amp;"_"&amp;TEXT(H$2,"yyyy-mm-dd")),[1]SURVEY123!$A:$A,[1]SURVEY123!$AC:$AC,"")=0,"",_xlfn.XLOOKUP(($A55&amp;"_"&amp;TEXT(H$2,"yyyy-mm-dd")),[1]SURVEY123!$A:$A,[1]SURVEY123!$AC:$AC,""))</f>
        <v>21</v>
      </c>
      <c r="I55" s="5">
        <f>IF(_xlfn.XLOOKUP(($A55&amp;"_"&amp;TEXT(I$2,"yyyy-mm-dd")),[1]SURVEY123!$A:$A,[1]SURVEY123!$AC:$AC,"")=0,"",_xlfn.XLOOKUP(($A55&amp;"_"&amp;TEXT(I$2,"yyyy-mm-dd")),[1]SURVEY123!$A:$A,[1]SURVEY123!$AC:$AC,""))</f>
        <v>22</v>
      </c>
      <c r="J55" s="5">
        <f>IF(_xlfn.XLOOKUP(($A55&amp;"_"&amp;TEXT(J$2,"yyyy-mm-dd")),[1]SURVEY123!$A:$A,[1]SURVEY123!$AC:$AC,"")=0,"",_xlfn.XLOOKUP(($A55&amp;"_"&amp;TEXT(J$2,"yyyy-mm-dd")),[1]SURVEY123!$A:$A,[1]SURVEY123!$AC:$AC,""))</f>
        <v>21</v>
      </c>
      <c r="K55" s="5">
        <f>IF(_xlfn.XLOOKUP(($A55&amp;"_"&amp;TEXT(K$2,"yyyy-mm-dd")),[1]SURVEY123!$A:$A,[1]SURVEY123!$AC:$AC,"")=0,"",_xlfn.XLOOKUP(($A55&amp;"_"&amp;TEXT(K$2,"yyyy-mm-dd")),[1]SURVEY123!$A:$A,[1]SURVEY123!$AC:$AC,""))</f>
        <v>23</v>
      </c>
      <c r="L55" s="5">
        <f>IF(_xlfn.XLOOKUP(($A55&amp;"_"&amp;TEXT(L$2,"yyyy-mm-dd")),[1]SURVEY123!$A:$A,[1]SURVEY123!$AC:$AC,"")=0,"",_xlfn.XLOOKUP(($A55&amp;"_"&amp;TEXT(L$2,"yyyy-mm-dd")),[1]SURVEY123!$A:$A,[1]SURVEY123!$AC:$AC,""))</f>
        <v>22</v>
      </c>
      <c r="M55" s="5">
        <f>IF(_xlfn.XLOOKUP(($A55&amp;"_"&amp;TEXT(M$2,"yyyy-mm-dd")),[1]SURVEY123!$A:$A,[1]SURVEY123!$AC:$AC,"")=0,"",_xlfn.XLOOKUP(($A55&amp;"_"&amp;TEXT(M$2,"yyyy-mm-dd")),[1]SURVEY123!$A:$A,[1]SURVEY123!$AC:$AC,""))</f>
        <v>74</v>
      </c>
      <c r="N55" s="5">
        <f>IF(_xlfn.XLOOKUP(($A55&amp;"_"&amp;TEXT(N$2,"yyyy-mm-dd")),[1]SURVEY123!$A:$A,[1]SURVEY123!$AC:$AC,"")=0,"",_xlfn.XLOOKUP(($A55&amp;"_"&amp;TEXT(N$2,"yyyy-mm-dd")),[1]SURVEY123!$A:$A,[1]SURVEY123!$AC:$AC,""))</f>
        <v>21</v>
      </c>
      <c r="O55" s="5" t="str">
        <f>IF(_xlfn.XLOOKUP(($A55&amp;"_"&amp;TEXT(O$2,"yyyy-mm-dd")),[1]SURVEY123!$A:$A,[1]SURVEY123!$AC:$AC,"")=0,"",_xlfn.XLOOKUP(($A55&amp;"_"&amp;TEXT(O$2,"yyyy-mm-dd")),[1]SURVEY123!$A:$A,[1]SURVEY123!$AC:$AC,""))</f>
        <v/>
      </c>
      <c r="P55" s="5" t="str">
        <f>IF(_xlfn.XLOOKUP(($A55&amp;"_"&amp;TEXT(P$2,"yyyy-mm-dd")),[1]SURVEY123!$A:$A,[1]SURVEY123!$AC:$AC,"")=0,"",_xlfn.XLOOKUP(($A55&amp;"_"&amp;TEXT(P$2,"yyyy-mm-dd")),[1]SURVEY123!$A:$A,[1]SURVEY123!$AC:$AC,""))</f>
        <v/>
      </c>
      <c r="Q55" s="5" t="str">
        <f>IF(_xlfn.XLOOKUP(($A55&amp;"_"&amp;TEXT(Q$2,"yyyy-mm-dd")),[1]SURVEY123!$A:$A,[1]SURVEY123!$AC:$AC,"")=0,"",_xlfn.XLOOKUP(($A55&amp;"_"&amp;TEXT(Q$2,"yyyy-mm-dd")),[1]SURVEY123!$A:$A,[1]SURVEY123!$AC:$AC,""))</f>
        <v/>
      </c>
      <c r="R55" s="20">
        <f t="shared" si="1"/>
        <v>1</v>
      </c>
      <c r="S55" s="20">
        <f t="shared" si="2"/>
        <v>1</v>
      </c>
      <c r="T55" s="12" t="str" cm="1">
        <f t="array" ref="T55">_xlfn.IFS(B55="","NA",R55=0, "Excellent", S55=0, "Good", S55=1, "Fair", S55=2, "Fair", S55&gt;=3, "Poor")</f>
        <v>Fair</v>
      </c>
    </row>
    <row r="56" spans="1:20">
      <c r="A56" s="3" t="s">
        <v>59</v>
      </c>
      <c r="B56" s="10" t="str">
        <f t="shared" si="0"/>
        <v/>
      </c>
      <c r="C56" s="5" t="str">
        <f>IF(_xlfn.XLOOKUP(($A56&amp;"_"&amp;TEXT(C$2,"yyyy-mm-dd")),[1]SURVEY123!$A:$A,[1]SURVEY123!$AC:$AC,"")=0,"",_xlfn.XLOOKUP(($A56&amp;"_"&amp;TEXT(C$2,"yyyy-mm-dd")),[1]SURVEY123!$A:$A,[1]SURVEY123!$AC:$AC,""))</f>
        <v/>
      </c>
      <c r="D56" s="5" t="str">
        <f>IF(_xlfn.XLOOKUP(($A56&amp;"_"&amp;TEXT(D$2,"yyyy-mm-dd")),[1]SURVEY123!$A:$A,[1]SURVEY123!$AC:$AC,"")=0,"",_xlfn.XLOOKUP(($A56&amp;"_"&amp;TEXT(D$2,"yyyy-mm-dd")),[1]SURVEY123!$A:$A,[1]SURVEY123!$AC:$AC,""))</f>
        <v/>
      </c>
      <c r="E56" s="5" t="str">
        <f>IF(_xlfn.XLOOKUP(($A56&amp;"_"&amp;TEXT(E$2,"yyyy-mm-dd")),[1]SURVEY123!$A:$A,[1]SURVEY123!$AC:$AC,"")=0,"",_xlfn.XLOOKUP(($A56&amp;"_"&amp;TEXT(E$2,"yyyy-mm-dd")),[1]SURVEY123!$A:$A,[1]SURVEY123!$AC:$AC,""))</f>
        <v/>
      </c>
      <c r="F56" s="5" t="str">
        <f>IF(_xlfn.XLOOKUP(($A56&amp;"_"&amp;TEXT(F$2,"yyyy-mm-dd")),[1]SURVEY123!$A:$A,[1]SURVEY123!$AC:$AC,"")=0,"",_xlfn.XLOOKUP(($A56&amp;"_"&amp;TEXT(F$2,"yyyy-mm-dd")),[1]SURVEY123!$A:$A,[1]SURVEY123!$AC:$AC,""))</f>
        <v/>
      </c>
      <c r="G56" s="5" t="str">
        <f>IF(_xlfn.XLOOKUP(($A56&amp;"_"&amp;TEXT(G$2,"yyyy-mm-dd")),[1]SURVEY123!$A:$A,[1]SURVEY123!$AC:$AC,"")=0,"",_xlfn.XLOOKUP(($A56&amp;"_"&amp;TEXT(G$2,"yyyy-mm-dd")),[1]SURVEY123!$A:$A,[1]SURVEY123!$AC:$AC,""))</f>
        <v/>
      </c>
      <c r="H56" s="5" t="str">
        <f>IF(_xlfn.XLOOKUP(($A56&amp;"_"&amp;TEXT(H$2,"yyyy-mm-dd")),[1]SURVEY123!$A:$A,[1]SURVEY123!$AC:$AC,"")=0,"",_xlfn.XLOOKUP(($A56&amp;"_"&amp;TEXT(H$2,"yyyy-mm-dd")),[1]SURVEY123!$A:$A,[1]SURVEY123!$AC:$AC,""))</f>
        <v/>
      </c>
      <c r="I56" s="5" t="str">
        <f>IF(_xlfn.XLOOKUP(($A56&amp;"_"&amp;TEXT(I$2,"yyyy-mm-dd")),[1]SURVEY123!$A:$A,[1]SURVEY123!$AC:$AC,"")=0,"",_xlfn.XLOOKUP(($A56&amp;"_"&amp;TEXT(I$2,"yyyy-mm-dd")),[1]SURVEY123!$A:$A,[1]SURVEY123!$AC:$AC,""))</f>
        <v/>
      </c>
      <c r="J56" s="5" t="str">
        <f>IF(_xlfn.XLOOKUP(($A56&amp;"_"&amp;TEXT(J$2,"yyyy-mm-dd")),[1]SURVEY123!$A:$A,[1]SURVEY123!$AC:$AC,"")=0,"",_xlfn.XLOOKUP(($A56&amp;"_"&amp;TEXT(J$2,"yyyy-mm-dd")),[1]SURVEY123!$A:$A,[1]SURVEY123!$AC:$AC,""))</f>
        <v/>
      </c>
      <c r="K56" s="5" t="str">
        <f>IF(_xlfn.XLOOKUP(($A56&amp;"_"&amp;TEXT(K$2,"yyyy-mm-dd")),[1]SURVEY123!$A:$A,[1]SURVEY123!$AC:$AC,"")=0,"",_xlfn.XLOOKUP(($A56&amp;"_"&amp;TEXT(K$2,"yyyy-mm-dd")),[1]SURVEY123!$A:$A,[1]SURVEY123!$AC:$AC,""))</f>
        <v/>
      </c>
      <c r="L56" s="5" t="str">
        <f>IF(_xlfn.XLOOKUP(($A56&amp;"_"&amp;TEXT(L$2,"yyyy-mm-dd")),[1]SURVEY123!$A:$A,[1]SURVEY123!$AC:$AC,"")=0,"",_xlfn.XLOOKUP(($A56&amp;"_"&amp;TEXT(L$2,"yyyy-mm-dd")),[1]SURVEY123!$A:$A,[1]SURVEY123!$AC:$AC,""))</f>
        <v/>
      </c>
      <c r="M56" s="5" t="str">
        <f>IF(_xlfn.XLOOKUP(($A56&amp;"_"&amp;TEXT(M$2,"yyyy-mm-dd")),[1]SURVEY123!$A:$A,[1]SURVEY123!$AC:$AC,"")=0,"",_xlfn.XLOOKUP(($A56&amp;"_"&amp;TEXT(M$2,"yyyy-mm-dd")),[1]SURVEY123!$A:$A,[1]SURVEY123!$AC:$AC,""))</f>
        <v/>
      </c>
      <c r="N56" s="5" t="str">
        <f>IF(_xlfn.XLOOKUP(($A56&amp;"_"&amp;TEXT(N$2,"yyyy-mm-dd")),[1]SURVEY123!$A:$A,[1]SURVEY123!$AC:$AC,"")=0,"",_xlfn.XLOOKUP(($A56&amp;"_"&amp;TEXT(N$2,"yyyy-mm-dd")),[1]SURVEY123!$A:$A,[1]SURVEY123!$AC:$AC,""))</f>
        <v/>
      </c>
      <c r="O56" s="5" t="str">
        <f>IF(_xlfn.XLOOKUP(($A56&amp;"_"&amp;TEXT(O$2,"yyyy-mm-dd")),[1]SURVEY123!$A:$A,[1]SURVEY123!$AC:$AC,"")=0,"",_xlfn.XLOOKUP(($A56&amp;"_"&amp;TEXT(O$2,"yyyy-mm-dd")),[1]SURVEY123!$A:$A,[1]SURVEY123!$AC:$AC,""))</f>
        <v/>
      </c>
      <c r="P56" s="5" t="str">
        <f>IF(_xlfn.XLOOKUP(($A56&amp;"_"&amp;TEXT(P$2,"yyyy-mm-dd")),[1]SURVEY123!$A:$A,[1]SURVEY123!$AC:$AC,"")=0,"",_xlfn.XLOOKUP(($A56&amp;"_"&amp;TEXT(P$2,"yyyy-mm-dd")),[1]SURVEY123!$A:$A,[1]SURVEY123!$AC:$AC,""))</f>
        <v/>
      </c>
      <c r="Q56" s="5" t="str">
        <f>IF(_xlfn.XLOOKUP(($A56&amp;"_"&amp;TEXT(Q$2,"yyyy-mm-dd")),[1]SURVEY123!$A:$A,[1]SURVEY123!$AC:$AC,"")=0,"",_xlfn.XLOOKUP(($A56&amp;"_"&amp;TEXT(Q$2,"yyyy-mm-dd")),[1]SURVEY123!$A:$A,[1]SURVEY123!$AC:$AC,""))</f>
        <v/>
      </c>
      <c r="R56" s="20">
        <f t="shared" si="1"/>
        <v>0</v>
      </c>
      <c r="S56" s="20">
        <f t="shared" si="2"/>
        <v>0</v>
      </c>
      <c r="T56" s="12" t="str" cm="1">
        <f t="array" ref="T56">_xlfn.IFS(B56="","NA",R56=0, "Excellent", S56=0, "Good", S56=1, "Fair", S56=2, "Fair", S56&gt;=3, "Poor")</f>
        <v>NA</v>
      </c>
    </row>
    <row r="57" spans="1:20">
      <c r="A57" s="3" t="s">
        <v>60</v>
      </c>
      <c r="B57" s="10">
        <f t="shared" si="0"/>
        <v>18.083333333333332</v>
      </c>
      <c r="C57" s="5">
        <f>IF(_xlfn.XLOOKUP(($A57&amp;"_"&amp;TEXT(C$2,"yyyy-mm-dd")),[1]SURVEY123!$A:$A,[1]SURVEY123!$AC:$AC,"")=0,"",_xlfn.XLOOKUP(($A57&amp;"_"&amp;TEXT(C$2,"yyyy-mm-dd")),[1]SURVEY123!$A:$A,[1]SURVEY123!$AC:$AC,""))</f>
        <v>15</v>
      </c>
      <c r="D57" s="5">
        <f>IF(_xlfn.XLOOKUP(($A57&amp;"_"&amp;TEXT(D$2,"yyyy-mm-dd")),[1]SURVEY123!$A:$A,[1]SURVEY123!$AC:$AC,"")=0,"",_xlfn.XLOOKUP(($A57&amp;"_"&amp;TEXT(D$2,"yyyy-mm-dd")),[1]SURVEY123!$A:$A,[1]SURVEY123!$AC:$AC,""))</f>
        <v>13</v>
      </c>
      <c r="E57" s="5">
        <f>IF(_xlfn.XLOOKUP(($A57&amp;"_"&amp;TEXT(E$2,"yyyy-mm-dd")),[1]SURVEY123!$A:$A,[1]SURVEY123!$AC:$AC,"")=0,"",_xlfn.XLOOKUP(($A57&amp;"_"&amp;TEXT(E$2,"yyyy-mm-dd")),[1]SURVEY123!$A:$A,[1]SURVEY123!$AC:$AC,""))</f>
        <v>14</v>
      </c>
      <c r="F57" s="5">
        <f>IF(_xlfn.XLOOKUP(($A57&amp;"_"&amp;TEXT(F$2,"yyyy-mm-dd")),[1]SURVEY123!$A:$A,[1]SURVEY123!$AC:$AC,"")=0,"",_xlfn.XLOOKUP(($A57&amp;"_"&amp;TEXT(F$2,"yyyy-mm-dd")),[1]SURVEY123!$A:$A,[1]SURVEY123!$AC:$AC,""))</f>
        <v>17</v>
      </c>
      <c r="G57" s="5">
        <f>IF(_xlfn.XLOOKUP(($A57&amp;"_"&amp;TEXT(G$2,"yyyy-mm-dd")),[1]SURVEY123!$A:$A,[1]SURVEY123!$AC:$AC,"")=0,"",_xlfn.XLOOKUP(($A57&amp;"_"&amp;TEXT(G$2,"yyyy-mm-dd")),[1]SURVEY123!$A:$A,[1]SURVEY123!$AC:$AC,""))</f>
        <v>15</v>
      </c>
      <c r="H57" s="5">
        <f>IF(_xlfn.XLOOKUP(($A57&amp;"_"&amp;TEXT(H$2,"yyyy-mm-dd")),[1]SURVEY123!$A:$A,[1]SURVEY123!$AC:$AC,"")=0,"",_xlfn.XLOOKUP(($A57&amp;"_"&amp;TEXT(H$2,"yyyy-mm-dd")),[1]SURVEY123!$A:$A,[1]SURVEY123!$AC:$AC,""))</f>
        <v>19</v>
      </c>
      <c r="I57" s="5">
        <f>IF(_xlfn.XLOOKUP(($A57&amp;"_"&amp;TEXT(I$2,"yyyy-mm-dd")),[1]SURVEY123!$A:$A,[1]SURVEY123!$AC:$AC,"")=0,"",_xlfn.XLOOKUP(($A57&amp;"_"&amp;TEXT(I$2,"yyyy-mm-dd")),[1]SURVEY123!$A:$A,[1]SURVEY123!$AC:$AC,""))</f>
        <v>21</v>
      </c>
      <c r="J57" s="5">
        <f>IF(_xlfn.XLOOKUP(($A57&amp;"_"&amp;TEXT(J$2,"yyyy-mm-dd")),[1]SURVEY123!$A:$A,[1]SURVEY123!$AC:$AC,"")=0,"",_xlfn.XLOOKUP(($A57&amp;"_"&amp;TEXT(J$2,"yyyy-mm-dd")),[1]SURVEY123!$A:$A,[1]SURVEY123!$AC:$AC,""))</f>
        <v>20</v>
      </c>
      <c r="K57" s="5">
        <f>IF(_xlfn.XLOOKUP(($A57&amp;"_"&amp;TEXT(K$2,"yyyy-mm-dd")),[1]SURVEY123!$A:$A,[1]SURVEY123!$AC:$AC,"")=0,"",_xlfn.XLOOKUP(($A57&amp;"_"&amp;TEXT(K$2,"yyyy-mm-dd")),[1]SURVEY123!$A:$A,[1]SURVEY123!$AC:$AC,""))</f>
        <v>22</v>
      </c>
      <c r="L57" s="5">
        <f>IF(_xlfn.XLOOKUP(($A57&amp;"_"&amp;TEXT(L$2,"yyyy-mm-dd")),[1]SURVEY123!$A:$A,[1]SURVEY123!$AC:$AC,"")=0,"",_xlfn.XLOOKUP(($A57&amp;"_"&amp;TEXT(L$2,"yyyy-mm-dd")),[1]SURVEY123!$A:$A,[1]SURVEY123!$AC:$AC,""))</f>
        <v>21</v>
      </c>
      <c r="M57" s="5">
        <f>IF(_xlfn.XLOOKUP(($A57&amp;"_"&amp;TEXT(M$2,"yyyy-mm-dd")),[1]SURVEY123!$A:$A,[1]SURVEY123!$AC:$AC,"")=0,"",_xlfn.XLOOKUP(($A57&amp;"_"&amp;TEXT(M$2,"yyyy-mm-dd")),[1]SURVEY123!$A:$A,[1]SURVEY123!$AC:$AC,""))</f>
        <v>21</v>
      </c>
      <c r="N57" s="5">
        <f>IF(_xlfn.XLOOKUP(($A57&amp;"_"&amp;TEXT(N$2,"yyyy-mm-dd")),[1]SURVEY123!$A:$A,[1]SURVEY123!$AC:$AC,"")=0,"",_xlfn.XLOOKUP(($A57&amp;"_"&amp;TEXT(N$2,"yyyy-mm-dd")),[1]SURVEY123!$A:$A,[1]SURVEY123!$AC:$AC,""))</f>
        <v>19</v>
      </c>
      <c r="O57" s="5" t="str">
        <f>IF(_xlfn.XLOOKUP(($A57&amp;"_"&amp;TEXT(O$2,"yyyy-mm-dd")),[1]SURVEY123!$A:$A,[1]SURVEY123!$AC:$AC,"")=0,"",_xlfn.XLOOKUP(($A57&amp;"_"&amp;TEXT(O$2,"yyyy-mm-dd")),[1]SURVEY123!$A:$A,[1]SURVEY123!$AC:$AC,""))</f>
        <v/>
      </c>
      <c r="P57" s="5" t="str">
        <f>IF(_xlfn.XLOOKUP(($A57&amp;"_"&amp;TEXT(P$2,"yyyy-mm-dd")),[1]SURVEY123!$A:$A,[1]SURVEY123!$AC:$AC,"")=0,"",_xlfn.XLOOKUP(($A57&amp;"_"&amp;TEXT(P$2,"yyyy-mm-dd")),[1]SURVEY123!$A:$A,[1]SURVEY123!$AC:$AC,""))</f>
        <v/>
      </c>
      <c r="Q57" s="5" t="str">
        <f>IF(_xlfn.XLOOKUP(($A57&amp;"_"&amp;TEXT(Q$2,"yyyy-mm-dd")),[1]SURVEY123!$A:$A,[1]SURVEY123!$AC:$AC,"")=0,"",_xlfn.XLOOKUP(($A57&amp;"_"&amp;TEXT(Q$2,"yyyy-mm-dd")),[1]SURVEY123!$A:$A,[1]SURVEY123!$AC:$AC,""))</f>
        <v/>
      </c>
      <c r="R57" s="20">
        <f t="shared" si="1"/>
        <v>0</v>
      </c>
      <c r="S57" s="20">
        <f t="shared" si="2"/>
        <v>0</v>
      </c>
      <c r="T57" s="12" t="str" cm="1">
        <f t="array" ref="T57">_xlfn.IFS(B57="","NA",R57=0, "Excellent", S57=0, "Good", S57=1, "Fair", S57=2, "Fair", S57&gt;=3, "Poor")</f>
        <v>Excellent</v>
      </c>
    </row>
    <row r="58" spans="1:20">
      <c r="A58" s="3" t="s">
        <v>61</v>
      </c>
      <c r="B58" s="10">
        <f t="shared" si="0"/>
        <v>21.666666666666668</v>
      </c>
      <c r="C58" s="5">
        <f>IF(_xlfn.XLOOKUP(($A58&amp;"_"&amp;TEXT(C$2,"yyyy-mm-dd")),[1]SURVEY123!$A:$A,[1]SURVEY123!$AC:$AC,"")=0,"",_xlfn.XLOOKUP(($A58&amp;"_"&amp;TEXT(C$2,"yyyy-mm-dd")),[1]SURVEY123!$A:$A,[1]SURVEY123!$AC:$AC,""))</f>
        <v>19</v>
      </c>
      <c r="D58" s="5">
        <f>IF(_xlfn.XLOOKUP(($A58&amp;"_"&amp;TEXT(D$2,"yyyy-mm-dd")),[1]SURVEY123!$A:$A,[1]SURVEY123!$AC:$AC,"")=0,"",_xlfn.XLOOKUP(($A58&amp;"_"&amp;TEXT(D$2,"yyyy-mm-dd")),[1]SURVEY123!$A:$A,[1]SURVEY123!$AC:$AC,""))</f>
        <v>16</v>
      </c>
      <c r="E58" s="5">
        <f>IF(_xlfn.XLOOKUP(($A58&amp;"_"&amp;TEXT(E$2,"yyyy-mm-dd")),[1]SURVEY123!$A:$A,[1]SURVEY123!$AC:$AC,"")=0,"",_xlfn.XLOOKUP(($A58&amp;"_"&amp;TEXT(E$2,"yyyy-mm-dd")),[1]SURVEY123!$A:$A,[1]SURVEY123!$AC:$AC,""))</f>
        <v>19</v>
      </c>
      <c r="F58" s="5">
        <f>IF(_xlfn.XLOOKUP(($A58&amp;"_"&amp;TEXT(F$2,"yyyy-mm-dd")),[1]SURVEY123!$A:$A,[1]SURVEY123!$AC:$AC,"")=0,"",_xlfn.XLOOKUP(($A58&amp;"_"&amp;TEXT(F$2,"yyyy-mm-dd")),[1]SURVEY123!$A:$A,[1]SURVEY123!$AC:$AC,""))</f>
        <v>20</v>
      </c>
      <c r="G58" s="5">
        <f>IF(_xlfn.XLOOKUP(($A58&amp;"_"&amp;TEXT(G$2,"yyyy-mm-dd")),[1]SURVEY123!$A:$A,[1]SURVEY123!$AC:$AC,"")=0,"",_xlfn.XLOOKUP(($A58&amp;"_"&amp;TEXT(G$2,"yyyy-mm-dd")),[1]SURVEY123!$A:$A,[1]SURVEY123!$AC:$AC,""))</f>
        <v>20</v>
      </c>
      <c r="H58" s="5">
        <f>IF(_xlfn.XLOOKUP(($A58&amp;"_"&amp;TEXT(H$2,"yyyy-mm-dd")),[1]SURVEY123!$A:$A,[1]SURVEY123!$AC:$AC,"")=0,"",_xlfn.XLOOKUP(($A58&amp;"_"&amp;TEXT(H$2,"yyyy-mm-dd")),[1]SURVEY123!$A:$A,[1]SURVEY123!$AC:$AC,""))</f>
        <v>22</v>
      </c>
      <c r="I58" s="5">
        <f>IF(_xlfn.XLOOKUP(($A58&amp;"_"&amp;TEXT(I$2,"yyyy-mm-dd")),[1]SURVEY123!$A:$A,[1]SURVEY123!$AC:$AC,"")=0,"",_xlfn.XLOOKUP(($A58&amp;"_"&amp;TEXT(I$2,"yyyy-mm-dd")),[1]SURVEY123!$A:$A,[1]SURVEY123!$AC:$AC,""))</f>
        <v>24</v>
      </c>
      <c r="J58" s="5">
        <f>IF(_xlfn.XLOOKUP(($A58&amp;"_"&amp;TEXT(J$2,"yyyy-mm-dd")),[1]SURVEY123!$A:$A,[1]SURVEY123!$AC:$AC,"")=0,"",_xlfn.XLOOKUP(($A58&amp;"_"&amp;TEXT(J$2,"yyyy-mm-dd")),[1]SURVEY123!$A:$A,[1]SURVEY123!$AC:$AC,""))</f>
        <v>23</v>
      </c>
      <c r="K58" s="5">
        <f>IF(_xlfn.XLOOKUP(($A58&amp;"_"&amp;TEXT(K$2,"yyyy-mm-dd")),[1]SURVEY123!$A:$A,[1]SURVEY123!$AC:$AC,"")=0,"",_xlfn.XLOOKUP(($A58&amp;"_"&amp;TEXT(K$2,"yyyy-mm-dd")),[1]SURVEY123!$A:$A,[1]SURVEY123!$AC:$AC,""))</f>
        <v>25</v>
      </c>
      <c r="L58" s="5">
        <f>IF(_xlfn.XLOOKUP(($A58&amp;"_"&amp;TEXT(L$2,"yyyy-mm-dd")),[1]SURVEY123!$A:$A,[1]SURVEY123!$AC:$AC,"")=0,"",_xlfn.XLOOKUP(($A58&amp;"_"&amp;TEXT(L$2,"yyyy-mm-dd")),[1]SURVEY123!$A:$A,[1]SURVEY123!$AC:$AC,""))</f>
        <v>23</v>
      </c>
      <c r="M58" s="5">
        <f>IF(_xlfn.XLOOKUP(($A58&amp;"_"&amp;TEXT(M$2,"yyyy-mm-dd")),[1]SURVEY123!$A:$A,[1]SURVEY123!$AC:$AC,"")=0,"",_xlfn.XLOOKUP(($A58&amp;"_"&amp;TEXT(M$2,"yyyy-mm-dd")),[1]SURVEY123!$A:$A,[1]SURVEY123!$AC:$AC,""))</f>
        <v>24</v>
      </c>
      <c r="N58" s="5">
        <f>IF(_xlfn.XLOOKUP(($A58&amp;"_"&amp;TEXT(N$2,"yyyy-mm-dd")),[1]SURVEY123!$A:$A,[1]SURVEY123!$AC:$AC,"")=0,"",_xlfn.XLOOKUP(($A58&amp;"_"&amp;TEXT(N$2,"yyyy-mm-dd")),[1]SURVEY123!$A:$A,[1]SURVEY123!$AC:$AC,""))</f>
        <v>25</v>
      </c>
      <c r="O58" s="5" t="str">
        <f>IF(_xlfn.XLOOKUP(($A58&amp;"_"&amp;TEXT(O$2,"yyyy-mm-dd")),[1]SURVEY123!$A:$A,[1]SURVEY123!$AC:$AC,"")=0,"",_xlfn.XLOOKUP(($A58&amp;"_"&amp;TEXT(O$2,"yyyy-mm-dd")),[1]SURVEY123!$A:$A,[1]SURVEY123!$AC:$AC,""))</f>
        <v/>
      </c>
      <c r="P58" s="5" t="str">
        <f>IF(_xlfn.XLOOKUP(($A58&amp;"_"&amp;TEXT(P$2,"yyyy-mm-dd")),[1]SURVEY123!$A:$A,[1]SURVEY123!$AC:$AC,"")=0,"",_xlfn.XLOOKUP(($A58&amp;"_"&amp;TEXT(P$2,"yyyy-mm-dd")),[1]SURVEY123!$A:$A,[1]SURVEY123!$AC:$AC,""))</f>
        <v/>
      </c>
      <c r="Q58" s="5" t="str">
        <f>IF(_xlfn.XLOOKUP(($A58&amp;"_"&amp;TEXT(Q$2,"yyyy-mm-dd")),[1]SURVEY123!$A:$A,[1]SURVEY123!$AC:$AC,"")=0,"",_xlfn.XLOOKUP(($A58&amp;"_"&amp;TEXT(Q$2,"yyyy-mm-dd")),[1]SURVEY123!$A:$A,[1]SURVEY123!$AC:$AC,""))</f>
        <v/>
      </c>
      <c r="R58" s="20">
        <f t="shared" si="1"/>
        <v>0</v>
      </c>
      <c r="S58" s="20">
        <f t="shared" si="2"/>
        <v>0</v>
      </c>
      <c r="T58" s="12" t="str" cm="1">
        <f t="array" ref="T58">_xlfn.IFS(B58="","NA",R58=0, "Excellent", S58=0, "Good", S58=1, "Fair", S58=2, "Fair", S58&gt;=3, "Poor")</f>
        <v>Excellent</v>
      </c>
    </row>
    <row r="59" spans="1:20">
      <c r="A59" s="3" t="s">
        <v>62</v>
      </c>
      <c r="B59" s="10" t="str">
        <f t="shared" si="0"/>
        <v/>
      </c>
      <c r="C59" s="5" t="str">
        <f>IF(_xlfn.XLOOKUP(($A59&amp;"_"&amp;TEXT(C$2,"yyyy-mm-dd")),[1]SURVEY123!$A:$A,[1]SURVEY123!$AC:$AC,"")=0,"",_xlfn.XLOOKUP(($A59&amp;"_"&amp;TEXT(C$2,"yyyy-mm-dd")),[1]SURVEY123!$A:$A,[1]SURVEY123!$AC:$AC,""))</f>
        <v/>
      </c>
      <c r="D59" s="5" t="str">
        <f>IF(_xlfn.XLOOKUP(($A59&amp;"_"&amp;TEXT(D$2,"yyyy-mm-dd")),[1]SURVEY123!$A:$A,[1]SURVEY123!$AC:$AC,"")=0,"",_xlfn.XLOOKUP(($A59&amp;"_"&amp;TEXT(D$2,"yyyy-mm-dd")),[1]SURVEY123!$A:$A,[1]SURVEY123!$AC:$AC,""))</f>
        <v/>
      </c>
      <c r="E59" s="5" t="str">
        <f>IF(_xlfn.XLOOKUP(($A59&amp;"_"&amp;TEXT(E$2,"yyyy-mm-dd")),[1]SURVEY123!$A:$A,[1]SURVEY123!$AC:$AC,"")=0,"",_xlfn.XLOOKUP(($A59&amp;"_"&amp;TEXT(E$2,"yyyy-mm-dd")),[1]SURVEY123!$A:$A,[1]SURVEY123!$AC:$AC,""))</f>
        <v/>
      </c>
      <c r="F59" s="5" t="str">
        <f>IF(_xlfn.XLOOKUP(($A59&amp;"_"&amp;TEXT(F$2,"yyyy-mm-dd")),[1]SURVEY123!$A:$A,[1]SURVEY123!$AC:$AC,"")=0,"",_xlfn.XLOOKUP(($A59&amp;"_"&amp;TEXT(F$2,"yyyy-mm-dd")),[1]SURVEY123!$A:$A,[1]SURVEY123!$AC:$AC,""))</f>
        <v/>
      </c>
      <c r="G59" s="5" t="str">
        <f>IF(_xlfn.XLOOKUP(($A59&amp;"_"&amp;TEXT(G$2,"yyyy-mm-dd")),[1]SURVEY123!$A:$A,[1]SURVEY123!$AC:$AC,"")=0,"",_xlfn.XLOOKUP(($A59&amp;"_"&amp;TEXT(G$2,"yyyy-mm-dd")),[1]SURVEY123!$A:$A,[1]SURVEY123!$AC:$AC,""))</f>
        <v/>
      </c>
      <c r="H59" s="5" t="str">
        <f>IF(_xlfn.XLOOKUP(($A59&amp;"_"&amp;TEXT(H$2,"yyyy-mm-dd")),[1]SURVEY123!$A:$A,[1]SURVEY123!$AC:$AC,"")=0,"",_xlfn.XLOOKUP(($A59&amp;"_"&amp;TEXT(H$2,"yyyy-mm-dd")),[1]SURVEY123!$A:$A,[1]SURVEY123!$AC:$AC,""))</f>
        <v/>
      </c>
      <c r="I59" s="5" t="str">
        <f>IF(_xlfn.XLOOKUP(($A59&amp;"_"&amp;TEXT(I$2,"yyyy-mm-dd")),[1]SURVEY123!$A:$A,[1]SURVEY123!$AC:$AC,"")=0,"",_xlfn.XLOOKUP(($A59&amp;"_"&amp;TEXT(I$2,"yyyy-mm-dd")),[1]SURVEY123!$A:$A,[1]SURVEY123!$AC:$AC,""))</f>
        <v/>
      </c>
      <c r="J59" s="5" t="str">
        <f>IF(_xlfn.XLOOKUP(($A59&amp;"_"&amp;TEXT(J$2,"yyyy-mm-dd")),[1]SURVEY123!$A:$A,[1]SURVEY123!$AC:$AC,"")=0,"",_xlfn.XLOOKUP(($A59&amp;"_"&amp;TEXT(J$2,"yyyy-mm-dd")),[1]SURVEY123!$A:$A,[1]SURVEY123!$AC:$AC,""))</f>
        <v/>
      </c>
      <c r="K59" s="5" t="str">
        <f>IF(_xlfn.XLOOKUP(($A59&amp;"_"&amp;TEXT(K$2,"yyyy-mm-dd")),[1]SURVEY123!$A:$A,[1]SURVEY123!$AC:$AC,"")=0,"",_xlfn.XLOOKUP(($A59&amp;"_"&amp;TEXT(K$2,"yyyy-mm-dd")),[1]SURVEY123!$A:$A,[1]SURVEY123!$AC:$AC,""))</f>
        <v/>
      </c>
      <c r="L59" s="5" t="str">
        <f>IF(_xlfn.XLOOKUP(($A59&amp;"_"&amp;TEXT(L$2,"yyyy-mm-dd")),[1]SURVEY123!$A:$A,[1]SURVEY123!$AC:$AC,"")=0,"",_xlfn.XLOOKUP(($A59&amp;"_"&amp;TEXT(L$2,"yyyy-mm-dd")),[1]SURVEY123!$A:$A,[1]SURVEY123!$AC:$AC,""))</f>
        <v/>
      </c>
      <c r="M59" s="5" t="str">
        <f>IF(_xlfn.XLOOKUP(($A59&amp;"_"&amp;TEXT(M$2,"yyyy-mm-dd")),[1]SURVEY123!$A:$A,[1]SURVEY123!$AC:$AC,"")=0,"",_xlfn.XLOOKUP(($A59&amp;"_"&amp;TEXT(M$2,"yyyy-mm-dd")),[1]SURVEY123!$A:$A,[1]SURVEY123!$AC:$AC,""))</f>
        <v/>
      </c>
      <c r="N59" s="5" t="str">
        <f>IF(_xlfn.XLOOKUP(($A59&amp;"_"&amp;TEXT(N$2,"yyyy-mm-dd")),[1]SURVEY123!$A:$A,[1]SURVEY123!$AC:$AC,"")=0,"",_xlfn.XLOOKUP(($A59&amp;"_"&amp;TEXT(N$2,"yyyy-mm-dd")),[1]SURVEY123!$A:$A,[1]SURVEY123!$AC:$AC,""))</f>
        <v/>
      </c>
      <c r="O59" s="5" t="str">
        <f>IF(_xlfn.XLOOKUP(($A59&amp;"_"&amp;TEXT(O$2,"yyyy-mm-dd")),[1]SURVEY123!$A:$A,[1]SURVEY123!$AC:$AC,"")=0,"",_xlfn.XLOOKUP(($A59&amp;"_"&amp;TEXT(O$2,"yyyy-mm-dd")),[1]SURVEY123!$A:$A,[1]SURVEY123!$AC:$AC,""))</f>
        <v/>
      </c>
      <c r="P59" s="5" t="str">
        <f>IF(_xlfn.XLOOKUP(($A59&amp;"_"&amp;TEXT(P$2,"yyyy-mm-dd")),[1]SURVEY123!$A:$A,[1]SURVEY123!$AC:$AC,"")=0,"",_xlfn.XLOOKUP(($A59&amp;"_"&amp;TEXT(P$2,"yyyy-mm-dd")),[1]SURVEY123!$A:$A,[1]SURVEY123!$AC:$AC,""))</f>
        <v/>
      </c>
      <c r="Q59" s="5" t="str">
        <f>IF(_xlfn.XLOOKUP(($A59&amp;"_"&amp;TEXT(Q$2,"yyyy-mm-dd")),[1]SURVEY123!$A:$A,[1]SURVEY123!$AC:$AC,"")=0,"",_xlfn.XLOOKUP(($A59&amp;"_"&amp;TEXT(Q$2,"yyyy-mm-dd")),[1]SURVEY123!$A:$A,[1]SURVEY123!$AC:$AC,""))</f>
        <v/>
      </c>
      <c r="R59" s="20">
        <f t="shared" si="1"/>
        <v>0</v>
      </c>
      <c r="S59" s="20">
        <f t="shared" si="2"/>
        <v>0</v>
      </c>
      <c r="T59" s="12" t="str" cm="1">
        <f t="array" ref="T59">_xlfn.IFS(B59="","NA",R59=0, "Excellent", S59=0, "Good", S59=1, "Fair", S59=2, "Fair", S59&gt;=3, "Poor")</f>
        <v>NA</v>
      </c>
    </row>
    <row r="60" spans="1:20">
      <c r="A60" s="3" t="s">
        <v>63</v>
      </c>
      <c r="B60" s="10">
        <f t="shared" si="0"/>
        <v>25</v>
      </c>
      <c r="C60" s="5" t="str">
        <f>IF(_xlfn.XLOOKUP(($A60&amp;"_"&amp;TEXT(C$2,"yyyy-mm-dd")),[1]SURVEY123!$A:$A,[1]SURVEY123!$AC:$AC,"")=0,"",_xlfn.XLOOKUP(($A60&amp;"_"&amp;TEXT(C$2,"yyyy-mm-dd")),[1]SURVEY123!$A:$A,[1]SURVEY123!$AC:$AC,""))</f>
        <v/>
      </c>
      <c r="D60" s="5" t="str">
        <f>IF(_xlfn.XLOOKUP(($A60&amp;"_"&amp;TEXT(D$2,"yyyy-mm-dd")),[1]SURVEY123!$A:$A,[1]SURVEY123!$AC:$AC,"")=0,"",_xlfn.XLOOKUP(($A60&amp;"_"&amp;TEXT(D$2,"yyyy-mm-dd")),[1]SURVEY123!$A:$A,[1]SURVEY123!$AC:$AC,""))</f>
        <v/>
      </c>
      <c r="E60" s="5" t="str">
        <f>IF(_xlfn.XLOOKUP(($A60&amp;"_"&amp;TEXT(E$2,"yyyy-mm-dd")),[1]SURVEY123!$A:$A,[1]SURVEY123!$AC:$AC,"")=0,"",_xlfn.XLOOKUP(($A60&amp;"_"&amp;TEXT(E$2,"yyyy-mm-dd")),[1]SURVEY123!$A:$A,[1]SURVEY123!$AC:$AC,""))</f>
        <v/>
      </c>
      <c r="F60" s="5" t="str">
        <f>IF(_xlfn.XLOOKUP(($A60&amp;"_"&amp;TEXT(F$2,"yyyy-mm-dd")),[1]SURVEY123!$A:$A,[1]SURVEY123!$AC:$AC,"")=0,"",_xlfn.XLOOKUP(($A60&amp;"_"&amp;TEXT(F$2,"yyyy-mm-dd")),[1]SURVEY123!$A:$A,[1]SURVEY123!$AC:$AC,""))</f>
        <v/>
      </c>
      <c r="G60" s="5" t="str">
        <f>IF(_xlfn.XLOOKUP(($A60&amp;"_"&amp;TEXT(G$2,"yyyy-mm-dd")),[1]SURVEY123!$A:$A,[1]SURVEY123!$AC:$AC,"")=0,"",_xlfn.XLOOKUP(($A60&amp;"_"&amp;TEXT(G$2,"yyyy-mm-dd")),[1]SURVEY123!$A:$A,[1]SURVEY123!$AC:$AC,""))</f>
        <v/>
      </c>
      <c r="H60" s="5" t="str">
        <f>IF(_xlfn.XLOOKUP(($A60&amp;"_"&amp;TEXT(H$2,"yyyy-mm-dd")),[1]SURVEY123!$A:$A,[1]SURVEY123!$AC:$AC,"")=0,"",_xlfn.XLOOKUP(($A60&amp;"_"&amp;TEXT(H$2,"yyyy-mm-dd")),[1]SURVEY123!$A:$A,[1]SURVEY123!$AC:$AC,""))</f>
        <v/>
      </c>
      <c r="I60" s="5">
        <f>IF(_xlfn.XLOOKUP(($A60&amp;"_"&amp;TEXT(I$2,"yyyy-mm-dd")),[1]SURVEY123!$A:$A,[1]SURVEY123!$AC:$AC,"")=0,"",_xlfn.XLOOKUP(($A60&amp;"_"&amp;TEXT(I$2,"yyyy-mm-dd")),[1]SURVEY123!$A:$A,[1]SURVEY123!$AC:$AC,""))</f>
        <v>24</v>
      </c>
      <c r="J60" s="5">
        <f>IF(_xlfn.XLOOKUP(($A60&amp;"_"&amp;TEXT(J$2,"yyyy-mm-dd")),[1]SURVEY123!$A:$A,[1]SURVEY123!$AC:$AC,"")=0,"",_xlfn.XLOOKUP(($A60&amp;"_"&amp;TEXT(J$2,"yyyy-mm-dd")),[1]SURVEY123!$A:$A,[1]SURVEY123!$AC:$AC,""))</f>
        <v>25</v>
      </c>
      <c r="K60" s="5">
        <f>IF(_xlfn.XLOOKUP(($A60&amp;"_"&amp;TEXT(K$2,"yyyy-mm-dd")),[1]SURVEY123!$A:$A,[1]SURVEY123!$AC:$AC,"")=0,"",_xlfn.XLOOKUP(($A60&amp;"_"&amp;TEXT(K$2,"yyyy-mm-dd")),[1]SURVEY123!$A:$A,[1]SURVEY123!$AC:$AC,""))</f>
        <v>25</v>
      </c>
      <c r="L60" s="5">
        <f>IF(_xlfn.XLOOKUP(($A60&amp;"_"&amp;TEXT(L$2,"yyyy-mm-dd")),[1]SURVEY123!$A:$A,[1]SURVEY123!$AC:$AC,"")=0,"",_xlfn.XLOOKUP(($A60&amp;"_"&amp;TEXT(L$2,"yyyy-mm-dd")),[1]SURVEY123!$A:$A,[1]SURVEY123!$AC:$AC,""))</f>
        <v>26</v>
      </c>
      <c r="M60" s="5" t="str">
        <f>IF(_xlfn.XLOOKUP(($A60&amp;"_"&amp;TEXT(M$2,"yyyy-mm-dd")),[1]SURVEY123!$A:$A,[1]SURVEY123!$AC:$AC,"")=0,"",_xlfn.XLOOKUP(($A60&amp;"_"&amp;TEXT(M$2,"yyyy-mm-dd")),[1]SURVEY123!$A:$A,[1]SURVEY123!$AC:$AC,""))</f>
        <v/>
      </c>
      <c r="N60" s="5" t="str">
        <f>IF(_xlfn.XLOOKUP(($A60&amp;"_"&amp;TEXT(N$2,"yyyy-mm-dd")),[1]SURVEY123!$A:$A,[1]SURVEY123!$AC:$AC,"")=0,"",_xlfn.XLOOKUP(($A60&amp;"_"&amp;TEXT(N$2,"yyyy-mm-dd")),[1]SURVEY123!$A:$A,[1]SURVEY123!$AC:$AC,""))</f>
        <v/>
      </c>
      <c r="O60" s="5" t="str">
        <f>IF(_xlfn.XLOOKUP(($A60&amp;"_"&amp;TEXT(O$2,"yyyy-mm-dd")),[1]SURVEY123!$A:$A,[1]SURVEY123!$AC:$AC,"")=0,"",_xlfn.XLOOKUP(($A60&amp;"_"&amp;TEXT(O$2,"yyyy-mm-dd")),[1]SURVEY123!$A:$A,[1]SURVEY123!$AC:$AC,""))</f>
        <v/>
      </c>
      <c r="P60" s="5" t="str">
        <f>IF(_xlfn.XLOOKUP(($A60&amp;"_"&amp;TEXT(P$2,"yyyy-mm-dd")),[1]SURVEY123!$A:$A,[1]SURVEY123!$AC:$AC,"")=0,"",_xlfn.XLOOKUP(($A60&amp;"_"&amp;TEXT(P$2,"yyyy-mm-dd")),[1]SURVEY123!$A:$A,[1]SURVEY123!$AC:$AC,""))</f>
        <v/>
      </c>
      <c r="Q60" s="5" t="str">
        <f>IF(_xlfn.XLOOKUP(($A60&amp;"_"&amp;TEXT(Q$2,"yyyy-mm-dd")),[1]SURVEY123!$A:$A,[1]SURVEY123!$AC:$AC,"")=0,"",_xlfn.XLOOKUP(($A60&amp;"_"&amp;TEXT(Q$2,"yyyy-mm-dd")),[1]SURVEY123!$A:$A,[1]SURVEY123!$AC:$AC,""))</f>
        <v/>
      </c>
      <c r="R60" s="20">
        <f t="shared" si="1"/>
        <v>0</v>
      </c>
      <c r="S60" s="20">
        <f t="shared" si="2"/>
        <v>0</v>
      </c>
      <c r="T60" s="12" t="str" cm="1">
        <f t="array" ref="T60">_xlfn.IFS(B60="","NA",R60=0, "Excellent", S60=0, "Good", S60=1, "Fair", S60=2, "Fair", S60&gt;=3, "Poor")</f>
        <v>Excellent</v>
      </c>
    </row>
    <row r="61" spans="1:20">
      <c r="A61" s="3" t="s">
        <v>64</v>
      </c>
      <c r="B61" s="10">
        <f t="shared" si="0"/>
        <v>26.5</v>
      </c>
      <c r="C61" s="5" t="str">
        <f>IF(_xlfn.XLOOKUP(($A61&amp;"_"&amp;TEXT(C$2,"yyyy-mm-dd")),[1]SURVEY123!$A:$A,[1]SURVEY123!$AC:$AC,"")=0,"",_xlfn.XLOOKUP(($A61&amp;"_"&amp;TEXT(C$2,"yyyy-mm-dd")),[1]SURVEY123!$A:$A,[1]SURVEY123!$AC:$AC,""))</f>
        <v/>
      </c>
      <c r="D61" s="5" t="str">
        <f>IF(_xlfn.XLOOKUP(($A61&amp;"_"&amp;TEXT(D$2,"yyyy-mm-dd")),[1]SURVEY123!$A:$A,[1]SURVEY123!$AC:$AC,"")=0,"",_xlfn.XLOOKUP(($A61&amp;"_"&amp;TEXT(D$2,"yyyy-mm-dd")),[1]SURVEY123!$A:$A,[1]SURVEY123!$AC:$AC,""))</f>
        <v/>
      </c>
      <c r="E61" s="5" t="str">
        <f>IF(_xlfn.XLOOKUP(($A61&amp;"_"&amp;TEXT(E$2,"yyyy-mm-dd")),[1]SURVEY123!$A:$A,[1]SURVEY123!$AC:$AC,"")=0,"",_xlfn.XLOOKUP(($A61&amp;"_"&amp;TEXT(E$2,"yyyy-mm-dd")),[1]SURVEY123!$A:$A,[1]SURVEY123!$AC:$AC,""))</f>
        <v/>
      </c>
      <c r="F61" s="5" t="str">
        <f>IF(_xlfn.XLOOKUP(($A61&amp;"_"&amp;TEXT(F$2,"yyyy-mm-dd")),[1]SURVEY123!$A:$A,[1]SURVEY123!$AC:$AC,"")=0,"",_xlfn.XLOOKUP(($A61&amp;"_"&amp;TEXT(F$2,"yyyy-mm-dd")),[1]SURVEY123!$A:$A,[1]SURVEY123!$AC:$AC,""))</f>
        <v/>
      </c>
      <c r="G61" s="5" t="str">
        <f>IF(_xlfn.XLOOKUP(($A61&amp;"_"&amp;TEXT(G$2,"yyyy-mm-dd")),[1]SURVEY123!$A:$A,[1]SURVEY123!$AC:$AC,"")=0,"",_xlfn.XLOOKUP(($A61&amp;"_"&amp;TEXT(G$2,"yyyy-mm-dd")),[1]SURVEY123!$A:$A,[1]SURVEY123!$AC:$AC,""))</f>
        <v/>
      </c>
      <c r="H61" s="5">
        <f>IF(_xlfn.XLOOKUP(($A61&amp;"_"&amp;TEXT(H$2,"yyyy-mm-dd")),[1]SURVEY123!$A:$A,[1]SURVEY123!$AC:$AC,"")=0,"",_xlfn.XLOOKUP(($A61&amp;"_"&amp;TEXT(H$2,"yyyy-mm-dd")),[1]SURVEY123!$A:$A,[1]SURVEY123!$AC:$AC,""))</f>
        <v>25</v>
      </c>
      <c r="I61" s="5">
        <f>IF(_xlfn.XLOOKUP(($A61&amp;"_"&amp;TEXT(I$2,"yyyy-mm-dd")),[1]SURVEY123!$A:$A,[1]SURVEY123!$AC:$AC,"")=0,"",_xlfn.XLOOKUP(($A61&amp;"_"&amp;TEXT(I$2,"yyyy-mm-dd")),[1]SURVEY123!$A:$A,[1]SURVEY123!$AC:$AC,""))</f>
        <v>27</v>
      </c>
      <c r="J61" s="5">
        <f>IF(_xlfn.XLOOKUP(($A61&amp;"_"&amp;TEXT(J$2,"yyyy-mm-dd")),[1]SURVEY123!$A:$A,[1]SURVEY123!$AC:$AC,"")=0,"",_xlfn.XLOOKUP(($A61&amp;"_"&amp;TEXT(J$2,"yyyy-mm-dd")),[1]SURVEY123!$A:$A,[1]SURVEY123!$AC:$AC,""))</f>
        <v>26.5</v>
      </c>
      <c r="K61" s="5">
        <f>IF(_xlfn.XLOOKUP(($A61&amp;"_"&amp;TEXT(K$2,"yyyy-mm-dd")),[1]SURVEY123!$A:$A,[1]SURVEY123!$AC:$AC,"")=0,"",_xlfn.XLOOKUP(($A61&amp;"_"&amp;TEXT(K$2,"yyyy-mm-dd")),[1]SURVEY123!$A:$A,[1]SURVEY123!$AC:$AC,""))</f>
        <v>26</v>
      </c>
      <c r="L61" s="5">
        <f>IF(_xlfn.XLOOKUP(($A61&amp;"_"&amp;TEXT(L$2,"yyyy-mm-dd")),[1]SURVEY123!$A:$A,[1]SURVEY123!$AC:$AC,"")=0,"",_xlfn.XLOOKUP(($A61&amp;"_"&amp;TEXT(L$2,"yyyy-mm-dd")),[1]SURVEY123!$A:$A,[1]SURVEY123!$AC:$AC,""))</f>
        <v>28</v>
      </c>
      <c r="M61" s="5" t="str">
        <f>IF(_xlfn.XLOOKUP(($A61&amp;"_"&amp;TEXT(M$2,"yyyy-mm-dd")),[1]SURVEY123!$A:$A,[1]SURVEY123!$AC:$AC,"")=0,"",_xlfn.XLOOKUP(($A61&amp;"_"&amp;TEXT(M$2,"yyyy-mm-dd")),[1]SURVEY123!$A:$A,[1]SURVEY123!$AC:$AC,""))</f>
        <v/>
      </c>
      <c r="N61" s="5" t="str">
        <f>IF(_xlfn.XLOOKUP(($A61&amp;"_"&amp;TEXT(N$2,"yyyy-mm-dd")),[1]SURVEY123!$A:$A,[1]SURVEY123!$AC:$AC,"")=0,"",_xlfn.XLOOKUP(($A61&amp;"_"&amp;TEXT(N$2,"yyyy-mm-dd")),[1]SURVEY123!$A:$A,[1]SURVEY123!$AC:$AC,""))</f>
        <v/>
      </c>
      <c r="O61" s="5" t="str">
        <f>IF(_xlfn.XLOOKUP(($A61&amp;"_"&amp;TEXT(O$2,"yyyy-mm-dd")),[1]SURVEY123!$A:$A,[1]SURVEY123!$AC:$AC,"")=0,"",_xlfn.XLOOKUP(($A61&amp;"_"&amp;TEXT(O$2,"yyyy-mm-dd")),[1]SURVEY123!$A:$A,[1]SURVEY123!$AC:$AC,""))</f>
        <v/>
      </c>
      <c r="P61" s="5" t="str">
        <f>IF(_xlfn.XLOOKUP(($A61&amp;"_"&amp;TEXT(P$2,"yyyy-mm-dd")),[1]SURVEY123!$A:$A,[1]SURVEY123!$AC:$AC,"")=0,"",_xlfn.XLOOKUP(($A61&amp;"_"&amp;TEXT(P$2,"yyyy-mm-dd")),[1]SURVEY123!$A:$A,[1]SURVEY123!$AC:$AC,""))</f>
        <v/>
      </c>
      <c r="Q61" s="5" t="str">
        <f>IF(_xlfn.XLOOKUP(($A61&amp;"_"&amp;TEXT(Q$2,"yyyy-mm-dd")),[1]SURVEY123!$A:$A,[1]SURVEY123!$AC:$AC,"")=0,"",_xlfn.XLOOKUP(($A61&amp;"_"&amp;TEXT(Q$2,"yyyy-mm-dd")),[1]SURVEY123!$A:$A,[1]SURVEY123!$AC:$AC,""))</f>
        <v/>
      </c>
      <c r="R61" s="20">
        <f t="shared" si="1"/>
        <v>0</v>
      </c>
      <c r="S61" s="20">
        <f t="shared" si="2"/>
        <v>0</v>
      </c>
      <c r="T61" s="12" t="str" cm="1">
        <f t="array" ref="T61">_xlfn.IFS(B61="","NA",R61=0, "Excellent", S61=0, "Good", S61=1, "Fair", S61=2, "Fair", S61&gt;=3, "Poor")</f>
        <v>Excellent</v>
      </c>
    </row>
    <row r="62" spans="1:20">
      <c r="A62" s="3" t="s">
        <v>65</v>
      </c>
      <c r="B62" s="10">
        <f t="shared" si="0"/>
        <v>21</v>
      </c>
      <c r="C62" s="5" t="str">
        <f>IF(_xlfn.XLOOKUP(($A62&amp;"_"&amp;TEXT(C$2,"yyyy-mm-dd")),[1]SURVEY123!$A:$A,[1]SURVEY123!$AC:$AC,"")=0,"",_xlfn.XLOOKUP(($A62&amp;"_"&amp;TEXT(C$2,"yyyy-mm-dd")),[1]SURVEY123!$A:$A,[1]SURVEY123!$AC:$AC,""))</f>
        <v/>
      </c>
      <c r="D62" s="5" t="str">
        <f>IF(_xlfn.XLOOKUP(($A62&amp;"_"&amp;TEXT(D$2,"yyyy-mm-dd")),[1]SURVEY123!$A:$A,[1]SURVEY123!$AC:$AC,"")=0,"",_xlfn.XLOOKUP(($A62&amp;"_"&amp;TEXT(D$2,"yyyy-mm-dd")),[1]SURVEY123!$A:$A,[1]SURVEY123!$AC:$AC,""))</f>
        <v/>
      </c>
      <c r="E62" s="5" t="str">
        <f>IF(_xlfn.XLOOKUP(($A62&amp;"_"&amp;TEXT(E$2,"yyyy-mm-dd")),[1]SURVEY123!$A:$A,[1]SURVEY123!$AC:$AC,"")=0,"",_xlfn.XLOOKUP(($A62&amp;"_"&amp;TEXT(E$2,"yyyy-mm-dd")),[1]SURVEY123!$A:$A,[1]SURVEY123!$AC:$AC,""))</f>
        <v/>
      </c>
      <c r="F62" s="5" t="str">
        <f>IF(_xlfn.XLOOKUP(($A62&amp;"_"&amp;TEXT(F$2,"yyyy-mm-dd")),[1]SURVEY123!$A:$A,[1]SURVEY123!$AC:$AC,"")=0,"",_xlfn.XLOOKUP(($A62&amp;"_"&amp;TEXT(F$2,"yyyy-mm-dd")),[1]SURVEY123!$A:$A,[1]SURVEY123!$AC:$AC,""))</f>
        <v/>
      </c>
      <c r="G62" s="5" t="str">
        <f>IF(_xlfn.XLOOKUP(($A62&amp;"_"&amp;TEXT(G$2,"yyyy-mm-dd")),[1]SURVEY123!$A:$A,[1]SURVEY123!$AC:$AC,"")=0,"",_xlfn.XLOOKUP(($A62&amp;"_"&amp;TEXT(G$2,"yyyy-mm-dd")),[1]SURVEY123!$A:$A,[1]SURVEY123!$AC:$AC,""))</f>
        <v/>
      </c>
      <c r="H62" s="5" t="str">
        <f>IF(_xlfn.XLOOKUP(($A62&amp;"_"&amp;TEXT(H$2,"yyyy-mm-dd")),[1]SURVEY123!$A:$A,[1]SURVEY123!$AC:$AC,"")=0,"",_xlfn.XLOOKUP(($A62&amp;"_"&amp;TEXT(H$2,"yyyy-mm-dd")),[1]SURVEY123!$A:$A,[1]SURVEY123!$AC:$AC,""))</f>
        <v/>
      </c>
      <c r="I62" s="5" t="str">
        <f>IF(_xlfn.XLOOKUP(($A62&amp;"_"&amp;TEXT(I$2,"yyyy-mm-dd")),[1]SURVEY123!$A:$A,[1]SURVEY123!$AC:$AC,"")=0,"",_xlfn.XLOOKUP(($A62&amp;"_"&amp;TEXT(I$2,"yyyy-mm-dd")),[1]SURVEY123!$A:$A,[1]SURVEY123!$AC:$AC,""))</f>
        <v/>
      </c>
      <c r="J62" s="5" t="str">
        <f>IF(_xlfn.XLOOKUP(($A62&amp;"_"&amp;TEXT(J$2,"yyyy-mm-dd")),[1]SURVEY123!$A:$A,[1]SURVEY123!$AC:$AC,"")=0,"",_xlfn.XLOOKUP(($A62&amp;"_"&amp;TEXT(J$2,"yyyy-mm-dd")),[1]SURVEY123!$A:$A,[1]SURVEY123!$AC:$AC,""))</f>
        <v/>
      </c>
      <c r="K62" s="5" t="str">
        <f>IF(_xlfn.XLOOKUP(($A62&amp;"_"&amp;TEXT(K$2,"yyyy-mm-dd")),[1]SURVEY123!$A:$A,[1]SURVEY123!$AC:$AC,"")=0,"",_xlfn.XLOOKUP(($A62&amp;"_"&amp;TEXT(K$2,"yyyy-mm-dd")),[1]SURVEY123!$A:$A,[1]SURVEY123!$AC:$AC,""))</f>
        <v/>
      </c>
      <c r="L62" s="5" t="str">
        <f>IF(_xlfn.XLOOKUP(($A62&amp;"_"&amp;TEXT(L$2,"yyyy-mm-dd")),[1]SURVEY123!$A:$A,[1]SURVEY123!$AC:$AC,"")=0,"",_xlfn.XLOOKUP(($A62&amp;"_"&amp;TEXT(L$2,"yyyy-mm-dd")),[1]SURVEY123!$A:$A,[1]SURVEY123!$AC:$AC,""))</f>
        <v/>
      </c>
      <c r="M62" s="5">
        <f>IF(_xlfn.XLOOKUP(($A62&amp;"_"&amp;TEXT(M$2,"yyyy-mm-dd")),[1]SURVEY123!$A:$A,[1]SURVEY123!$AC:$AC,"")=0,"",_xlfn.XLOOKUP(($A62&amp;"_"&amp;TEXT(M$2,"yyyy-mm-dd")),[1]SURVEY123!$A:$A,[1]SURVEY123!$AC:$AC,""))</f>
        <v>22</v>
      </c>
      <c r="N62" s="5">
        <f>IF(_xlfn.XLOOKUP(($A62&amp;"_"&amp;TEXT(N$2,"yyyy-mm-dd")),[1]SURVEY123!$A:$A,[1]SURVEY123!$AC:$AC,"")=0,"",_xlfn.XLOOKUP(($A62&amp;"_"&amp;TEXT(N$2,"yyyy-mm-dd")),[1]SURVEY123!$A:$A,[1]SURVEY123!$AC:$AC,""))</f>
        <v>20</v>
      </c>
      <c r="O62" s="5" t="str">
        <f>IF(_xlfn.XLOOKUP(($A62&amp;"_"&amp;TEXT(O$2,"yyyy-mm-dd")),[1]SURVEY123!$A:$A,[1]SURVEY123!$AC:$AC,"")=0,"",_xlfn.XLOOKUP(($A62&amp;"_"&amp;TEXT(O$2,"yyyy-mm-dd")),[1]SURVEY123!$A:$A,[1]SURVEY123!$AC:$AC,""))</f>
        <v/>
      </c>
      <c r="P62" s="5" t="str">
        <f>IF(_xlfn.XLOOKUP(($A62&amp;"_"&amp;TEXT(P$2,"yyyy-mm-dd")),[1]SURVEY123!$A:$A,[1]SURVEY123!$AC:$AC,"")=0,"",_xlfn.XLOOKUP(($A62&amp;"_"&amp;TEXT(P$2,"yyyy-mm-dd")),[1]SURVEY123!$A:$A,[1]SURVEY123!$AC:$AC,""))</f>
        <v/>
      </c>
      <c r="Q62" s="5" t="str">
        <f>IF(_xlfn.XLOOKUP(($A62&amp;"_"&amp;TEXT(Q$2,"yyyy-mm-dd")),[1]SURVEY123!$A:$A,[1]SURVEY123!$AC:$AC,"")=0,"",_xlfn.XLOOKUP(($A62&amp;"_"&amp;TEXT(Q$2,"yyyy-mm-dd")),[1]SURVEY123!$A:$A,[1]SURVEY123!$AC:$AC,""))</f>
        <v/>
      </c>
      <c r="R62" s="20">
        <f t="shared" si="1"/>
        <v>0</v>
      </c>
      <c r="S62" s="20">
        <f t="shared" si="2"/>
        <v>0</v>
      </c>
      <c r="T62" s="12" t="str" cm="1">
        <f t="array" ref="T62">_xlfn.IFS(B62="","NA",R62=0, "Excellent", S62=0, "Good", S62=1, "Fair", S62=2, "Fair", S62&gt;=3, "Poor")</f>
        <v>Excellent</v>
      </c>
    </row>
    <row r="63" spans="1:20">
      <c r="A63" s="3" t="s">
        <v>66</v>
      </c>
      <c r="B63" s="10">
        <f t="shared" si="0"/>
        <v>20.166666666666668</v>
      </c>
      <c r="C63" s="5">
        <f>IF(_xlfn.XLOOKUP(($A63&amp;"_"&amp;TEXT(C$2,"yyyy-mm-dd")),[1]SURVEY123!$A:$A,[1]SURVEY123!$AC:$AC,"")=0,"",_xlfn.XLOOKUP(($A63&amp;"_"&amp;TEXT(C$2,"yyyy-mm-dd")),[1]SURVEY123!$A:$A,[1]SURVEY123!$AC:$AC,""))</f>
        <v>19</v>
      </c>
      <c r="D63" s="5">
        <f>IF(_xlfn.XLOOKUP(($A63&amp;"_"&amp;TEXT(D$2,"yyyy-mm-dd")),[1]SURVEY123!$A:$A,[1]SURVEY123!$AC:$AC,"")=0,"",_xlfn.XLOOKUP(($A63&amp;"_"&amp;TEXT(D$2,"yyyy-mm-dd")),[1]SURVEY123!$A:$A,[1]SURVEY123!$AC:$AC,""))</f>
        <v>15</v>
      </c>
      <c r="E63" s="5">
        <f>IF(_xlfn.XLOOKUP(($A63&amp;"_"&amp;TEXT(E$2,"yyyy-mm-dd")),[1]SURVEY123!$A:$A,[1]SURVEY123!$AC:$AC,"")=0,"",_xlfn.XLOOKUP(($A63&amp;"_"&amp;TEXT(E$2,"yyyy-mm-dd")),[1]SURVEY123!$A:$A,[1]SURVEY123!$AC:$AC,""))</f>
        <v>16</v>
      </c>
      <c r="F63" s="5">
        <f>IF(_xlfn.XLOOKUP(($A63&amp;"_"&amp;TEXT(F$2,"yyyy-mm-dd")),[1]SURVEY123!$A:$A,[1]SURVEY123!$AC:$AC,"")=0,"",_xlfn.XLOOKUP(($A63&amp;"_"&amp;TEXT(F$2,"yyyy-mm-dd")),[1]SURVEY123!$A:$A,[1]SURVEY123!$AC:$AC,""))</f>
        <v>22</v>
      </c>
      <c r="G63" s="5">
        <f>IF(_xlfn.XLOOKUP(($A63&amp;"_"&amp;TEXT(G$2,"yyyy-mm-dd")),[1]SURVEY123!$A:$A,[1]SURVEY123!$AC:$AC,"")=0,"",_xlfn.XLOOKUP(($A63&amp;"_"&amp;TEXT(G$2,"yyyy-mm-dd")),[1]SURVEY123!$A:$A,[1]SURVEY123!$AC:$AC,""))</f>
        <v>25</v>
      </c>
      <c r="H63" s="5" t="str">
        <f>IF(_xlfn.XLOOKUP(($A63&amp;"_"&amp;TEXT(H$2,"yyyy-mm-dd")),[1]SURVEY123!$A:$A,[1]SURVEY123!$AC:$AC,"")=0,"",_xlfn.XLOOKUP(($A63&amp;"_"&amp;TEXT(H$2,"yyyy-mm-dd")),[1]SURVEY123!$A:$A,[1]SURVEY123!$AC:$AC,""))</f>
        <v/>
      </c>
      <c r="I63" s="5" t="str">
        <f>IF(_xlfn.XLOOKUP(($A63&amp;"_"&amp;TEXT(I$2,"yyyy-mm-dd")),[1]SURVEY123!$A:$A,[1]SURVEY123!$AC:$AC,"")=0,"",_xlfn.XLOOKUP(($A63&amp;"_"&amp;TEXT(I$2,"yyyy-mm-dd")),[1]SURVEY123!$A:$A,[1]SURVEY123!$AC:$AC,""))</f>
        <v/>
      </c>
      <c r="J63" s="5" t="str">
        <f>IF(_xlfn.XLOOKUP(($A63&amp;"_"&amp;TEXT(J$2,"yyyy-mm-dd")),[1]SURVEY123!$A:$A,[1]SURVEY123!$AC:$AC,"")=0,"",_xlfn.XLOOKUP(($A63&amp;"_"&amp;TEXT(J$2,"yyyy-mm-dd")),[1]SURVEY123!$A:$A,[1]SURVEY123!$AC:$AC,""))</f>
        <v/>
      </c>
      <c r="K63" s="5" t="str">
        <f>IF(_xlfn.XLOOKUP(($A63&amp;"_"&amp;TEXT(K$2,"yyyy-mm-dd")),[1]SURVEY123!$A:$A,[1]SURVEY123!$AC:$AC,"")=0,"",_xlfn.XLOOKUP(($A63&amp;"_"&amp;TEXT(K$2,"yyyy-mm-dd")),[1]SURVEY123!$A:$A,[1]SURVEY123!$AC:$AC,""))</f>
        <v/>
      </c>
      <c r="L63" s="5" t="str">
        <f>IF(_xlfn.XLOOKUP(($A63&amp;"_"&amp;TEXT(L$2,"yyyy-mm-dd")),[1]SURVEY123!$A:$A,[1]SURVEY123!$AC:$AC,"")=0,"",_xlfn.XLOOKUP(($A63&amp;"_"&amp;TEXT(L$2,"yyyy-mm-dd")),[1]SURVEY123!$A:$A,[1]SURVEY123!$AC:$AC,""))</f>
        <v/>
      </c>
      <c r="M63" s="5" t="str">
        <f>IF(_xlfn.XLOOKUP(($A63&amp;"_"&amp;TEXT(M$2,"yyyy-mm-dd")),[1]SURVEY123!$A:$A,[1]SURVEY123!$AC:$AC,"")=0,"",_xlfn.XLOOKUP(($A63&amp;"_"&amp;TEXT(M$2,"yyyy-mm-dd")),[1]SURVEY123!$A:$A,[1]SURVEY123!$AC:$AC,""))</f>
        <v/>
      </c>
      <c r="N63" s="5">
        <f>IF(_xlfn.XLOOKUP(($A63&amp;"_"&amp;TEXT(N$2,"yyyy-mm-dd")),[1]SURVEY123!$A:$A,[1]SURVEY123!$AC:$AC,"")=0,"",_xlfn.XLOOKUP(($A63&amp;"_"&amp;TEXT(N$2,"yyyy-mm-dd")),[1]SURVEY123!$A:$A,[1]SURVEY123!$AC:$AC,""))</f>
        <v>24</v>
      </c>
      <c r="O63" s="5" t="str">
        <f>IF(_xlfn.XLOOKUP(($A63&amp;"_"&amp;TEXT(O$2,"yyyy-mm-dd")),[1]SURVEY123!$A:$A,[1]SURVEY123!$AC:$AC,"")=0,"",_xlfn.XLOOKUP(($A63&amp;"_"&amp;TEXT(O$2,"yyyy-mm-dd")),[1]SURVEY123!$A:$A,[1]SURVEY123!$AC:$AC,""))</f>
        <v/>
      </c>
      <c r="P63" s="5" t="str">
        <f>IF(_xlfn.XLOOKUP(($A63&amp;"_"&amp;TEXT(P$2,"yyyy-mm-dd")),[1]SURVEY123!$A:$A,[1]SURVEY123!$AC:$AC,"")=0,"",_xlfn.XLOOKUP(($A63&amp;"_"&amp;TEXT(P$2,"yyyy-mm-dd")),[1]SURVEY123!$A:$A,[1]SURVEY123!$AC:$AC,""))</f>
        <v/>
      </c>
      <c r="Q63" s="5" t="str">
        <f>IF(_xlfn.XLOOKUP(($A63&amp;"_"&amp;TEXT(Q$2,"yyyy-mm-dd")),[1]SURVEY123!$A:$A,[1]SURVEY123!$AC:$AC,"")=0,"",_xlfn.XLOOKUP(($A63&amp;"_"&amp;TEXT(Q$2,"yyyy-mm-dd")),[1]SURVEY123!$A:$A,[1]SURVEY123!$AC:$AC,""))</f>
        <v/>
      </c>
      <c r="R63" s="20">
        <f t="shared" si="1"/>
        <v>0</v>
      </c>
      <c r="S63" s="20">
        <f t="shared" si="2"/>
        <v>0</v>
      </c>
      <c r="T63" s="12" t="str" cm="1">
        <f t="array" ref="T63">_xlfn.IFS(B63="","NA",R63=0, "Excellent", S63=0, "Good", S63=1, "Fair", S63=2, "Fair", S63&gt;=3, "Poor")</f>
        <v>Excellent</v>
      </c>
    </row>
    <row r="64" spans="1:20">
      <c r="A64" s="3" t="s">
        <v>67</v>
      </c>
      <c r="B64" s="10">
        <f t="shared" si="0"/>
        <v>21.272727272727273</v>
      </c>
      <c r="C64" s="5">
        <f>IF(_xlfn.XLOOKUP(($A64&amp;"_"&amp;TEXT(C$2,"yyyy-mm-dd")),[1]SURVEY123!$A:$A,[1]SURVEY123!$AC:$AC,"")=0,"",_xlfn.XLOOKUP(($A64&amp;"_"&amp;TEXT(C$2,"yyyy-mm-dd")),[1]SURVEY123!$A:$A,[1]SURVEY123!$AC:$AC,""))</f>
        <v>18</v>
      </c>
      <c r="D64" s="5">
        <f>IF(_xlfn.XLOOKUP(($A64&amp;"_"&amp;TEXT(D$2,"yyyy-mm-dd")),[1]SURVEY123!$A:$A,[1]SURVEY123!$AC:$AC,"")=0,"",_xlfn.XLOOKUP(($A64&amp;"_"&amp;TEXT(D$2,"yyyy-mm-dd")),[1]SURVEY123!$A:$A,[1]SURVEY123!$AC:$AC,""))</f>
        <v>15</v>
      </c>
      <c r="E64" s="5">
        <f>IF(_xlfn.XLOOKUP(($A64&amp;"_"&amp;TEXT(E$2,"yyyy-mm-dd")),[1]SURVEY123!$A:$A,[1]SURVEY123!$AC:$AC,"")=0,"",_xlfn.XLOOKUP(($A64&amp;"_"&amp;TEXT(E$2,"yyyy-mm-dd")),[1]SURVEY123!$A:$A,[1]SURVEY123!$AC:$AC,""))</f>
        <v>16</v>
      </c>
      <c r="F64" s="5">
        <f>IF(_xlfn.XLOOKUP(($A64&amp;"_"&amp;TEXT(F$2,"yyyy-mm-dd")),[1]SURVEY123!$A:$A,[1]SURVEY123!$AC:$AC,"")=0,"",_xlfn.XLOOKUP(($A64&amp;"_"&amp;TEXT(F$2,"yyyy-mm-dd")),[1]SURVEY123!$A:$A,[1]SURVEY123!$AC:$AC,""))</f>
        <v>21</v>
      </c>
      <c r="G64" s="5">
        <f>IF(_xlfn.XLOOKUP(($A64&amp;"_"&amp;TEXT(G$2,"yyyy-mm-dd")),[1]SURVEY123!$A:$A,[1]SURVEY123!$AC:$AC,"")=0,"",_xlfn.XLOOKUP(($A64&amp;"_"&amp;TEXT(G$2,"yyyy-mm-dd")),[1]SURVEY123!$A:$A,[1]SURVEY123!$AC:$AC,""))</f>
        <v>21</v>
      </c>
      <c r="H64" s="5">
        <f>IF(_xlfn.XLOOKUP(($A64&amp;"_"&amp;TEXT(H$2,"yyyy-mm-dd")),[1]SURVEY123!$A:$A,[1]SURVEY123!$AC:$AC,"")=0,"",_xlfn.XLOOKUP(($A64&amp;"_"&amp;TEXT(H$2,"yyyy-mm-dd")),[1]SURVEY123!$A:$A,[1]SURVEY123!$AC:$AC,""))</f>
        <v>24</v>
      </c>
      <c r="I64" s="5">
        <f>IF(_xlfn.XLOOKUP(($A64&amp;"_"&amp;TEXT(I$2,"yyyy-mm-dd")),[1]SURVEY123!$A:$A,[1]SURVEY123!$AC:$AC,"")=0,"",_xlfn.XLOOKUP(($A64&amp;"_"&amp;TEXT(I$2,"yyyy-mm-dd")),[1]SURVEY123!$A:$A,[1]SURVEY123!$AC:$AC,""))</f>
        <v>24</v>
      </c>
      <c r="J64" s="5">
        <f>IF(_xlfn.XLOOKUP(($A64&amp;"_"&amp;TEXT(J$2,"yyyy-mm-dd")),[1]SURVEY123!$A:$A,[1]SURVEY123!$AC:$AC,"")=0,"",_xlfn.XLOOKUP(($A64&amp;"_"&amp;TEXT(J$2,"yyyy-mm-dd")),[1]SURVEY123!$A:$A,[1]SURVEY123!$AC:$AC,""))</f>
        <v>27</v>
      </c>
      <c r="K64" s="5">
        <f>IF(_xlfn.XLOOKUP(($A64&amp;"_"&amp;TEXT(K$2,"yyyy-mm-dd")),[1]SURVEY123!$A:$A,[1]SURVEY123!$AC:$AC,"")=0,"",_xlfn.XLOOKUP(($A64&amp;"_"&amp;TEXT(K$2,"yyyy-mm-dd")),[1]SURVEY123!$A:$A,[1]SURVEY123!$AC:$AC,""))</f>
        <v>22</v>
      </c>
      <c r="L64" s="5">
        <f>IF(_xlfn.XLOOKUP(($A64&amp;"_"&amp;TEXT(L$2,"yyyy-mm-dd")),[1]SURVEY123!$A:$A,[1]SURVEY123!$AC:$AC,"")=0,"",_xlfn.XLOOKUP(($A64&amp;"_"&amp;TEXT(L$2,"yyyy-mm-dd")),[1]SURVEY123!$A:$A,[1]SURVEY123!$AC:$AC,""))</f>
        <v>25</v>
      </c>
      <c r="M64" s="5">
        <f>IF(_xlfn.XLOOKUP(($A64&amp;"_"&amp;TEXT(M$2,"yyyy-mm-dd")),[1]SURVEY123!$A:$A,[1]SURVEY123!$AC:$AC,"")=0,"",_xlfn.XLOOKUP(($A64&amp;"_"&amp;TEXT(M$2,"yyyy-mm-dd")),[1]SURVEY123!$A:$A,[1]SURVEY123!$AC:$AC,""))</f>
        <v>21</v>
      </c>
      <c r="N64" s="5" t="str">
        <f>IF(_xlfn.XLOOKUP(($A64&amp;"_"&amp;TEXT(N$2,"yyyy-mm-dd")),[1]SURVEY123!$A:$A,[1]SURVEY123!$AC:$AC,"")=0,"",_xlfn.XLOOKUP(($A64&amp;"_"&amp;TEXT(N$2,"yyyy-mm-dd")),[1]SURVEY123!$A:$A,[1]SURVEY123!$AC:$AC,""))</f>
        <v/>
      </c>
      <c r="O64" s="5" t="str">
        <f>IF(_xlfn.XLOOKUP(($A64&amp;"_"&amp;TEXT(O$2,"yyyy-mm-dd")),[1]SURVEY123!$A:$A,[1]SURVEY123!$AC:$AC,"")=0,"",_xlfn.XLOOKUP(($A64&amp;"_"&amp;TEXT(O$2,"yyyy-mm-dd")),[1]SURVEY123!$A:$A,[1]SURVEY123!$AC:$AC,""))</f>
        <v/>
      </c>
      <c r="P64" s="5" t="str">
        <f>IF(_xlfn.XLOOKUP(($A64&amp;"_"&amp;TEXT(P$2,"yyyy-mm-dd")),[1]SURVEY123!$A:$A,[1]SURVEY123!$AC:$AC,"")=0,"",_xlfn.XLOOKUP(($A64&amp;"_"&amp;TEXT(P$2,"yyyy-mm-dd")),[1]SURVEY123!$A:$A,[1]SURVEY123!$AC:$AC,""))</f>
        <v/>
      </c>
      <c r="Q64" s="5" t="str">
        <f>IF(_xlfn.XLOOKUP(($A64&amp;"_"&amp;TEXT(Q$2,"yyyy-mm-dd")),[1]SURVEY123!$A:$A,[1]SURVEY123!$AC:$AC,"")=0,"",_xlfn.XLOOKUP(($A64&amp;"_"&amp;TEXT(Q$2,"yyyy-mm-dd")),[1]SURVEY123!$A:$A,[1]SURVEY123!$AC:$AC,""))</f>
        <v/>
      </c>
      <c r="R64" s="20">
        <f t="shared" si="1"/>
        <v>0</v>
      </c>
      <c r="S64" s="20">
        <f t="shared" si="2"/>
        <v>0</v>
      </c>
      <c r="T64" s="12" t="str" cm="1">
        <f t="array" ref="T64">_xlfn.IFS(B64="","NA",R64=0, "Excellent", S64=0, "Good", S64=1, "Fair", S64=2, "Fair", S64&gt;=3, "Poor")</f>
        <v>Excellent</v>
      </c>
    </row>
    <row r="65" spans="1:20">
      <c r="A65" s="3" t="s">
        <v>68</v>
      </c>
      <c r="B65" s="10" t="str">
        <f t="shared" si="0"/>
        <v/>
      </c>
      <c r="C65" s="5" t="str">
        <f>IF(_xlfn.XLOOKUP(($A65&amp;"_"&amp;TEXT(C$2,"yyyy-mm-dd")),[1]SURVEY123!$A:$A,[1]SURVEY123!$AC:$AC,"")=0,"",_xlfn.XLOOKUP(($A65&amp;"_"&amp;TEXT(C$2,"yyyy-mm-dd")),[1]SURVEY123!$A:$A,[1]SURVEY123!$AC:$AC,""))</f>
        <v/>
      </c>
      <c r="D65" s="5" t="str">
        <f>IF(_xlfn.XLOOKUP(($A65&amp;"_"&amp;TEXT(D$2,"yyyy-mm-dd")),[1]SURVEY123!$A:$A,[1]SURVEY123!$AC:$AC,"")=0,"",_xlfn.XLOOKUP(($A65&amp;"_"&amp;TEXT(D$2,"yyyy-mm-dd")),[1]SURVEY123!$A:$A,[1]SURVEY123!$AC:$AC,""))</f>
        <v/>
      </c>
      <c r="E65" s="5" t="str">
        <f>IF(_xlfn.XLOOKUP(($A65&amp;"_"&amp;TEXT(E$2,"yyyy-mm-dd")),[1]SURVEY123!$A:$A,[1]SURVEY123!$AC:$AC,"")=0,"",_xlfn.XLOOKUP(($A65&amp;"_"&amp;TEXT(E$2,"yyyy-mm-dd")),[1]SURVEY123!$A:$A,[1]SURVEY123!$AC:$AC,""))</f>
        <v/>
      </c>
      <c r="F65" s="5" t="str">
        <f>IF(_xlfn.XLOOKUP(($A65&amp;"_"&amp;TEXT(F$2,"yyyy-mm-dd")),[1]SURVEY123!$A:$A,[1]SURVEY123!$AC:$AC,"")=0,"",_xlfn.XLOOKUP(($A65&amp;"_"&amp;TEXT(F$2,"yyyy-mm-dd")),[1]SURVEY123!$A:$A,[1]SURVEY123!$AC:$AC,""))</f>
        <v/>
      </c>
      <c r="G65" s="5" t="str">
        <f>IF(_xlfn.XLOOKUP(($A65&amp;"_"&amp;TEXT(G$2,"yyyy-mm-dd")),[1]SURVEY123!$A:$A,[1]SURVEY123!$AC:$AC,"")=0,"",_xlfn.XLOOKUP(($A65&amp;"_"&amp;TEXT(G$2,"yyyy-mm-dd")),[1]SURVEY123!$A:$A,[1]SURVEY123!$AC:$AC,""))</f>
        <v/>
      </c>
      <c r="H65" s="5" t="str">
        <f>IF(_xlfn.XLOOKUP(($A65&amp;"_"&amp;TEXT(H$2,"yyyy-mm-dd")),[1]SURVEY123!$A:$A,[1]SURVEY123!$AC:$AC,"")=0,"",_xlfn.XLOOKUP(($A65&amp;"_"&amp;TEXT(H$2,"yyyy-mm-dd")),[1]SURVEY123!$A:$A,[1]SURVEY123!$AC:$AC,""))</f>
        <v/>
      </c>
      <c r="I65" s="5" t="str">
        <f>IF(_xlfn.XLOOKUP(($A65&amp;"_"&amp;TEXT(I$2,"yyyy-mm-dd")),[1]SURVEY123!$A:$A,[1]SURVEY123!$AC:$AC,"")=0,"",_xlfn.XLOOKUP(($A65&amp;"_"&amp;TEXT(I$2,"yyyy-mm-dd")),[1]SURVEY123!$A:$A,[1]SURVEY123!$AC:$AC,""))</f>
        <v/>
      </c>
      <c r="J65" s="5" t="str">
        <f>IF(_xlfn.XLOOKUP(($A65&amp;"_"&amp;TEXT(J$2,"yyyy-mm-dd")),[1]SURVEY123!$A:$A,[1]SURVEY123!$AC:$AC,"")=0,"",_xlfn.XLOOKUP(($A65&amp;"_"&amp;TEXT(J$2,"yyyy-mm-dd")),[1]SURVEY123!$A:$A,[1]SURVEY123!$AC:$AC,""))</f>
        <v/>
      </c>
      <c r="K65" s="5" t="str">
        <f>IF(_xlfn.XLOOKUP(($A65&amp;"_"&amp;TEXT(K$2,"yyyy-mm-dd")),[1]SURVEY123!$A:$A,[1]SURVEY123!$AC:$AC,"")=0,"",_xlfn.XLOOKUP(($A65&amp;"_"&amp;TEXT(K$2,"yyyy-mm-dd")),[1]SURVEY123!$A:$A,[1]SURVEY123!$AC:$AC,""))</f>
        <v/>
      </c>
      <c r="L65" s="5" t="str">
        <f>IF(_xlfn.XLOOKUP(($A65&amp;"_"&amp;TEXT(L$2,"yyyy-mm-dd")),[1]SURVEY123!$A:$A,[1]SURVEY123!$AC:$AC,"")=0,"",_xlfn.XLOOKUP(($A65&amp;"_"&amp;TEXT(L$2,"yyyy-mm-dd")),[1]SURVEY123!$A:$A,[1]SURVEY123!$AC:$AC,""))</f>
        <v/>
      </c>
      <c r="M65" s="5" t="str">
        <f>IF(_xlfn.XLOOKUP(($A65&amp;"_"&amp;TEXT(M$2,"yyyy-mm-dd")),[1]SURVEY123!$A:$A,[1]SURVEY123!$AC:$AC,"")=0,"",_xlfn.XLOOKUP(($A65&amp;"_"&amp;TEXT(M$2,"yyyy-mm-dd")),[1]SURVEY123!$A:$A,[1]SURVEY123!$AC:$AC,""))</f>
        <v/>
      </c>
      <c r="N65" s="5" t="str">
        <f>IF(_xlfn.XLOOKUP(($A65&amp;"_"&amp;TEXT(N$2,"yyyy-mm-dd")),[1]SURVEY123!$A:$A,[1]SURVEY123!$AC:$AC,"")=0,"",_xlfn.XLOOKUP(($A65&amp;"_"&amp;TEXT(N$2,"yyyy-mm-dd")),[1]SURVEY123!$A:$A,[1]SURVEY123!$AC:$AC,""))</f>
        <v/>
      </c>
      <c r="O65" s="5" t="str">
        <f>IF(_xlfn.XLOOKUP(($A65&amp;"_"&amp;TEXT(O$2,"yyyy-mm-dd")),[1]SURVEY123!$A:$A,[1]SURVEY123!$AC:$AC,"")=0,"",_xlfn.XLOOKUP(($A65&amp;"_"&amp;TEXT(O$2,"yyyy-mm-dd")),[1]SURVEY123!$A:$A,[1]SURVEY123!$AC:$AC,""))</f>
        <v/>
      </c>
      <c r="P65" s="5" t="str">
        <f>IF(_xlfn.XLOOKUP(($A65&amp;"_"&amp;TEXT(P$2,"yyyy-mm-dd")),[1]SURVEY123!$A:$A,[1]SURVEY123!$AC:$AC,"")=0,"",_xlfn.XLOOKUP(($A65&amp;"_"&amp;TEXT(P$2,"yyyy-mm-dd")),[1]SURVEY123!$A:$A,[1]SURVEY123!$AC:$AC,""))</f>
        <v/>
      </c>
      <c r="Q65" s="5" t="str">
        <f>IF(_xlfn.XLOOKUP(($A65&amp;"_"&amp;TEXT(Q$2,"yyyy-mm-dd")),[1]SURVEY123!$A:$A,[1]SURVEY123!$AC:$AC,"")=0,"",_xlfn.XLOOKUP(($A65&amp;"_"&amp;TEXT(Q$2,"yyyy-mm-dd")),[1]SURVEY123!$A:$A,[1]SURVEY123!$AC:$AC,""))</f>
        <v/>
      </c>
      <c r="R65" s="20">
        <f t="shared" si="1"/>
        <v>0</v>
      </c>
      <c r="S65" s="20">
        <f t="shared" si="2"/>
        <v>0</v>
      </c>
      <c r="T65" s="12" t="str" cm="1">
        <f t="array" ref="T65">_xlfn.IFS(B65="","NA",R65=0, "Excellent", S65=0, "Good", S65=1, "Fair", S65=2, "Fair", S65&gt;=3, "Poor")</f>
        <v>NA</v>
      </c>
    </row>
    <row r="66" spans="1:20">
      <c r="A66" s="3" t="s">
        <v>69</v>
      </c>
      <c r="B66" s="10" t="str">
        <f t="shared" si="0"/>
        <v/>
      </c>
      <c r="C66" s="5" t="str">
        <f>IF(_xlfn.XLOOKUP(($A66&amp;"_"&amp;TEXT(C$2,"yyyy-mm-dd")),[1]SURVEY123!$A:$A,[1]SURVEY123!$AC:$AC,"")=0,"",_xlfn.XLOOKUP(($A66&amp;"_"&amp;TEXT(C$2,"yyyy-mm-dd")),[1]SURVEY123!$A:$A,[1]SURVEY123!$AC:$AC,""))</f>
        <v/>
      </c>
      <c r="D66" s="5" t="str">
        <f>IF(_xlfn.XLOOKUP(($A66&amp;"_"&amp;TEXT(D$2,"yyyy-mm-dd")),[1]SURVEY123!$A:$A,[1]SURVEY123!$AC:$AC,"")=0,"",_xlfn.XLOOKUP(($A66&amp;"_"&amp;TEXT(D$2,"yyyy-mm-dd")),[1]SURVEY123!$A:$A,[1]SURVEY123!$AC:$AC,""))</f>
        <v/>
      </c>
      <c r="E66" s="5" t="str">
        <f>IF(_xlfn.XLOOKUP(($A66&amp;"_"&amp;TEXT(E$2,"yyyy-mm-dd")),[1]SURVEY123!$A:$A,[1]SURVEY123!$AC:$AC,"")=0,"",_xlfn.XLOOKUP(($A66&amp;"_"&amp;TEXT(E$2,"yyyy-mm-dd")),[1]SURVEY123!$A:$A,[1]SURVEY123!$AC:$AC,""))</f>
        <v/>
      </c>
      <c r="F66" s="5" t="str">
        <f>IF(_xlfn.XLOOKUP(($A66&amp;"_"&amp;TEXT(F$2,"yyyy-mm-dd")),[1]SURVEY123!$A:$A,[1]SURVEY123!$AC:$AC,"")=0,"",_xlfn.XLOOKUP(($A66&amp;"_"&amp;TEXT(F$2,"yyyy-mm-dd")),[1]SURVEY123!$A:$A,[1]SURVEY123!$AC:$AC,""))</f>
        <v/>
      </c>
      <c r="G66" s="5" t="str">
        <f>IF(_xlfn.XLOOKUP(($A66&amp;"_"&amp;TEXT(G$2,"yyyy-mm-dd")),[1]SURVEY123!$A:$A,[1]SURVEY123!$AC:$AC,"")=0,"",_xlfn.XLOOKUP(($A66&amp;"_"&amp;TEXT(G$2,"yyyy-mm-dd")),[1]SURVEY123!$A:$A,[1]SURVEY123!$AC:$AC,""))</f>
        <v/>
      </c>
      <c r="H66" s="5" t="str">
        <f>IF(_xlfn.XLOOKUP(($A66&amp;"_"&amp;TEXT(H$2,"yyyy-mm-dd")),[1]SURVEY123!$A:$A,[1]SURVEY123!$AC:$AC,"")=0,"",_xlfn.XLOOKUP(($A66&amp;"_"&amp;TEXT(H$2,"yyyy-mm-dd")),[1]SURVEY123!$A:$A,[1]SURVEY123!$AC:$AC,""))</f>
        <v/>
      </c>
      <c r="I66" s="5" t="str">
        <f>IF(_xlfn.XLOOKUP(($A66&amp;"_"&amp;TEXT(I$2,"yyyy-mm-dd")),[1]SURVEY123!$A:$A,[1]SURVEY123!$AC:$AC,"")=0,"",_xlfn.XLOOKUP(($A66&amp;"_"&amp;TEXT(I$2,"yyyy-mm-dd")),[1]SURVEY123!$A:$A,[1]SURVEY123!$AC:$AC,""))</f>
        <v/>
      </c>
      <c r="J66" s="5" t="str">
        <f>IF(_xlfn.XLOOKUP(($A66&amp;"_"&amp;TEXT(J$2,"yyyy-mm-dd")),[1]SURVEY123!$A:$A,[1]SURVEY123!$AC:$AC,"")=0,"",_xlfn.XLOOKUP(($A66&amp;"_"&amp;TEXT(J$2,"yyyy-mm-dd")),[1]SURVEY123!$A:$A,[1]SURVEY123!$AC:$AC,""))</f>
        <v/>
      </c>
      <c r="K66" s="5" t="str">
        <f>IF(_xlfn.XLOOKUP(($A66&amp;"_"&amp;TEXT(K$2,"yyyy-mm-dd")),[1]SURVEY123!$A:$A,[1]SURVEY123!$AC:$AC,"")=0,"",_xlfn.XLOOKUP(($A66&amp;"_"&amp;TEXT(K$2,"yyyy-mm-dd")),[1]SURVEY123!$A:$A,[1]SURVEY123!$AC:$AC,""))</f>
        <v/>
      </c>
      <c r="L66" s="5" t="str">
        <f>IF(_xlfn.XLOOKUP(($A66&amp;"_"&amp;TEXT(L$2,"yyyy-mm-dd")),[1]SURVEY123!$A:$A,[1]SURVEY123!$AC:$AC,"")=0,"",_xlfn.XLOOKUP(($A66&amp;"_"&amp;TEXT(L$2,"yyyy-mm-dd")),[1]SURVEY123!$A:$A,[1]SURVEY123!$AC:$AC,""))</f>
        <v/>
      </c>
      <c r="M66" s="5" t="str">
        <f>IF(_xlfn.XLOOKUP(($A66&amp;"_"&amp;TEXT(M$2,"yyyy-mm-dd")),[1]SURVEY123!$A:$A,[1]SURVEY123!$AC:$AC,"")=0,"",_xlfn.XLOOKUP(($A66&amp;"_"&amp;TEXT(M$2,"yyyy-mm-dd")),[1]SURVEY123!$A:$A,[1]SURVEY123!$AC:$AC,""))</f>
        <v/>
      </c>
      <c r="N66" s="5" t="str">
        <f>IF(_xlfn.XLOOKUP(($A66&amp;"_"&amp;TEXT(N$2,"yyyy-mm-dd")),[1]SURVEY123!$A:$A,[1]SURVEY123!$AC:$AC,"")=0,"",_xlfn.XLOOKUP(($A66&amp;"_"&amp;TEXT(N$2,"yyyy-mm-dd")),[1]SURVEY123!$A:$A,[1]SURVEY123!$AC:$AC,""))</f>
        <v/>
      </c>
      <c r="O66" s="5" t="str">
        <f>IF(_xlfn.XLOOKUP(($A66&amp;"_"&amp;TEXT(O$2,"yyyy-mm-dd")),[1]SURVEY123!$A:$A,[1]SURVEY123!$AC:$AC,"")=0,"",_xlfn.XLOOKUP(($A66&amp;"_"&amp;TEXT(O$2,"yyyy-mm-dd")),[1]SURVEY123!$A:$A,[1]SURVEY123!$AC:$AC,""))</f>
        <v/>
      </c>
      <c r="P66" s="5" t="str">
        <f>IF(_xlfn.XLOOKUP(($A66&amp;"_"&amp;TEXT(P$2,"yyyy-mm-dd")),[1]SURVEY123!$A:$A,[1]SURVEY123!$AC:$AC,"")=0,"",_xlfn.XLOOKUP(($A66&amp;"_"&amp;TEXT(P$2,"yyyy-mm-dd")),[1]SURVEY123!$A:$A,[1]SURVEY123!$AC:$AC,""))</f>
        <v/>
      </c>
      <c r="Q66" s="5" t="str">
        <f>IF(_xlfn.XLOOKUP(($A66&amp;"_"&amp;TEXT(Q$2,"yyyy-mm-dd")),[1]SURVEY123!$A:$A,[1]SURVEY123!$AC:$AC,"")=0,"",_xlfn.XLOOKUP(($A66&amp;"_"&amp;TEXT(Q$2,"yyyy-mm-dd")),[1]SURVEY123!$A:$A,[1]SURVEY123!$AC:$AC,""))</f>
        <v/>
      </c>
      <c r="R66" s="20">
        <f t="shared" si="1"/>
        <v>0</v>
      </c>
      <c r="S66" s="20">
        <f t="shared" si="2"/>
        <v>0</v>
      </c>
      <c r="T66" s="12" t="str" cm="1">
        <f t="array" ref="T66">_xlfn.IFS(B66="","NA",R66=0, "Excellent", S66=0, "Good", S66=1, "Fair", S66=2, "Fair", S66&gt;=3, "Poor")</f>
        <v>NA</v>
      </c>
    </row>
    <row r="67" spans="1:20">
      <c r="A67" s="3" t="s">
        <v>70</v>
      </c>
      <c r="B67" s="10">
        <f t="shared" si="0"/>
        <v>24.2</v>
      </c>
      <c r="C67" s="5" t="str">
        <f>IF(_xlfn.XLOOKUP(($A67&amp;"_"&amp;TEXT(C$2,"yyyy-mm-dd")),[1]SURVEY123!$A:$A,[1]SURVEY123!$AC:$AC,"")=0,"",_xlfn.XLOOKUP(($A67&amp;"_"&amp;TEXT(C$2,"yyyy-mm-dd")),[1]SURVEY123!$A:$A,[1]SURVEY123!$AC:$AC,""))</f>
        <v/>
      </c>
      <c r="D67" s="5" t="str">
        <f>IF(_xlfn.XLOOKUP(($A67&amp;"_"&amp;TEXT(D$2,"yyyy-mm-dd")),[1]SURVEY123!$A:$A,[1]SURVEY123!$AC:$AC,"")=0,"",_xlfn.XLOOKUP(($A67&amp;"_"&amp;TEXT(D$2,"yyyy-mm-dd")),[1]SURVEY123!$A:$A,[1]SURVEY123!$AC:$AC,""))</f>
        <v/>
      </c>
      <c r="E67" s="5" t="str">
        <f>IF(_xlfn.XLOOKUP(($A67&amp;"_"&amp;TEXT(E$2,"yyyy-mm-dd")),[1]SURVEY123!$A:$A,[1]SURVEY123!$AC:$AC,"")=0,"",_xlfn.XLOOKUP(($A67&amp;"_"&amp;TEXT(E$2,"yyyy-mm-dd")),[1]SURVEY123!$A:$A,[1]SURVEY123!$AC:$AC,""))</f>
        <v/>
      </c>
      <c r="F67" s="5" t="str">
        <f>IF(_xlfn.XLOOKUP(($A67&amp;"_"&amp;TEXT(F$2,"yyyy-mm-dd")),[1]SURVEY123!$A:$A,[1]SURVEY123!$AC:$AC,"")=0,"",_xlfn.XLOOKUP(($A67&amp;"_"&amp;TEXT(F$2,"yyyy-mm-dd")),[1]SURVEY123!$A:$A,[1]SURVEY123!$AC:$AC,""))</f>
        <v/>
      </c>
      <c r="G67" s="5" t="str">
        <f>IF(_xlfn.XLOOKUP(($A67&amp;"_"&amp;TEXT(G$2,"yyyy-mm-dd")),[1]SURVEY123!$A:$A,[1]SURVEY123!$AC:$AC,"")=0,"",_xlfn.XLOOKUP(($A67&amp;"_"&amp;TEXT(G$2,"yyyy-mm-dd")),[1]SURVEY123!$A:$A,[1]SURVEY123!$AC:$AC,""))</f>
        <v/>
      </c>
      <c r="H67" s="5">
        <f>IF(_xlfn.XLOOKUP(($A67&amp;"_"&amp;TEXT(H$2,"yyyy-mm-dd")),[1]SURVEY123!$A:$A,[1]SURVEY123!$AC:$AC,"")=0,"",_xlfn.XLOOKUP(($A67&amp;"_"&amp;TEXT(H$2,"yyyy-mm-dd")),[1]SURVEY123!$A:$A,[1]SURVEY123!$AC:$AC,""))</f>
        <v>24</v>
      </c>
      <c r="I67" s="5">
        <f>IF(_xlfn.XLOOKUP(($A67&amp;"_"&amp;TEXT(I$2,"yyyy-mm-dd")),[1]SURVEY123!$A:$A,[1]SURVEY123!$AC:$AC,"")=0,"",_xlfn.XLOOKUP(($A67&amp;"_"&amp;TEXT(I$2,"yyyy-mm-dd")),[1]SURVEY123!$A:$A,[1]SURVEY123!$AC:$AC,""))</f>
        <v>24</v>
      </c>
      <c r="J67" s="5">
        <f>IF(_xlfn.XLOOKUP(($A67&amp;"_"&amp;TEXT(J$2,"yyyy-mm-dd")),[1]SURVEY123!$A:$A,[1]SURVEY123!$AC:$AC,"")=0,"",_xlfn.XLOOKUP(($A67&amp;"_"&amp;TEXT(J$2,"yyyy-mm-dd")),[1]SURVEY123!$A:$A,[1]SURVEY123!$AC:$AC,""))</f>
        <v>25</v>
      </c>
      <c r="K67" s="5">
        <f>IF(_xlfn.XLOOKUP(($A67&amp;"_"&amp;TEXT(K$2,"yyyy-mm-dd")),[1]SURVEY123!$A:$A,[1]SURVEY123!$AC:$AC,"")=0,"",_xlfn.XLOOKUP(($A67&amp;"_"&amp;TEXT(K$2,"yyyy-mm-dd")),[1]SURVEY123!$A:$A,[1]SURVEY123!$AC:$AC,""))</f>
        <v>24</v>
      </c>
      <c r="L67" s="5">
        <f>IF(_xlfn.XLOOKUP(($A67&amp;"_"&amp;TEXT(L$2,"yyyy-mm-dd")),[1]SURVEY123!$A:$A,[1]SURVEY123!$AC:$AC,"")=0,"",_xlfn.XLOOKUP(($A67&amp;"_"&amp;TEXT(L$2,"yyyy-mm-dd")),[1]SURVEY123!$A:$A,[1]SURVEY123!$AC:$AC,""))</f>
        <v>24</v>
      </c>
      <c r="M67" s="5" t="str">
        <f>IF(_xlfn.XLOOKUP(($A67&amp;"_"&amp;TEXT(M$2,"yyyy-mm-dd")),[1]SURVEY123!$A:$A,[1]SURVEY123!$AC:$AC,"")=0,"",_xlfn.XLOOKUP(($A67&amp;"_"&amp;TEXT(M$2,"yyyy-mm-dd")),[1]SURVEY123!$A:$A,[1]SURVEY123!$AC:$AC,""))</f>
        <v/>
      </c>
      <c r="N67" s="5" t="str">
        <f>IF(_xlfn.XLOOKUP(($A67&amp;"_"&amp;TEXT(N$2,"yyyy-mm-dd")),[1]SURVEY123!$A:$A,[1]SURVEY123!$AC:$AC,"")=0,"",_xlfn.XLOOKUP(($A67&amp;"_"&amp;TEXT(N$2,"yyyy-mm-dd")),[1]SURVEY123!$A:$A,[1]SURVEY123!$AC:$AC,""))</f>
        <v/>
      </c>
      <c r="O67" s="5" t="str">
        <f>IF(_xlfn.XLOOKUP(($A67&amp;"_"&amp;TEXT(O$2,"yyyy-mm-dd")),[1]SURVEY123!$A:$A,[1]SURVEY123!$AC:$AC,"")=0,"",_xlfn.XLOOKUP(($A67&amp;"_"&amp;TEXT(O$2,"yyyy-mm-dd")),[1]SURVEY123!$A:$A,[1]SURVEY123!$AC:$AC,""))</f>
        <v/>
      </c>
      <c r="P67" s="5" t="str">
        <f>IF(_xlfn.XLOOKUP(($A67&amp;"_"&amp;TEXT(P$2,"yyyy-mm-dd")),[1]SURVEY123!$A:$A,[1]SURVEY123!$AC:$AC,"")=0,"",_xlfn.XLOOKUP(($A67&amp;"_"&amp;TEXT(P$2,"yyyy-mm-dd")),[1]SURVEY123!$A:$A,[1]SURVEY123!$AC:$AC,""))</f>
        <v/>
      </c>
      <c r="Q67" s="5" t="str">
        <f>IF(_xlfn.XLOOKUP(($A67&amp;"_"&amp;TEXT(Q$2,"yyyy-mm-dd")),[1]SURVEY123!$A:$A,[1]SURVEY123!$AC:$AC,"")=0,"",_xlfn.XLOOKUP(($A67&amp;"_"&amp;TEXT(Q$2,"yyyy-mm-dd")),[1]SURVEY123!$A:$A,[1]SURVEY123!$AC:$AC,""))</f>
        <v/>
      </c>
      <c r="R67" s="20">
        <f t="shared" si="1"/>
        <v>0</v>
      </c>
      <c r="S67" s="20">
        <f t="shared" si="2"/>
        <v>0</v>
      </c>
      <c r="T67" s="12" t="str" cm="1">
        <f t="array" ref="T67">_xlfn.IFS(B67="","NA",R67=0, "Excellent", S67=0, "Good", S67=1, "Fair", S67=2, "Fair", S67&gt;=3, "Poor")</f>
        <v>Excellent</v>
      </c>
    </row>
    <row r="68" spans="1:20">
      <c r="A68" s="3" t="s">
        <v>71</v>
      </c>
      <c r="B68" s="10" t="str">
        <f t="shared" si="0"/>
        <v/>
      </c>
      <c r="C68" s="5" t="str">
        <f>IF(_xlfn.XLOOKUP(($A68&amp;"_"&amp;TEXT(C$2,"yyyy-mm-dd")),[1]SURVEY123!$A:$A,[1]SURVEY123!$AC:$AC,"")=0,"",_xlfn.XLOOKUP(($A68&amp;"_"&amp;TEXT(C$2,"yyyy-mm-dd")),[1]SURVEY123!$A:$A,[1]SURVEY123!$AC:$AC,""))</f>
        <v/>
      </c>
      <c r="D68" s="5" t="str">
        <f>IF(_xlfn.XLOOKUP(($A68&amp;"_"&amp;TEXT(D$2,"yyyy-mm-dd")),[1]SURVEY123!$A:$A,[1]SURVEY123!$AC:$AC,"")=0,"",_xlfn.XLOOKUP(($A68&amp;"_"&amp;TEXT(D$2,"yyyy-mm-dd")),[1]SURVEY123!$A:$A,[1]SURVEY123!$AC:$AC,""))</f>
        <v/>
      </c>
      <c r="E68" s="5" t="str">
        <f>IF(_xlfn.XLOOKUP(($A68&amp;"_"&amp;TEXT(E$2,"yyyy-mm-dd")),[1]SURVEY123!$A:$A,[1]SURVEY123!$AC:$AC,"")=0,"",_xlfn.XLOOKUP(($A68&amp;"_"&amp;TEXT(E$2,"yyyy-mm-dd")),[1]SURVEY123!$A:$A,[1]SURVEY123!$AC:$AC,""))</f>
        <v/>
      </c>
      <c r="F68" s="5" t="str">
        <f>IF(_xlfn.XLOOKUP(($A68&amp;"_"&amp;TEXT(F$2,"yyyy-mm-dd")),[1]SURVEY123!$A:$A,[1]SURVEY123!$AC:$AC,"")=0,"",_xlfn.XLOOKUP(($A68&amp;"_"&amp;TEXT(F$2,"yyyy-mm-dd")),[1]SURVEY123!$A:$A,[1]SURVEY123!$AC:$AC,""))</f>
        <v/>
      </c>
      <c r="G68" s="5" t="str">
        <f>IF(_xlfn.XLOOKUP(($A68&amp;"_"&amp;TEXT(G$2,"yyyy-mm-dd")),[1]SURVEY123!$A:$A,[1]SURVEY123!$AC:$AC,"")=0,"",_xlfn.XLOOKUP(($A68&amp;"_"&amp;TEXT(G$2,"yyyy-mm-dd")),[1]SURVEY123!$A:$A,[1]SURVEY123!$AC:$AC,""))</f>
        <v/>
      </c>
      <c r="H68" s="5" t="str">
        <f>IF(_xlfn.XLOOKUP(($A68&amp;"_"&amp;TEXT(H$2,"yyyy-mm-dd")),[1]SURVEY123!$A:$A,[1]SURVEY123!$AC:$AC,"")=0,"",_xlfn.XLOOKUP(($A68&amp;"_"&amp;TEXT(H$2,"yyyy-mm-dd")),[1]SURVEY123!$A:$A,[1]SURVEY123!$AC:$AC,""))</f>
        <v/>
      </c>
      <c r="I68" s="5" t="str">
        <f>IF(_xlfn.XLOOKUP(($A68&amp;"_"&amp;TEXT(I$2,"yyyy-mm-dd")),[1]SURVEY123!$A:$A,[1]SURVEY123!$AC:$AC,"")=0,"",_xlfn.XLOOKUP(($A68&amp;"_"&amp;TEXT(I$2,"yyyy-mm-dd")),[1]SURVEY123!$A:$A,[1]SURVEY123!$AC:$AC,""))</f>
        <v/>
      </c>
      <c r="J68" s="5" t="str">
        <f>IF(_xlfn.XLOOKUP(($A68&amp;"_"&amp;TEXT(J$2,"yyyy-mm-dd")),[1]SURVEY123!$A:$A,[1]SURVEY123!$AC:$AC,"")=0,"",_xlfn.XLOOKUP(($A68&amp;"_"&amp;TEXT(J$2,"yyyy-mm-dd")),[1]SURVEY123!$A:$A,[1]SURVEY123!$AC:$AC,""))</f>
        <v/>
      </c>
      <c r="K68" s="5" t="str">
        <f>IF(_xlfn.XLOOKUP(($A68&amp;"_"&amp;TEXT(K$2,"yyyy-mm-dd")),[1]SURVEY123!$A:$A,[1]SURVEY123!$AC:$AC,"")=0,"",_xlfn.XLOOKUP(($A68&amp;"_"&amp;TEXT(K$2,"yyyy-mm-dd")),[1]SURVEY123!$A:$A,[1]SURVEY123!$AC:$AC,""))</f>
        <v/>
      </c>
      <c r="L68" s="5" t="str">
        <f>IF(_xlfn.XLOOKUP(($A68&amp;"_"&amp;TEXT(L$2,"yyyy-mm-dd")),[1]SURVEY123!$A:$A,[1]SURVEY123!$AC:$AC,"")=0,"",_xlfn.XLOOKUP(($A68&amp;"_"&amp;TEXT(L$2,"yyyy-mm-dd")),[1]SURVEY123!$A:$A,[1]SURVEY123!$AC:$AC,""))</f>
        <v/>
      </c>
      <c r="M68" s="5" t="str">
        <f>IF(_xlfn.XLOOKUP(($A68&amp;"_"&amp;TEXT(M$2,"yyyy-mm-dd")),[1]SURVEY123!$A:$A,[1]SURVEY123!$AC:$AC,"")=0,"",_xlfn.XLOOKUP(($A68&amp;"_"&amp;TEXT(M$2,"yyyy-mm-dd")),[1]SURVEY123!$A:$A,[1]SURVEY123!$AC:$AC,""))</f>
        <v/>
      </c>
      <c r="N68" s="5" t="str">
        <f>IF(_xlfn.XLOOKUP(($A68&amp;"_"&amp;TEXT(N$2,"yyyy-mm-dd")),[1]SURVEY123!$A:$A,[1]SURVEY123!$AC:$AC,"")=0,"",_xlfn.XLOOKUP(($A68&amp;"_"&amp;TEXT(N$2,"yyyy-mm-dd")),[1]SURVEY123!$A:$A,[1]SURVEY123!$AC:$AC,""))</f>
        <v/>
      </c>
      <c r="O68" s="5" t="str">
        <f>IF(_xlfn.XLOOKUP(($A68&amp;"_"&amp;TEXT(O$2,"yyyy-mm-dd")),[1]SURVEY123!$A:$A,[1]SURVEY123!$AC:$AC,"")=0,"",_xlfn.XLOOKUP(($A68&amp;"_"&amp;TEXT(O$2,"yyyy-mm-dd")),[1]SURVEY123!$A:$A,[1]SURVEY123!$AC:$AC,""))</f>
        <v/>
      </c>
      <c r="P68" s="5" t="str">
        <f>IF(_xlfn.XLOOKUP(($A68&amp;"_"&amp;TEXT(P$2,"yyyy-mm-dd")),[1]SURVEY123!$A:$A,[1]SURVEY123!$AC:$AC,"")=0,"",_xlfn.XLOOKUP(($A68&amp;"_"&amp;TEXT(P$2,"yyyy-mm-dd")),[1]SURVEY123!$A:$A,[1]SURVEY123!$AC:$AC,""))</f>
        <v/>
      </c>
      <c r="Q68" s="5" t="str">
        <f>IF(_xlfn.XLOOKUP(($A68&amp;"_"&amp;TEXT(Q$2,"yyyy-mm-dd")),[1]SURVEY123!$A:$A,[1]SURVEY123!$AC:$AC,"")=0,"",_xlfn.XLOOKUP(($A68&amp;"_"&amp;TEXT(Q$2,"yyyy-mm-dd")),[1]SURVEY123!$A:$A,[1]SURVEY123!$AC:$AC,""))</f>
        <v/>
      </c>
      <c r="R68" s="20">
        <f t="shared" si="1"/>
        <v>0</v>
      </c>
      <c r="S68" s="20">
        <f t="shared" si="2"/>
        <v>0</v>
      </c>
      <c r="T68" s="12" t="str" cm="1">
        <f t="array" ref="T68">_xlfn.IFS(B68="","NA",R68=0, "Excellent", S68=0, "Good", S68=1, "Fair", S68=2, "Fair", S68&gt;=3, "Poor")</f>
        <v>NA</v>
      </c>
    </row>
    <row r="69" spans="1:20">
      <c r="A69" s="3" t="s">
        <v>72</v>
      </c>
      <c r="B69" s="10">
        <f t="shared" si="0"/>
        <v>25.716666666666669</v>
      </c>
      <c r="C69" s="5" t="str">
        <f>IF(_xlfn.XLOOKUP(($A69&amp;"_"&amp;TEXT(C$2,"yyyy-mm-dd")),[1]SURVEY123!$A:$A,[1]SURVEY123!$AC:$AC,"")=0,"",_xlfn.XLOOKUP(($A69&amp;"_"&amp;TEXT(C$2,"yyyy-mm-dd")),[1]SURVEY123!$A:$A,[1]SURVEY123!$AC:$AC,""))</f>
        <v/>
      </c>
      <c r="D69" s="5" t="str">
        <f>IF(_xlfn.XLOOKUP(($A69&amp;"_"&amp;TEXT(D$2,"yyyy-mm-dd")),[1]SURVEY123!$A:$A,[1]SURVEY123!$AC:$AC,"")=0,"",_xlfn.XLOOKUP(($A69&amp;"_"&amp;TEXT(D$2,"yyyy-mm-dd")),[1]SURVEY123!$A:$A,[1]SURVEY123!$AC:$AC,""))</f>
        <v/>
      </c>
      <c r="E69" s="5">
        <f>IF(_xlfn.XLOOKUP(($A69&amp;"_"&amp;TEXT(E$2,"yyyy-mm-dd")),[1]SURVEY123!$A:$A,[1]SURVEY123!$AC:$AC,"")=0,"",_xlfn.XLOOKUP(($A69&amp;"_"&amp;TEXT(E$2,"yyyy-mm-dd")),[1]SURVEY123!$A:$A,[1]SURVEY123!$AC:$AC,""))</f>
        <v>20</v>
      </c>
      <c r="F69" s="5">
        <f>IF(_xlfn.XLOOKUP(($A69&amp;"_"&amp;TEXT(F$2,"yyyy-mm-dd")),[1]SURVEY123!$A:$A,[1]SURVEY123!$AC:$AC,"")=0,"",_xlfn.XLOOKUP(($A69&amp;"_"&amp;TEXT(F$2,"yyyy-mm-dd")),[1]SURVEY123!$A:$A,[1]SURVEY123!$AC:$AC,""))</f>
        <v>26</v>
      </c>
      <c r="G69" s="5" t="str">
        <f>IF(_xlfn.XLOOKUP(($A69&amp;"_"&amp;TEXT(G$2,"yyyy-mm-dd")),[1]SURVEY123!$A:$A,[1]SURVEY123!$AC:$AC,"")=0,"",_xlfn.XLOOKUP(($A69&amp;"_"&amp;TEXT(G$2,"yyyy-mm-dd")),[1]SURVEY123!$A:$A,[1]SURVEY123!$AC:$AC,""))</f>
        <v/>
      </c>
      <c r="H69" s="5" t="str">
        <f>IF(_xlfn.XLOOKUP(($A69&amp;"_"&amp;TEXT(H$2,"yyyy-mm-dd")),[1]SURVEY123!$A:$A,[1]SURVEY123!$AC:$AC,"")=0,"",_xlfn.XLOOKUP(($A69&amp;"_"&amp;TEXT(H$2,"yyyy-mm-dd")),[1]SURVEY123!$A:$A,[1]SURVEY123!$AC:$AC,""))</f>
        <v/>
      </c>
      <c r="I69" s="5" t="str">
        <f>IF(_xlfn.XLOOKUP(($A69&amp;"_"&amp;TEXT(I$2,"yyyy-mm-dd")),[1]SURVEY123!$A:$A,[1]SURVEY123!$AC:$AC,"")=0,"",_xlfn.XLOOKUP(($A69&amp;"_"&amp;TEXT(I$2,"yyyy-mm-dd")),[1]SURVEY123!$A:$A,[1]SURVEY123!$AC:$AC,""))</f>
        <v/>
      </c>
      <c r="J69" s="5">
        <f>IF(_xlfn.XLOOKUP(($A69&amp;"_"&amp;TEXT(J$2,"yyyy-mm-dd")),[1]SURVEY123!$A:$A,[1]SURVEY123!$AC:$AC,"")=0,"",_xlfn.XLOOKUP(($A69&amp;"_"&amp;TEXT(J$2,"yyyy-mm-dd")),[1]SURVEY123!$A:$A,[1]SURVEY123!$AC:$AC,""))</f>
        <v>28</v>
      </c>
      <c r="K69" s="5">
        <f>IF(_xlfn.XLOOKUP(($A69&amp;"_"&amp;TEXT(K$2,"yyyy-mm-dd")),[1]SURVEY123!$A:$A,[1]SURVEY123!$AC:$AC,"")=0,"",_xlfn.XLOOKUP(($A69&amp;"_"&amp;TEXT(K$2,"yyyy-mm-dd")),[1]SURVEY123!$A:$A,[1]SURVEY123!$AC:$AC,""))</f>
        <v>28</v>
      </c>
      <c r="L69" s="5" t="str">
        <f>IF(_xlfn.XLOOKUP(($A69&amp;"_"&amp;TEXT(L$2,"yyyy-mm-dd")),[1]SURVEY123!$A:$A,[1]SURVEY123!$AC:$AC,"")=0,"",_xlfn.XLOOKUP(($A69&amp;"_"&amp;TEXT(L$2,"yyyy-mm-dd")),[1]SURVEY123!$A:$A,[1]SURVEY123!$AC:$AC,""))</f>
        <v/>
      </c>
      <c r="M69" s="5">
        <f>IF(_xlfn.XLOOKUP(($A69&amp;"_"&amp;TEXT(M$2,"yyyy-mm-dd")),[1]SURVEY123!$A:$A,[1]SURVEY123!$AC:$AC,"")=0,"",_xlfn.XLOOKUP(($A69&amp;"_"&amp;TEXT(M$2,"yyyy-mm-dd")),[1]SURVEY123!$A:$A,[1]SURVEY123!$AC:$AC,""))</f>
        <v>27</v>
      </c>
      <c r="N69" s="5">
        <f>IF(_xlfn.XLOOKUP(($A69&amp;"_"&amp;TEXT(N$2,"yyyy-mm-dd")),[1]SURVEY123!$A:$A,[1]SURVEY123!$AC:$AC,"")=0,"",_xlfn.XLOOKUP(($A69&amp;"_"&amp;TEXT(N$2,"yyyy-mm-dd")),[1]SURVEY123!$A:$A,[1]SURVEY123!$AC:$AC,""))</f>
        <v>25.3</v>
      </c>
      <c r="O69" s="5" t="str">
        <f>IF(_xlfn.XLOOKUP(($A69&amp;"_"&amp;TEXT(O$2,"yyyy-mm-dd")),[1]SURVEY123!$A:$A,[1]SURVEY123!$AC:$AC,"")=0,"",_xlfn.XLOOKUP(($A69&amp;"_"&amp;TEXT(O$2,"yyyy-mm-dd")),[1]SURVEY123!$A:$A,[1]SURVEY123!$AC:$AC,""))</f>
        <v/>
      </c>
      <c r="P69" s="5" t="str">
        <f>IF(_xlfn.XLOOKUP(($A69&amp;"_"&amp;TEXT(P$2,"yyyy-mm-dd")),[1]SURVEY123!$A:$A,[1]SURVEY123!$AC:$AC,"")=0,"",_xlfn.XLOOKUP(($A69&amp;"_"&amp;TEXT(P$2,"yyyy-mm-dd")),[1]SURVEY123!$A:$A,[1]SURVEY123!$AC:$AC,""))</f>
        <v/>
      </c>
      <c r="Q69" s="5" t="str">
        <f>IF(_xlfn.XLOOKUP(($A69&amp;"_"&amp;TEXT(Q$2,"yyyy-mm-dd")),[1]SURVEY123!$A:$A,[1]SURVEY123!$AC:$AC,"")=0,"",_xlfn.XLOOKUP(($A69&amp;"_"&amp;TEXT(Q$2,"yyyy-mm-dd")),[1]SURVEY123!$A:$A,[1]SURVEY123!$AC:$AC,""))</f>
        <v/>
      </c>
      <c r="R69" s="20">
        <f t="shared" si="1"/>
        <v>0</v>
      </c>
      <c r="S69" s="20">
        <f t="shared" si="2"/>
        <v>0</v>
      </c>
      <c r="T69" s="12" t="str" cm="1">
        <f t="array" ref="T69">_xlfn.IFS(B69="","NA",R69=0, "Excellent", S69=0, "Good", S69=1, "Fair", S69=2, "Fair", S69&gt;=3, "Poor")</f>
        <v>Excellent</v>
      </c>
    </row>
    <row r="70" spans="1:20">
      <c r="A70" s="3" t="s">
        <v>73</v>
      </c>
      <c r="B70" s="10">
        <f t="shared" si="0"/>
        <v>22.416666666666668</v>
      </c>
      <c r="C70" s="5">
        <f>IF(_xlfn.XLOOKUP(($A70&amp;"_"&amp;TEXT(C$2,"yyyy-mm-dd")),[1]SURVEY123!$A:$A,[1]SURVEY123!$AC:$AC,"")=0,"",_xlfn.XLOOKUP(($A70&amp;"_"&amp;TEXT(C$2,"yyyy-mm-dd")),[1]SURVEY123!$A:$A,[1]SURVEY123!$AC:$AC,""))</f>
        <v>19</v>
      </c>
      <c r="D70" s="5">
        <f>IF(_xlfn.XLOOKUP(($A70&amp;"_"&amp;TEXT(D$2,"yyyy-mm-dd")),[1]SURVEY123!$A:$A,[1]SURVEY123!$AC:$AC,"")=0,"",_xlfn.XLOOKUP(($A70&amp;"_"&amp;TEXT(D$2,"yyyy-mm-dd")),[1]SURVEY123!$A:$A,[1]SURVEY123!$AC:$AC,""))</f>
        <v>16</v>
      </c>
      <c r="E70" s="5">
        <f>IF(_xlfn.XLOOKUP(($A70&amp;"_"&amp;TEXT(E$2,"yyyy-mm-dd")),[1]SURVEY123!$A:$A,[1]SURVEY123!$AC:$AC,"")=0,"",_xlfn.XLOOKUP(($A70&amp;"_"&amp;TEXT(E$2,"yyyy-mm-dd")),[1]SURVEY123!$A:$A,[1]SURVEY123!$AC:$AC,""))</f>
        <v>19</v>
      </c>
      <c r="F70" s="5">
        <f>IF(_xlfn.XLOOKUP(($A70&amp;"_"&amp;TEXT(F$2,"yyyy-mm-dd")),[1]SURVEY123!$A:$A,[1]SURVEY123!$AC:$AC,"")=0,"",_xlfn.XLOOKUP(($A70&amp;"_"&amp;TEXT(F$2,"yyyy-mm-dd")),[1]SURVEY123!$A:$A,[1]SURVEY123!$AC:$AC,""))</f>
        <v>22</v>
      </c>
      <c r="G70" s="5">
        <f>IF(_xlfn.XLOOKUP(($A70&amp;"_"&amp;TEXT(G$2,"yyyy-mm-dd")),[1]SURVEY123!$A:$A,[1]SURVEY123!$AC:$AC,"")=0,"",_xlfn.XLOOKUP(($A70&amp;"_"&amp;TEXT(G$2,"yyyy-mm-dd")),[1]SURVEY123!$A:$A,[1]SURVEY123!$AC:$AC,""))</f>
        <v>20</v>
      </c>
      <c r="H70" s="5">
        <f>IF(_xlfn.XLOOKUP(($A70&amp;"_"&amp;TEXT(H$2,"yyyy-mm-dd")),[1]SURVEY123!$A:$A,[1]SURVEY123!$AC:$AC,"")=0,"",_xlfn.XLOOKUP(($A70&amp;"_"&amp;TEXT(H$2,"yyyy-mm-dd")),[1]SURVEY123!$A:$A,[1]SURVEY123!$AC:$AC,""))</f>
        <v>25</v>
      </c>
      <c r="I70" s="5">
        <f>IF(_xlfn.XLOOKUP(($A70&amp;"_"&amp;TEXT(I$2,"yyyy-mm-dd")),[1]SURVEY123!$A:$A,[1]SURVEY123!$AC:$AC,"")=0,"",_xlfn.XLOOKUP(($A70&amp;"_"&amp;TEXT(I$2,"yyyy-mm-dd")),[1]SURVEY123!$A:$A,[1]SURVEY123!$AC:$AC,""))</f>
        <v>26</v>
      </c>
      <c r="J70" s="5">
        <f>IF(_xlfn.XLOOKUP(($A70&amp;"_"&amp;TEXT(J$2,"yyyy-mm-dd")),[1]SURVEY123!$A:$A,[1]SURVEY123!$AC:$AC,"")=0,"",_xlfn.XLOOKUP(($A70&amp;"_"&amp;TEXT(J$2,"yyyy-mm-dd")),[1]SURVEY123!$A:$A,[1]SURVEY123!$AC:$AC,""))</f>
        <v>25</v>
      </c>
      <c r="K70" s="5">
        <f>IF(_xlfn.XLOOKUP(($A70&amp;"_"&amp;TEXT(K$2,"yyyy-mm-dd")),[1]SURVEY123!$A:$A,[1]SURVEY123!$AC:$AC,"")=0,"",_xlfn.XLOOKUP(($A70&amp;"_"&amp;TEXT(K$2,"yyyy-mm-dd")),[1]SURVEY123!$A:$A,[1]SURVEY123!$AC:$AC,""))</f>
        <v>25</v>
      </c>
      <c r="L70" s="5">
        <f>IF(_xlfn.XLOOKUP(($A70&amp;"_"&amp;TEXT(L$2,"yyyy-mm-dd")),[1]SURVEY123!$A:$A,[1]SURVEY123!$AC:$AC,"")=0,"",_xlfn.XLOOKUP(($A70&amp;"_"&amp;TEXT(L$2,"yyyy-mm-dd")),[1]SURVEY123!$A:$A,[1]SURVEY123!$AC:$AC,""))</f>
        <v>24</v>
      </c>
      <c r="M70" s="5">
        <f>IF(_xlfn.XLOOKUP(($A70&amp;"_"&amp;TEXT(M$2,"yyyy-mm-dd")),[1]SURVEY123!$A:$A,[1]SURVEY123!$AC:$AC,"")=0,"",_xlfn.XLOOKUP(($A70&amp;"_"&amp;TEXT(M$2,"yyyy-mm-dd")),[1]SURVEY123!$A:$A,[1]SURVEY123!$AC:$AC,""))</f>
        <v>23</v>
      </c>
      <c r="N70" s="5">
        <f>IF(_xlfn.XLOOKUP(($A70&amp;"_"&amp;TEXT(N$2,"yyyy-mm-dd")),[1]SURVEY123!$A:$A,[1]SURVEY123!$AC:$AC,"")=0,"",_xlfn.XLOOKUP(($A70&amp;"_"&amp;TEXT(N$2,"yyyy-mm-dd")),[1]SURVEY123!$A:$A,[1]SURVEY123!$AC:$AC,""))</f>
        <v>25</v>
      </c>
      <c r="O70" s="5" t="str">
        <f>IF(_xlfn.XLOOKUP(($A70&amp;"_"&amp;TEXT(O$2,"yyyy-mm-dd")),[1]SURVEY123!$A:$A,[1]SURVEY123!$AC:$AC,"")=0,"",_xlfn.XLOOKUP(($A70&amp;"_"&amp;TEXT(O$2,"yyyy-mm-dd")),[1]SURVEY123!$A:$A,[1]SURVEY123!$AC:$AC,""))</f>
        <v/>
      </c>
      <c r="P70" s="5" t="str">
        <f>IF(_xlfn.XLOOKUP(($A70&amp;"_"&amp;TEXT(P$2,"yyyy-mm-dd")),[1]SURVEY123!$A:$A,[1]SURVEY123!$AC:$AC,"")=0,"",_xlfn.XLOOKUP(($A70&amp;"_"&amp;TEXT(P$2,"yyyy-mm-dd")),[1]SURVEY123!$A:$A,[1]SURVEY123!$AC:$AC,""))</f>
        <v/>
      </c>
      <c r="Q70" s="5" t="str">
        <f>IF(_xlfn.XLOOKUP(($A70&amp;"_"&amp;TEXT(Q$2,"yyyy-mm-dd")),[1]SURVEY123!$A:$A,[1]SURVEY123!$AC:$AC,"")=0,"",_xlfn.XLOOKUP(($A70&amp;"_"&amp;TEXT(Q$2,"yyyy-mm-dd")),[1]SURVEY123!$A:$A,[1]SURVEY123!$AC:$AC,""))</f>
        <v/>
      </c>
      <c r="R70" s="20">
        <f t="shared" si="1"/>
        <v>0</v>
      </c>
      <c r="S70" s="20">
        <f t="shared" si="2"/>
        <v>0</v>
      </c>
      <c r="T70" s="12" t="str" cm="1">
        <f t="array" ref="T70">_xlfn.IFS(B70="","NA",R70=0, "Excellent", S70=0, "Good", S70=1, "Fair", S70=2, "Fair", S70&gt;=3, "Poor")</f>
        <v>Excellent</v>
      </c>
    </row>
    <row r="71" spans="1:20">
      <c r="A71" s="3" t="s">
        <v>74</v>
      </c>
      <c r="B71" s="10">
        <f t="shared" si="0"/>
        <v>22.041666666666668</v>
      </c>
      <c r="C71" s="5">
        <f>IF(_xlfn.XLOOKUP(($A71&amp;"_"&amp;TEXT(C$2,"yyyy-mm-dd")),[1]SURVEY123!$A:$A,[1]SURVEY123!$AC:$AC,"")=0,"",_xlfn.XLOOKUP(($A71&amp;"_"&amp;TEXT(C$2,"yyyy-mm-dd")),[1]SURVEY123!$A:$A,[1]SURVEY123!$AC:$AC,""))</f>
        <v>18</v>
      </c>
      <c r="D71" s="5">
        <f>IF(_xlfn.XLOOKUP(($A71&amp;"_"&amp;TEXT(D$2,"yyyy-mm-dd")),[1]SURVEY123!$A:$A,[1]SURVEY123!$AC:$AC,"")=0,"",_xlfn.XLOOKUP(($A71&amp;"_"&amp;TEXT(D$2,"yyyy-mm-dd")),[1]SURVEY123!$A:$A,[1]SURVEY123!$AC:$AC,""))</f>
        <v>14</v>
      </c>
      <c r="E71" s="5">
        <f>IF(_xlfn.XLOOKUP(($A71&amp;"_"&amp;TEXT(E$2,"yyyy-mm-dd")),[1]SURVEY123!$A:$A,[1]SURVEY123!$AC:$AC,"")=0,"",_xlfn.XLOOKUP(($A71&amp;"_"&amp;TEXT(E$2,"yyyy-mm-dd")),[1]SURVEY123!$A:$A,[1]SURVEY123!$AC:$AC,""))</f>
        <v>16</v>
      </c>
      <c r="F71" s="5">
        <f>IF(_xlfn.XLOOKUP(($A71&amp;"_"&amp;TEXT(F$2,"yyyy-mm-dd")),[1]SURVEY123!$A:$A,[1]SURVEY123!$AC:$AC,"")=0,"",_xlfn.XLOOKUP(($A71&amp;"_"&amp;TEXT(F$2,"yyyy-mm-dd")),[1]SURVEY123!$A:$A,[1]SURVEY123!$AC:$AC,""))</f>
        <v>22</v>
      </c>
      <c r="G71" s="5">
        <f>IF(_xlfn.XLOOKUP(($A71&amp;"_"&amp;TEXT(G$2,"yyyy-mm-dd")),[1]SURVEY123!$A:$A,[1]SURVEY123!$AC:$AC,"")=0,"",_xlfn.XLOOKUP(($A71&amp;"_"&amp;TEXT(G$2,"yyyy-mm-dd")),[1]SURVEY123!$A:$A,[1]SURVEY123!$AC:$AC,""))</f>
        <v>17</v>
      </c>
      <c r="H71" s="5">
        <f>IF(_xlfn.XLOOKUP(($A71&amp;"_"&amp;TEXT(H$2,"yyyy-mm-dd")),[1]SURVEY123!$A:$A,[1]SURVEY123!$AC:$AC,"")=0,"",_xlfn.XLOOKUP(($A71&amp;"_"&amp;TEXT(H$2,"yyyy-mm-dd")),[1]SURVEY123!$A:$A,[1]SURVEY123!$AC:$AC,""))</f>
        <v>23</v>
      </c>
      <c r="I71" s="5">
        <f>IF(_xlfn.XLOOKUP(($A71&amp;"_"&amp;TEXT(I$2,"yyyy-mm-dd")),[1]SURVEY123!$A:$A,[1]SURVEY123!$AC:$AC,"")=0,"",_xlfn.XLOOKUP(($A71&amp;"_"&amp;TEXT(I$2,"yyyy-mm-dd")),[1]SURVEY123!$A:$A,[1]SURVEY123!$AC:$AC,""))</f>
        <v>25</v>
      </c>
      <c r="J71" s="5">
        <f>IF(_xlfn.XLOOKUP(($A71&amp;"_"&amp;TEXT(J$2,"yyyy-mm-dd")),[1]SURVEY123!$A:$A,[1]SURVEY123!$AC:$AC,"")=0,"",_xlfn.XLOOKUP(($A71&amp;"_"&amp;TEXT(J$2,"yyyy-mm-dd")),[1]SURVEY123!$A:$A,[1]SURVEY123!$AC:$AC,""))</f>
        <v>26.5</v>
      </c>
      <c r="K71" s="5">
        <f>IF(_xlfn.XLOOKUP(($A71&amp;"_"&amp;TEXT(K$2,"yyyy-mm-dd")),[1]SURVEY123!$A:$A,[1]SURVEY123!$AC:$AC,"")=0,"",_xlfn.XLOOKUP(($A71&amp;"_"&amp;TEXT(K$2,"yyyy-mm-dd")),[1]SURVEY123!$A:$A,[1]SURVEY123!$AC:$AC,""))</f>
        <v>26</v>
      </c>
      <c r="L71" s="5">
        <f>IF(_xlfn.XLOOKUP(($A71&amp;"_"&amp;TEXT(L$2,"yyyy-mm-dd")),[1]SURVEY123!$A:$A,[1]SURVEY123!$AC:$AC,"")=0,"",_xlfn.XLOOKUP(($A71&amp;"_"&amp;TEXT(L$2,"yyyy-mm-dd")),[1]SURVEY123!$A:$A,[1]SURVEY123!$AC:$AC,""))</f>
        <v>26</v>
      </c>
      <c r="M71" s="5">
        <f>IF(_xlfn.XLOOKUP(($A71&amp;"_"&amp;TEXT(M$2,"yyyy-mm-dd")),[1]SURVEY123!$A:$A,[1]SURVEY123!$AC:$AC,"")=0,"",_xlfn.XLOOKUP(($A71&amp;"_"&amp;TEXT(M$2,"yyyy-mm-dd")),[1]SURVEY123!$A:$A,[1]SURVEY123!$AC:$AC,""))</f>
        <v>26</v>
      </c>
      <c r="N71" s="5">
        <f>IF(_xlfn.XLOOKUP(($A71&amp;"_"&amp;TEXT(N$2,"yyyy-mm-dd")),[1]SURVEY123!$A:$A,[1]SURVEY123!$AC:$AC,"")=0,"",_xlfn.XLOOKUP(($A71&amp;"_"&amp;TEXT(N$2,"yyyy-mm-dd")),[1]SURVEY123!$A:$A,[1]SURVEY123!$AC:$AC,""))</f>
        <v>25</v>
      </c>
      <c r="O71" s="5" t="str">
        <f>IF(_xlfn.XLOOKUP(($A71&amp;"_"&amp;TEXT(O$2,"yyyy-mm-dd")),[1]SURVEY123!$A:$A,[1]SURVEY123!$AC:$AC,"")=0,"",_xlfn.XLOOKUP(($A71&amp;"_"&amp;TEXT(O$2,"yyyy-mm-dd")),[1]SURVEY123!$A:$A,[1]SURVEY123!$AC:$AC,""))</f>
        <v/>
      </c>
      <c r="P71" s="5" t="str">
        <f>IF(_xlfn.XLOOKUP(($A71&amp;"_"&amp;TEXT(P$2,"yyyy-mm-dd")),[1]SURVEY123!$A:$A,[1]SURVEY123!$AC:$AC,"")=0,"",_xlfn.XLOOKUP(($A71&amp;"_"&amp;TEXT(P$2,"yyyy-mm-dd")),[1]SURVEY123!$A:$A,[1]SURVEY123!$AC:$AC,""))</f>
        <v/>
      </c>
      <c r="Q71" s="5" t="str">
        <f>IF(_xlfn.XLOOKUP(($A71&amp;"_"&amp;TEXT(Q$2,"yyyy-mm-dd")),[1]SURVEY123!$A:$A,[1]SURVEY123!$AC:$AC,"")=0,"",_xlfn.XLOOKUP(($A71&amp;"_"&amp;TEXT(Q$2,"yyyy-mm-dd")),[1]SURVEY123!$A:$A,[1]SURVEY123!$AC:$AC,""))</f>
        <v/>
      </c>
      <c r="R71" s="20">
        <f t="shared" si="1"/>
        <v>0</v>
      </c>
      <c r="S71" s="20">
        <f t="shared" si="2"/>
        <v>0</v>
      </c>
      <c r="T71" s="12" t="str" cm="1">
        <f t="array" ref="T71">_xlfn.IFS(B71="","NA",R71=0, "Excellent", S71=0, "Good", S71=1, "Fair", S71=2, "Fair", S71&gt;=3, "Poor")</f>
        <v>Excellent</v>
      </c>
    </row>
    <row r="72" spans="1:20">
      <c r="A72" s="3" t="s">
        <v>75</v>
      </c>
      <c r="B72" s="10">
        <f t="shared" si="0"/>
        <v>21.285714285714285</v>
      </c>
      <c r="C72" s="5">
        <f>IF(_xlfn.XLOOKUP(($A72&amp;"_"&amp;TEXT(C$2,"yyyy-mm-dd")),[1]SURVEY123!$A:$A,[1]SURVEY123!$AC:$AC,"")=0,"",_xlfn.XLOOKUP(($A72&amp;"_"&amp;TEXT(C$2,"yyyy-mm-dd")),[1]SURVEY123!$A:$A,[1]SURVEY123!$AC:$AC,""))</f>
        <v>20</v>
      </c>
      <c r="D72" s="5">
        <f>IF(_xlfn.XLOOKUP(($A72&amp;"_"&amp;TEXT(D$2,"yyyy-mm-dd")),[1]SURVEY123!$A:$A,[1]SURVEY123!$AC:$AC,"")=0,"",_xlfn.XLOOKUP(($A72&amp;"_"&amp;TEXT(D$2,"yyyy-mm-dd")),[1]SURVEY123!$A:$A,[1]SURVEY123!$AC:$AC,""))</f>
        <v>15.5</v>
      </c>
      <c r="E72" s="5">
        <f>IF(_xlfn.XLOOKUP(($A72&amp;"_"&amp;TEXT(E$2,"yyyy-mm-dd")),[1]SURVEY123!$A:$A,[1]SURVEY123!$AC:$AC,"")=0,"",_xlfn.XLOOKUP(($A72&amp;"_"&amp;TEXT(E$2,"yyyy-mm-dd")),[1]SURVEY123!$A:$A,[1]SURVEY123!$AC:$AC,""))</f>
        <v>17.5</v>
      </c>
      <c r="F72" s="5">
        <f>IF(_xlfn.XLOOKUP(($A72&amp;"_"&amp;TEXT(F$2,"yyyy-mm-dd")),[1]SURVEY123!$A:$A,[1]SURVEY123!$AC:$AC,"")=0,"",_xlfn.XLOOKUP(($A72&amp;"_"&amp;TEXT(F$2,"yyyy-mm-dd")),[1]SURVEY123!$A:$A,[1]SURVEY123!$AC:$AC,""))</f>
        <v>23</v>
      </c>
      <c r="G72" s="5">
        <f>IF(_xlfn.XLOOKUP(($A72&amp;"_"&amp;TEXT(G$2,"yyyy-mm-dd")),[1]SURVEY123!$A:$A,[1]SURVEY123!$AC:$AC,"")=0,"",_xlfn.XLOOKUP(($A72&amp;"_"&amp;TEXT(G$2,"yyyy-mm-dd")),[1]SURVEY123!$A:$A,[1]SURVEY123!$AC:$AC,""))</f>
        <v>20</v>
      </c>
      <c r="H72" s="5" t="str">
        <f>IF(_xlfn.XLOOKUP(($A72&amp;"_"&amp;TEXT(H$2,"yyyy-mm-dd")),[1]SURVEY123!$A:$A,[1]SURVEY123!$AC:$AC,"")=0,"",_xlfn.XLOOKUP(($A72&amp;"_"&amp;TEXT(H$2,"yyyy-mm-dd")),[1]SURVEY123!$A:$A,[1]SURVEY123!$AC:$AC,""))</f>
        <v/>
      </c>
      <c r="I72" s="5" t="str">
        <f>IF(_xlfn.XLOOKUP(($A72&amp;"_"&amp;TEXT(I$2,"yyyy-mm-dd")),[1]SURVEY123!$A:$A,[1]SURVEY123!$AC:$AC,"")=0,"",_xlfn.XLOOKUP(($A72&amp;"_"&amp;TEXT(I$2,"yyyy-mm-dd")),[1]SURVEY123!$A:$A,[1]SURVEY123!$AC:$AC,""))</f>
        <v/>
      </c>
      <c r="J72" s="5" t="str">
        <f>IF(_xlfn.XLOOKUP(($A72&amp;"_"&amp;TEXT(J$2,"yyyy-mm-dd")),[1]SURVEY123!$A:$A,[1]SURVEY123!$AC:$AC,"")=0,"",_xlfn.XLOOKUP(($A72&amp;"_"&amp;TEXT(J$2,"yyyy-mm-dd")),[1]SURVEY123!$A:$A,[1]SURVEY123!$AC:$AC,""))</f>
        <v/>
      </c>
      <c r="K72" s="5" t="str">
        <f>IF(_xlfn.XLOOKUP(($A72&amp;"_"&amp;TEXT(K$2,"yyyy-mm-dd")),[1]SURVEY123!$A:$A,[1]SURVEY123!$AC:$AC,"")=0,"",_xlfn.XLOOKUP(($A72&amp;"_"&amp;TEXT(K$2,"yyyy-mm-dd")),[1]SURVEY123!$A:$A,[1]SURVEY123!$AC:$AC,""))</f>
        <v/>
      </c>
      <c r="L72" s="5" t="str">
        <f>IF(_xlfn.XLOOKUP(($A72&amp;"_"&amp;TEXT(L$2,"yyyy-mm-dd")),[1]SURVEY123!$A:$A,[1]SURVEY123!$AC:$AC,"")=0,"",_xlfn.XLOOKUP(($A72&amp;"_"&amp;TEXT(L$2,"yyyy-mm-dd")),[1]SURVEY123!$A:$A,[1]SURVEY123!$AC:$AC,""))</f>
        <v/>
      </c>
      <c r="M72" s="5">
        <f>IF(_xlfn.XLOOKUP(($A72&amp;"_"&amp;TEXT(M$2,"yyyy-mm-dd")),[1]SURVEY123!$A:$A,[1]SURVEY123!$AC:$AC,"")=0,"",_xlfn.XLOOKUP(($A72&amp;"_"&amp;TEXT(M$2,"yyyy-mm-dd")),[1]SURVEY123!$A:$A,[1]SURVEY123!$AC:$AC,""))</f>
        <v>27</v>
      </c>
      <c r="N72" s="5">
        <f>IF(_xlfn.XLOOKUP(($A72&amp;"_"&amp;TEXT(N$2,"yyyy-mm-dd")),[1]SURVEY123!$A:$A,[1]SURVEY123!$AC:$AC,"")=0,"",_xlfn.XLOOKUP(($A72&amp;"_"&amp;TEXT(N$2,"yyyy-mm-dd")),[1]SURVEY123!$A:$A,[1]SURVEY123!$AC:$AC,""))</f>
        <v>26</v>
      </c>
      <c r="O72" s="5" t="str">
        <f>IF(_xlfn.XLOOKUP(($A72&amp;"_"&amp;TEXT(O$2,"yyyy-mm-dd")),[1]SURVEY123!$A:$A,[1]SURVEY123!$AC:$AC,"")=0,"",_xlfn.XLOOKUP(($A72&amp;"_"&amp;TEXT(O$2,"yyyy-mm-dd")),[1]SURVEY123!$A:$A,[1]SURVEY123!$AC:$AC,""))</f>
        <v/>
      </c>
      <c r="P72" s="5" t="str">
        <f>IF(_xlfn.XLOOKUP(($A72&amp;"_"&amp;TEXT(P$2,"yyyy-mm-dd")),[1]SURVEY123!$A:$A,[1]SURVEY123!$AC:$AC,"")=0,"",_xlfn.XLOOKUP(($A72&amp;"_"&amp;TEXT(P$2,"yyyy-mm-dd")),[1]SURVEY123!$A:$A,[1]SURVEY123!$AC:$AC,""))</f>
        <v/>
      </c>
      <c r="Q72" s="5" t="str">
        <f>IF(_xlfn.XLOOKUP(($A72&amp;"_"&amp;TEXT(Q$2,"yyyy-mm-dd")),[1]SURVEY123!$A:$A,[1]SURVEY123!$AC:$AC,"")=0,"",_xlfn.XLOOKUP(($A72&amp;"_"&amp;TEXT(Q$2,"yyyy-mm-dd")),[1]SURVEY123!$A:$A,[1]SURVEY123!$AC:$AC,""))</f>
        <v/>
      </c>
      <c r="R72" s="20">
        <f t="shared" si="1"/>
        <v>0</v>
      </c>
      <c r="S72" s="20">
        <f t="shared" si="2"/>
        <v>0</v>
      </c>
      <c r="T72" s="12" t="str" cm="1">
        <f t="array" ref="T72">_xlfn.IFS(B72="","NA",R72=0, "Excellent", S72=0, "Good", S72=1, "Fair", S72=2, "Fair", S72&gt;=3, "Poor")</f>
        <v>Excellent</v>
      </c>
    </row>
    <row r="73" spans="1:20">
      <c r="A73" s="3" t="s">
        <v>76</v>
      </c>
      <c r="B73" s="10">
        <f t="shared" si="0"/>
        <v>22.09090909090909</v>
      </c>
      <c r="C73" s="5">
        <f>IF(_xlfn.XLOOKUP(($A73&amp;"_"&amp;TEXT(C$2,"yyyy-mm-dd")),[1]SURVEY123!$A:$A,[1]SURVEY123!$AC:$AC,"")=0,"",_xlfn.XLOOKUP(($A73&amp;"_"&amp;TEXT(C$2,"yyyy-mm-dd")),[1]SURVEY123!$A:$A,[1]SURVEY123!$AC:$AC,""))</f>
        <v>19</v>
      </c>
      <c r="D73" s="5">
        <f>IF(_xlfn.XLOOKUP(($A73&amp;"_"&amp;TEXT(D$2,"yyyy-mm-dd")),[1]SURVEY123!$A:$A,[1]SURVEY123!$AC:$AC,"")=0,"",_xlfn.XLOOKUP(($A73&amp;"_"&amp;TEXT(D$2,"yyyy-mm-dd")),[1]SURVEY123!$A:$A,[1]SURVEY123!$AC:$AC,""))</f>
        <v>15</v>
      </c>
      <c r="E73" s="5">
        <f>IF(_xlfn.XLOOKUP(($A73&amp;"_"&amp;TEXT(E$2,"yyyy-mm-dd")),[1]SURVEY123!$A:$A,[1]SURVEY123!$AC:$AC,"")=0,"",_xlfn.XLOOKUP(($A73&amp;"_"&amp;TEXT(E$2,"yyyy-mm-dd")),[1]SURVEY123!$A:$A,[1]SURVEY123!$AC:$AC,""))</f>
        <v>18</v>
      </c>
      <c r="F73" s="5">
        <f>IF(_xlfn.XLOOKUP(($A73&amp;"_"&amp;TEXT(F$2,"yyyy-mm-dd")),[1]SURVEY123!$A:$A,[1]SURVEY123!$AC:$AC,"")=0,"",_xlfn.XLOOKUP(($A73&amp;"_"&amp;TEXT(F$2,"yyyy-mm-dd")),[1]SURVEY123!$A:$A,[1]SURVEY123!$AC:$AC,""))</f>
        <v>17</v>
      </c>
      <c r="G73" s="5">
        <f>IF(_xlfn.XLOOKUP(($A73&amp;"_"&amp;TEXT(G$2,"yyyy-mm-dd")),[1]SURVEY123!$A:$A,[1]SURVEY123!$AC:$AC,"")=0,"",_xlfn.XLOOKUP(($A73&amp;"_"&amp;TEXT(G$2,"yyyy-mm-dd")),[1]SURVEY123!$A:$A,[1]SURVEY123!$AC:$AC,""))</f>
        <v>20</v>
      </c>
      <c r="H73" s="5">
        <f>IF(_xlfn.XLOOKUP(($A73&amp;"_"&amp;TEXT(H$2,"yyyy-mm-dd")),[1]SURVEY123!$A:$A,[1]SURVEY123!$AC:$AC,"")=0,"",_xlfn.XLOOKUP(($A73&amp;"_"&amp;TEXT(H$2,"yyyy-mm-dd")),[1]SURVEY123!$A:$A,[1]SURVEY123!$AC:$AC,""))</f>
        <v>24</v>
      </c>
      <c r="I73" s="5">
        <f>IF(_xlfn.XLOOKUP(($A73&amp;"_"&amp;TEXT(I$2,"yyyy-mm-dd")),[1]SURVEY123!$A:$A,[1]SURVEY123!$AC:$AC,"")=0,"",_xlfn.XLOOKUP(($A73&amp;"_"&amp;TEXT(I$2,"yyyy-mm-dd")),[1]SURVEY123!$A:$A,[1]SURVEY123!$AC:$AC,""))</f>
        <v>27</v>
      </c>
      <c r="J73" s="5">
        <f>IF(_xlfn.XLOOKUP(($A73&amp;"_"&amp;TEXT(J$2,"yyyy-mm-dd")),[1]SURVEY123!$A:$A,[1]SURVEY123!$AC:$AC,"")=0,"",_xlfn.XLOOKUP(($A73&amp;"_"&amp;TEXT(J$2,"yyyy-mm-dd")),[1]SURVEY123!$A:$A,[1]SURVEY123!$AC:$AC,""))</f>
        <v>25</v>
      </c>
      <c r="K73" s="5" t="str">
        <f>IF(_xlfn.XLOOKUP(($A73&amp;"_"&amp;TEXT(K$2,"yyyy-mm-dd")),[1]SURVEY123!$A:$A,[1]SURVEY123!$AC:$AC,"")=0,"",_xlfn.XLOOKUP(($A73&amp;"_"&amp;TEXT(K$2,"yyyy-mm-dd")),[1]SURVEY123!$A:$A,[1]SURVEY123!$AC:$AC,""))</f>
        <v/>
      </c>
      <c r="L73" s="5">
        <f>IF(_xlfn.XLOOKUP(($A73&amp;"_"&amp;TEXT(L$2,"yyyy-mm-dd")),[1]SURVEY123!$A:$A,[1]SURVEY123!$AC:$AC,"")=0,"",_xlfn.XLOOKUP(($A73&amp;"_"&amp;TEXT(L$2,"yyyy-mm-dd")),[1]SURVEY123!$A:$A,[1]SURVEY123!$AC:$AC,""))</f>
        <v>26</v>
      </c>
      <c r="M73" s="5">
        <f>IF(_xlfn.XLOOKUP(($A73&amp;"_"&amp;TEXT(M$2,"yyyy-mm-dd")),[1]SURVEY123!$A:$A,[1]SURVEY123!$AC:$AC,"")=0,"",_xlfn.XLOOKUP(($A73&amp;"_"&amp;TEXT(M$2,"yyyy-mm-dd")),[1]SURVEY123!$A:$A,[1]SURVEY123!$AC:$AC,""))</f>
        <v>26</v>
      </c>
      <c r="N73" s="5">
        <f>IF(_xlfn.XLOOKUP(($A73&amp;"_"&amp;TEXT(N$2,"yyyy-mm-dd")),[1]SURVEY123!$A:$A,[1]SURVEY123!$AC:$AC,"")=0,"",_xlfn.XLOOKUP(($A73&amp;"_"&amp;TEXT(N$2,"yyyy-mm-dd")),[1]SURVEY123!$A:$A,[1]SURVEY123!$AC:$AC,""))</f>
        <v>26</v>
      </c>
      <c r="O73" s="5" t="str">
        <f>IF(_xlfn.XLOOKUP(($A73&amp;"_"&amp;TEXT(O$2,"yyyy-mm-dd")),[1]SURVEY123!$A:$A,[1]SURVEY123!$AC:$AC,"")=0,"",_xlfn.XLOOKUP(($A73&amp;"_"&amp;TEXT(O$2,"yyyy-mm-dd")),[1]SURVEY123!$A:$A,[1]SURVEY123!$AC:$AC,""))</f>
        <v/>
      </c>
      <c r="P73" s="5" t="str">
        <f>IF(_xlfn.XLOOKUP(($A73&amp;"_"&amp;TEXT(P$2,"yyyy-mm-dd")),[1]SURVEY123!$A:$A,[1]SURVEY123!$AC:$AC,"")=0,"",_xlfn.XLOOKUP(($A73&amp;"_"&amp;TEXT(P$2,"yyyy-mm-dd")),[1]SURVEY123!$A:$A,[1]SURVEY123!$AC:$AC,""))</f>
        <v/>
      </c>
      <c r="Q73" s="5" t="str">
        <f>IF(_xlfn.XLOOKUP(($A73&amp;"_"&amp;TEXT(Q$2,"yyyy-mm-dd")),[1]SURVEY123!$A:$A,[1]SURVEY123!$AC:$AC,"")=0,"",_xlfn.XLOOKUP(($A73&amp;"_"&amp;TEXT(Q$2,"yyyy-mm-dd")),[1]SURVEY123!$A:$A,[1]SURVEY123!$AC:$AC,""))</f>
        <v/>
      </c>
      <c r="R73" s="20">
        <f t="shared" si="1"/>
        <v>0</v>
      </c>
      <c r="S73" s="20">
        <f t="shared" si="2"/>
        <v>0</v>
      </c>
      <c r="T73" s="12" t="str" cm="1">
        <f t="array" ref="T73">_xlfn.IFS(B73="","NA",R73=0, "Excellent", S73=0, "Good", S73=1, "Fair", S73=2, "Fair", S73&gt;=3, "Poor")</f>
        <v>Excellent</v>
      </c>
    </row>
    <row r="74" spans="1:20">
      <c r="A74" s="3" t="s">
        <v>77</v>
      </c>
      <c r="B74" s="10" t="str">
        <f t="shared" si="0"/>
        <v/>
      </c>
      <c r="C74" s="5" t="str">
        <f>IF(_xlfn.XLOOKUP(($A74&amp;"_"&amp;TEXT(C$2,"yyyy-mm-dd")),[1]SURVEY123!$A:$A,[1]SURVEY123!$AC:$AC,"")=0,"",_xlfn.XLOOKUP(($A74&amp;"_"&amp;TEXT(C$2,"yyyy-mm-dd")),[1]SURVEY123!$A:$A,[1]SURVEY123!$AC:$AC,""))</f>
        <v/>
      </c>
      <c r="D74" s="5" t="str">
        <f>IF(_xlfn.XLOOKUP(($A74&amp;"_"&amp;TEXT(D$2,"yyyy-mm-dd")),[1]SURVEY123!$A:$A,[1]SURVEY123!$AC:$AC,"")=0,"",_xlfn.XLOOKUP(($A74&amp;"_"&amp;TEXT(D$2,"yyyy-mm-dd")),[1]SURVEY123!$A:$A,[1]SURVEY123!$AC:$AC,""))</f>
        <v/>
      </c>
      <c r="E74" s="5" t="str">
        <f>IF(_xlfn.XLOOKUP(($A74&amp;"_"&amp;TEXT(E$2,"yyyy-mm-dd")),[1]SURVEY123!$A:$A,[1]SURVEY123!$AC:$AC,"")=0,"",_xlfn.XLOOKUP(($A74&amp;"_"&amp;TEXT(E$2,"yyyy-mm-dd")),[1]SURVEY123!$A:$A,[1]SURVEY123!$AC:$AC,""))</f>
        <v/>
      </c>
      <c r="F74" s="5" t="str">
        <f>IF(_xlfn.XLOOKUP(($A74&amp;"_"&amp;TEXT(F$2,"yyyy-mm-dd")),[1]SURVEY123!$A:$A,[1]SURVEY123!$AC:$AC,"")=0,"",_xlfn.XLOOKUP(($A74&amp;"_"&amp;TEXT(F$2,"yyyy-mm-dd")),[1]SURVEY123!$A:$A,[1]SURVEY123!$AC:$AC,""))</f>
        <v/>
      </c>
      <c r="G74" s="5" t="str">
        <f>IF(_xlfn.XLOOKUP(($A74&amp;"_"&amp;TEXT(G$2,"yyyy-mm-dd")),[1]SURVEY123!$A:$A,[1]SURVEY123!$AC:$AC,"")=0,"",_xlfn.XLOOKUP(($A74&amp;"_"&amp;TEXT(G$2,"yyyy-mm-dd")),[1]SURVEY123!$A:$A,[1]SURVEY123!$AC:$AC,""))</f>
        <v/>
      </c>
      <c r="H74" s="5" t="str">
        <f>IF(_xlfn.XLOOKUP(($A74&amp;"_"&amp;TEXT(H$2,"yyyy-mm-dd")),[1]SURVEY123!$A:$A,[1]SURVEY123!$AC:$AC,"")=0,"",_xlfn.XLOOKUP(($A74&amp;"_"&amp;TEXT(H$2,"yyyy-mm-dd")),[1]SURVEY123!$A:$A,[1]SURVEY123!$AC:$AC,""))</f>
        <v/>
      </c>
      <c r="I74" s="5" t="str">
        <f>IF(_xlfn.XLOOKUP(($A74&amp;"_"&amp;TEXT(I$2,"yyyy-mm-dd")),[1]SURVEY123!$A:$A,[1]SURVEY123!$AC:$AC,"")=0,"",_xlfn.XLOOKUP(($A74&amp;"_"&amp;TEXT(I$2,"yyyy-mm-dd")),[1]SURVEY123!$A:$A,[1]SURVEY123!$AC:$AC,""))</f>
        <v/>
      </c>
      <c r="J74" s="5" t="str">
        <f>IF(_xlfn.XLOOKUP(($A74&amp;"_"&amp;TEXT(J$2,"yyyy-mm-dd")),[1]SURVEY123!$A:$A,[1]SURVEY123!$AC:$AC,"")=0,"",_xlfn.XLOOKUP(($A74&amp;"_"&amp;TEXT(J$2,"yyyy-mm-dd")),[1]SURVEY123!$A:$A,[1]SURVEY123!$AC:$AC,""))</f>
        <v/>
      </c>
      <c r="K74" s="5" t="str">
        <f>IF(_xlfn.XLOOKUP(($A74&amp;"_"&amp;TEXT(K$2,"yyyy-mm-dd")),[1]SURVEY123!$A:$A,[1]SURVEY123!$AC:$AC,"")=0,"",_xlfn.XLOOKUP(($A74&amp;"_"&amp;TEXT(K$2,"yyyy-mm-dd")),[1]SURVEY123!$A:$A,[1]SURVEY123!$AC:$AC,""))</f>
        <v/>
      </c>
      <c r="L74" s="5" t="str">
        <f>IF(_xlfn.XLOOKUP(($A74&amp;"_"&amp;TEXT(L$2,"yyyy-mm-dd")),[1]SURVEY123!$A:$A,[1]SURVEY123!$AC:$AC,"")=0,"",_xlfn.XLOOKUP(($A74&amp;"_"&amp;TEXT(L$2,"yyyy-mm-dd")),[1]SURVEY123!$A:$A,[1]SURVEY123!$AC:$AC,""))</f>
        <v/>
      </c>
      <c r="M74" s="5" t="str">
        <f>IF(_xlfn.XLOOKUP(($A74&amp;"_"&amp;TEXT(M$2,"yyyy-mm-dd")),[1]SURVEY123!$A:$A,[1]SURVEY123!$AC:$AC,"")=0,"",_xlfn.XLOOKUP(($A74&amp;"_"&amp;TEXT(M$2,"yyyy-mm-dd")),[1]SURVEY123!$A:$A,[1]SURVEY123!$AC:$AC,""))</f>
        <v/>
      </c>
      <c r="N74" s="5" t="str">
        <f>IF(_xlfn.XLOOKUP(($A74&amp;"_"&amp;TEXT(N$2,"yyyy-mm-dd")),[1]SURVEY123!$A:$A,[1]SURVEY123!$AC:$AC,"")=0,"",_xlfn.XLOOKUP(($A74&amp;"_"&amp;TEXT(N$2,"yyyy-mm-dd")),[1]SURVEY123!$A:$A,[1]SURVEY123!$AC:$AC,""))</f>
        <v/>
      </c>
      <c r="O74" s="5" t="str">
        <f>IF(_xlfn.XLOOKUP(($A74&amp;"_"&amp;TEXT(O$2,"yyyy-mm-dd")),[1]SURVEY123!$A:$A,[1]SURVEY123!$AC:$AC,"")=0,"",_xlfn.XLOOKUP(($A74&amp;"_"&amp;TEXT(O$2,"yyyy-mm-dd")),[1]SURVEY123!$A:$A,[1]SURVEY123!$AC:$AC,""))</f>
        <v/>
      </c>
      <c r="P74" s="5" t="str">
        <f>IF(_xlfn.XLOOKUP(($A74&amp;"_"&amp;TEXT(P$2,"yyyy-mm-dd")),[1]SURVEY123!$A:$A,[1]SURVEY123!$AC:$AC,"")=0,"",_xlfn.XLOOKUP(($A74&amp;"_"&amp;TEXT(P$2,"yyyy-mm-dd")),[1]SURVEY123!$A:$A,[1]SURVEY123!$AC:$AC,""))</f>
        <v/>
      </c>
      <c r="Q74" s="5" t="str">
        <f>IF(_xlfn.XLOOKUP(($A74&amp;"_"&amp;TEXT(Q$2,"yyyy-mm-dd")),[1]SURVEY123!$A:$A,[1]SURVEY123!$AC:$AC,"")=0,"",_xlfn.XLOOKUP(($A74&amp;"_"&amp;TEXT(Q$2,"yyyy-mm-dd")),[1]SURVEY123!$A:$A,[1]SURVEY123!$AC:$AC,""))</f>
        <v/>
      </c>
      <c r="R74" s="20">
        <f t="shared" si="1"/>
        <v>0</v>
      </c>
      <c r="S74" s="20">
        <f t="shared" si="2"/>
        <v>0</v>
      </c>
      <c r="T74" s="12" t="str" cm="1">
        <f t="array" ref="T74">_xlfn.IFS(B74="","NA",R74=0, "Excellent", S74=0, "Good", S74=1, "Fair", S74=2, "Fair", S74&gt;=3, "Poor")</f>
        <v>NA</v>
      </c>
    </row>
    <row r="75" spans="1:20">
      <c r="A75" s="3" t="s">
        <v>78</v>
      </c>
      <c r="B75" s="10">
        <f t="shared" si="0"/>
        <v>24.922222222222224</v>
      </c>
      <c r="C75" s="5">
        <f>IF(_xlfn.XLOOKUP(($A75&amp;"_"&amp;TEXT(C$2,"yyyy-mm-dd")),[1]SURVEY123!$A:$A,[1]SURVEY123!$AC:$AC,"")=0,"",_xlfn.XLOOKUP(($A75&amp;"_"&amp;TEXT(C$2,"yyyy-mm-dd")),[1]SURVEY123!$A:$A,[1]SURVEY123!$AC:$AC,""))</f>
        <v>23</v>
      </c>
      <c r="D75" s="5">
        <f>IF(_xlfn.XLOOKUP(($A75&amp;"_"&amp;TEXT(D$2,"yyyy-mm-dd")),[1]SURVEY123!$A:$A,[1]SURVEY123!$AC:$AC,"")=0,"",_xlfn.XLOOKUP(($A75&amp;"_"&amp;TEXT(D$2,"yyyy-mm-dd")),[1]SURVEY123!$A:$A,[1]SURVEY123!$AC:$AC,""))</f>
        <v>18</v>
      </c>
      <c r="E75" s="5" t="str">
        <f>IF(_xlfn.XLOOKUP(($A75&amp;"_"&amp;TEXT(E$2,"yyyy-mm-dd")),[1]SURVEY123!$A:$A,[1]SURVEY123!$AC:$AC,"")=0,"",_xlfn.XLOOKUP(($A75&amp;"_"&amp;TEXT(E$2,"yyyy-mm-dd")),[1]SURVEY123!$A:$A,[1]SURVEY123!$AC:$AC,""))</f>
        <v/>
      </c>
      <c r="F75" s="5">
        <f>IF(_xlfn.XLOOKUP(($A75&amp;"_"&amp;TEXT(F$2,"yyyy-mm-dd")),[1]SURVEY123!$A:$A,[1]SURVEY123!$AC:$AC,"")=0,"",_xlfn.XLOOKUP(($A75&amp;"_"&amp;TEXT(F$2,"yyyy-mm-dd")),[1]SURVEY123!$A:$A,[1]SURVEY123!$AC:$AC,""))</f>
        <v>24</v>
      </c>
      <c r="G75" s="5">
        <f>IF(_xlfn.XLOOKUP(($A75&amp;"_"&amp;TEXT(G$2,"yyyy-mm-dd")),[1]SURVEY123!$A:$A,[1]SURVEY123!$AC:$AC,"")=0,"",_xlfn.XLOOKUP(($A75&amp;"_"&amp;TEXT(G$2,"yyyy-mm-dd")),[1]SURVEY123!$A:$A,[1]SURVEY123!$AC:$AC,""))</f>
        <v>23</v>
      </c>
      <c r="H75" s="5">
        <f>IF(_xlfn.XLOOKUP(($A75&amp;"_"&amp;TEXT(H$2,"yyyy-mm-dd")),[1]SURVEY123!$A:$A,[1]SURVEY123!$AC:$AC,"")=0,"",_xlfn.XLOOKUP(($A75&amp;"_"&amp;TEXT(H$2,"yyyy-mm-dd")),[1]SURVEY123!$A:$A,[1]SURVEY123!$AC:$AC,""))</f>
        <v>25.5</v>
      </c>
      <c r="I75" s="5">
        <f>IF(_xlfn.XLOOKUP(($A75&amp;"_"&amp;TEXT(I$2,"yyyy-mm-dd")),[1]SURVEY123!$A:$A,[1]SURVEY123!$AC:$AC,"")=0,"",_xlfn.XLOOKUP(($A75&amp;"_"&amp;TEXT(I$2,"yyyy-mm-dd")),[1]SURVEY123!$A:$A,[1]SURVEY123!$AC:$AC,""))</f>
        <v>25.8</v>
      </c>
      <c r="J75" s="5">
        <f>IF(_xlfn.XLOOKUP(($A75&amp;"_"&amp;TEXT(J$2,"yyyy-mm-dd")),[1]SURVEY123!$A:$A,[1]SURVEY123!$AC:$AC,"")=0,"",_xlfn.XLOOKUP(($A75&amp;"_"&amp;TEXT(J$2,"yyyy-mm-dd")),[1]SURVEY123!$A:$A,[1]SURVEY123!$AC:$AC,""))</f>
        <v>28</v>
      </c>
      <c r="K75" s="5">
        <f>IF(_xlfn.XLOOKUP(($A75&amp;"_"&amp;TEXT(K$2,"yyyy-mm-dd")),[1]SURVEY123!$A:$A,[1]SURVEY123!$AC:$AC,"")=0,"",_xlfn.XLOOKUP(($A75&amp;"_"&amp;TEXT(K$2,"yyyy-mm-dd")),[1]SURVEY123!$A:$A,[1]SURVEY123!$AC:$AC,""))</f>
        <v>29.5</v>
      </c>
      <c r="L75" s="5">
        <f>IF(_xlfn.XLOOKUP(($A75&amp;"_"&amp;TEXT(L$2,"yyyy-mm-dd")),[1]SURVEY123!$A:$A,[1]SURVEY123!$AC:$AC,"")=0,"",_xlfn.XLOOKUP(($A75&amp;"_"&amp;TEXT(L$2,"yyyy-mm-dd")),[1]SURVEY123!$A:$A,[1]SURVEY123!$AC:$AC,""))</f>
        <v>27.5</v>
      </c>
      <c r="M75" s="5" t="str">
        <f>IF(_xlfn.XLOOKUP(($A75&amp;"_"&amp;TEXT(M$2,"yyyy-mm-dd")),[1]SURVEY123!$A:$A,[1]SURVEY123!$AC:$AC,"")=0,"",_xlfn.XLOOKUP(($A75&amp;"_"&amp;TEXT(M$2,"yyyy-mm-dd")),[1]SURVEY123!$A:$A,[1]SURVEY123!$AC:$AC,""))</f>
        <v/>
      </c>
      <c r="N75" s="5" t="str">
        <f>IF(_xlfn.XLOOKUP(($A75&amp;"_"&amp;TEXT(N$2,"yyyy-mm-dd")),[1]SURVEY123!$A:$A,[1]SURVEY123!$AC:$AC,"")=0,"",_xlfn.XLOOKUP(($A75&amp;"_"&amp;TEXT(N$2,"yyyy-mm-dd")),[1]SURVEY123!$A:$A,[1]SURVEY123!$AC:$AC,""))</f>
        <v/>
      </c>
      <c r="O75" s="5" t="str">
        <f>IF(_xlfn.XLOOKUP(($A75&amp;"_"&amp;TEXT(O$2,"yyyy-mm-dd")),[1]SURVEY123!$A:$A,[1]SURVEY123!$AC:$AC,"")=0,"",_xlfn.XLOOKUP(($A75&amp;"_"&amp;TEXT(O$2,"yyyy-mm-dd")),[1]SURVEY123!$A:$A,[1]SURVEY123!$AC:$AC,""))</f>
        <v/>
      </c>
      <c r="P75" s="5" t="str">
        <f>IF(_xlfn.XLOOKUP(($A75&amp;"_"&amp;TEXT(P$2,"yyyy-mm-dd")),[1]SURVEY123!$A:$A,[1]SURVEY123!$AC:$AC,"")=0,"",_xlfn.XLOOKUP(($A75&amp;"_"&amp;TEXT(P$2,"yyyy-mm-dd")),[1]SURVEY123!$A:$A,[1]SURVEY123!$AC:$AC,""))</f>
        <v/>
      </c>
      <c r="Q75" s="5" t="str">
        <f>IF(_xlfn.XLOOKUP(($A75&amp;"_"&amp;TEXT(Q$2,"yyyy-mm-dd")),[1]SURVEY123!$A:$A,[1]SURVEY123!$AC:$AC,"")=0,"",_xlfn.XLOOKUP(($A75&amp;"_"&amp;TEXT(Q$2,"yyyy-mm-dd")),[1]SURVEY123!$A:$A,[1]SURVEY123!$AC:$AC,""))</f>
        <v/>
      </c>
      <c r="R75" s="20">
        <f t="shared" si="1"/>
        <v>1</v>
      </c>
      <c r="S75" s="20">
        <f t="shared" si="2"/>
        <v>0</v>
      </c>
      <c r="T75" s="12" t="str" cm="1">
        <f t="array" ref="T75">_xlfn.IFS(B75="","NA",R75=0, "Excellent", S75=0, "Good", S75=1, "Fair", S75=2, "Fair", S75&gt;=3, "Poor")</f>
        <v>Good</v>
      </c>
    </row>
    <row r="76" spans="1:20">
      <c r="A76" s="3" t="s">
        <v>79</v>
      </c>
      <c r="B76" s="10">
        <f t="shared" si="0"/>
        <v>22</v>
      </c>
      <c r="C76" s="5" t="str">
        <f>IF(_xlfn.XLOOKUP(($A76&amp;"_"&amp;TEXT(C$2,"yyyy-mm-dd")),[1]SURVEY123!$A:$A,[1]SURVEY123!$AC:$AC,"")=0,"",_xlfn.XLOOKUP(($A76&amp;"_"&amp;TEXT(C$2,"yyyy-mm-dd")),[1]SURVEY123!$A:$A,[1]SURVEY123!$AC:$AC,""))</f>
        <v/>
      </c>
      <c r="D76" s="5" t="str">
        <f>IF(_xlfn.XLOOKUP(($A76&amp;"_"&amp;TEXT(D$2,"yyyy-mm-dd")),[1]SURVEY123!$A:$A,[1]SURVEY123!$AC:$AC,"")=0,"",_xlfn.XLOOKUP(($A76&amp;"_"&amp;TEXT(D$2,"yyyy-mm-dd")),[1]SURVEY123!$A:$A,[1]SURVEY123!$AC:$AC,""))</f>
        <v/>
      </c>
      <c r="E76" s="5" t="str">
        <f>IF(_xlfn.XLOOKUP(($A76&amp;"_"&amp;TEXT(E$2,"yyyy-mm-dd")),[1]SURVEY123!$A:$A,[1]SURVEY123!$AC:$AC,"")=0,"",_xlfn.XLOOKUP(($A76&amp;"_"&amp;TEXT(E$2,"yyyy-mm-dd")),[1]SURVEY123!$A:$A,[1]SURVEY123!$AC:$AC,""))</f>
        <v/>
      </c>
      <c r="F76" s="5" t="str">
        <f>IF(_xlfn.XLOOKUP(($A76&amp;"_"&amp;TEXT(F$2,"yyyy-mm-dd")),[1]SURVEY123!$A:$A,[1]SURVEY123!$AC:$AC,"")=0,"",_xlfn.XLOOKUP(($A76&amp;"_"&amp;TEXT(F$2,"yyyy-mm-dd")),[1]SURVEY123!$A:$A,[1]SURVEY123!$AC:$AC,""))</f>
        <v/>
      </c>
      <c r="G76" s="5" t="str">
        <f>IF(_xlfn.XLOOKUP(($A76&amp;"_"&amp;TEXT(G$2,"yyyy-mm-dd")),[1]SURVEY123!$A:$A,[1]SURVEY123!$AC:$AC,"")=0,"",_xlfn.XLOOKUP(($A76&amp;"_"&amp;TEXT(G$2,"yyyy-mm-dd")),[1]SURVEY123!$A:$A,[1]SURVEY123!$AC:$AC,""))</f>
        <v/>
      </c>
      <c r="H76" s="5">
        <f>IF(_xlfn.XLOOKUP(($A76&amp;"_"&amp;TEXT(H$2,"yyyy-mm-dd")),[1]SURVEY123!$A:$A,[1]SURVEY123!$AC:$AC,"")=0,"",_xlfn.XLOOKUP(($A76&amp;"_"&amp;TEXT(H$2,"yyyy-mm-dd")),[1]SURVEY123!$A:$A,[1]SURVEY123!$AC:$AC,""))</f>
        <v>20</v>
      </c>
      <c r="I76" s="5">
        <f>IF(_xlfn.XLOOKUP(($A76&amp;"_"&amp;TEXT(I$2,"yyyy-mm-dd")),[1]SURVEY123!$A:$A,[1]SURVEY123!$AC:$AC,"")=0,"",_xlfn.XLOOKUP(($A76&amp;"_"&amp;TEXT(I$2,"yyyy-mm-dd")),[1]SURVEY123!$A:$A,[1]SURVEY123!$AC:$AC,""))</f>
        <v>24</v>
      </c>
      <c r="J76" s="5">
        <f>IF(_xlfn.XLOOKUP(($A76&amp;"_"&amp;TEXT(J$2,"yyyy-mm-dd")),[1]SURVEY123!$A:$A,[1]SURVEY123!$AC:$AC,"")=0,"",_xlfn.XLOOKUP(($A76&amp;"_"&amp;TEXT(J$2,"yyyy-mm-dd")),[1]SURVEY123!$A:$A,[1]SURVEY123!$AC:$AC,""))</f>
        <v>21</v>
      </c>
      <c r="K76" s="5">
        <f>IF(_xlfn.XLOOKUP(($A76&amp;"_"&amp;TEXT(K$2,"yyyy-mm-dd")),[1]SURVEY123!$A:$A,[1]SURVEY123!$AC:$AC,"")=0,"",_xlfn.XLOOKUP(($A76&amp;"_"&amp;TEXT(K$2,"yyyy-mm-dd")),[1]SURVEY123!$A:$A,[1]SURVEY123!$AC:$AC,""))</f>
        <v>23</v>
      </c>
      <c r="L76" s="5">
        <f>IF(_xlfn.XLOOKUP(($A76&amp;"_"&amp;TEXT(L$2,"yyyy-mm-dd")),[1]SURVEY123!$A:$A,[1]SURVEY123!$AC:$AC,"")=0,"",_xlfn.XLOOKUP(($A76&amp;"_"&amp;TEXT(L$2,"yyyy-mm-dd")),[1]SURVEY123!$A:$A,[1]SURVEY123!$AC:$AC,""))</f>
        <v>22</v>
      </c>
      <c r="M76" s="5" t="str">
        <f>IF(_xlfn.XLOOKUP(($A76&amp;"_"&amp;TEXT(M$2,"yyyy-mm-dd")),[1]SURVEY123!$A:$A,[1]SURVEY123!$AC:$AC,"")=0,"",_xlfn.XLOOKUP(($A76&amp;"_"&amp;TEXT(M$2,"yyyy-mm-dd")),[1]SURVEY123!$A:$A,[1]SURVEY123!$AC:$AC,""))</f>
        <v/>
      </c>
      <c r="N76" s="5" t="str">
        <f>IF(_xlfn.XLOOKUP(($A76&amp;"_"&amp;TEXT(N$2,"yyyy-mm-dd")),[1]SURVEY123!$A:$A,[1]SURVEY123!$AC:$AC,"")=0,"",_xlfn.XLOOKUP(($A76&amp;"_"&amp;TEXT(N$2,"yyyy-mm-dd")),[1]SURVEY123!$A:$A,[1]SURVEY123!$AC:$AC,""))</f>
        <v/>
      </c>
      <c r="O76" s="5" t="str">
        <f>IF(_xlfn.XLOOKUP(($A76&amp;"_"&amp;TEXT(O$2,"yyyy-mm-dd")),[1]SURVEY123!$A:$A,[1]SURVEY123!$AC:$AC,"")=0,"",_xlfn.XLOOKUP(($A76&amp;"_"&amp;TEXT(O$2,"yyyy-mm-dd")),[1]SURVEY123!$A:$A,[1]SURVEY123!$AC:$AC,""))</f>
        <v/>
      </c>
      <c r="P76" s="5" t="str">
        <f>IF(_xlfn.XLOOKUP(($A76&amp;"_"&amp;TEXT(P$2,"yyyy-mm-dd")),[1]SURVEY123!$A:$A,[1]SURVEY123!$AC:$AC,"")=0,"",_xlfn.XLOOKUP(($A76&amp;"_"&amp;TEXT(P$2,"yyyy-mm-dd")),[1]SURVEY123!$A:$A,[1]SURVEY123!$AC:$AC,""))</f>
        <v/>
      </c>
      <c r="Q76" s="5" t="str">
        <f>IF(_xlfn.XLOOKUP(($A76&amp;"_"&amp;TEXT(Q$2,"yyyy-mm-dd")),[1]SURVEY123!$A:$A,[1]SURVEY123!$AC:$AC,"")=0,"",_xlfn.XLOOKUP(($A76&amp;"_"&amp;TEXT(Q$2,"yyyy-mm-dd")),[1]SURVEY123!$A:$A,[1]SURVEY123!$AC:$AC,""))</f>
        <v/>
      </c>
      <c r="R76" s="20">
        <f t="shared" si="1"/>
        <v>0</v>
      </c>
      <c r="S76" s="20">
        <f t="shared" si="2"/>
        <v>0</v>
      </c>
      <c r="T76" s="12" t="str" cm="1">
        <f t="array" ref="T76">_xlfn.IFS(B76="","NA",R76=0, "Excellent", S76=0, "Good", S76=1, "Fair", S76=2, "Fair", S76&gt;=3, "Poor")</f>
        <v>Excellent</v>
      </c>
    </row>
    <row r="77" spans="1:20">
      <c r="A77" s="3" t="s">
        <v>80</v>
      </c>
      <c r="B77" s="10" t="str">
        <f t="shared" si="0"/>
        <v/>
      </c>
      <c r="C77" s="5" t="str">
        <f>IF(_xlfn.XLOOKUP(($A77&amp;"_"&amp;TEXT(C$2,"yyyy-mm-dd")),[1]SURVEY123!$A:$A,[1]SURVEY123!$AC:$AC,"")=0,"",_xlfn.XLOOKUP(($A77&amp;"_"&amp;TEXT(C$2,"yyyy-mm-dd")),[1]SURVEY123!$A:$A,[1]SURVEY123!$AC:$AC,""))</f>
        <v/>
      </c>
      <c r="D77" s="5" t="str">
        <f>IF(_xlfn.XLOOKUP(($A77&amp;"_"&amp;TEXT(D$2,"yyyy-mm-dd")),[1]SURVEY123!$A:$A,[1]SURVEY123!$AC:$AC,"")=0,"",_xlfn.XLOOKUP(($A77&amp;"_"&amp;TEXT(D$2,"yyyy-mm-dd")),[1]SURVEY123!$A:$A,[1]SURVEY123!$AC:$AC,""))</f>
        <v/>
      </c>
      <c r="E77" s="5" t="str">
        <f>IF(_xlfn.XLOOKUP(($A77&amp;"_"&amp;TEXT(E$2,"yyyy-mm-dd")),[1]SURVEY123!$A:$A,[1]SURVEY123!$AC:$AC,"")=0,"",_xlfn.XLOOKUP(($A77&amp;"_"&amp;TEXT(E$2,"yyyy-mm-dd")),[1]SURVEY123!$A:$A,[1]SURVEY123!$AC:$AC,""))</f>
        <v/>
      </c>
      <c r="F77" s="5" t="str">
        <f>IF(_xlfn.XLOOKUP(($A77&amp;"_"&amp;TEXT(F$2,"yyyy-mm-dd")),[1]SURVEY123!$A:$A,[1]SURVEY123!$AC:$AC,"")=0,"",_xlfn.XLOOKUP(($A77&amp;"_"&amp;TEXT(F$2,"yyyy-mm-dd")),[1]SURVEY123!$A:$A,[1]SURVEY123!$AC:$AC,""))</f>
        <v/>
      </c>
      <c r="G77" s="5" t="str">
        <f>IF(_xlfn.XLOOKUP(($A77&amp;"_"&amp;TEXT(G$2,"yyyy-mm-dd")),[1]SURVEY123!$A:$A,[1]SURVEY123!$AC:$AC,"")=0,"",_xlfn.XLOOKUP(($A77&amp;"_"&amp;TEXT(G$2,"yyyy-mm-dd")),[1]SURVEY123!$A:$A,[1]SURVEY123!$AC:$AC,""))</f>
        <v/>
      </c>
      <c r="H77" s="5" t="str">
        <f>IF(_xlfn.XLOOKUP(($A77&amp;"_"&amp;TEXT(H$2,"yyyy-mm-dd")),[1]SURVEY123!$A:$A,[1]SURVEY123!$AC:$AC,"")=0,"",_xlfn.XLOOKUP(($A77&amp;"_"&amp;TEXT(H$2,"yyyy-mm-dd")),[1]SURVEY123!$A:$A,[1]SURVEY123!$AC:$AC,""))</f>
        <v/>
      </c>
      <c r="I77" s="5" t="str">
        <f>IF(_xlfn.XLOOKUP(($A77&amp;"_"&amp;TEXT(I$2,"yyyy-mm-dd")),[1]SURVEY123!$A:$A,[1]SURVEY123!$AC:$AC,"")=0,"",_xlfn.XLOOKUP(($A77&amp;"_"&amp;TEXT(I$2,"yyyy-mm-dd")),[1]SURVEY123!$A:$A,[1]SURVEY123!$AC:$AC,""))</f>
        <v/>
      </c>
      <c r="J77" s="5" t="str">
        <f>IF(_xlfn.XLOOKUP(($A77&amp;"_"&amp;TEXT(J$2,"yyyy-mm-dd")),[1]SURVEY123!$A:$A,[1]SURVEY123!$AC:$AC,"")=0,"",_xlfn.XLOOKUP(($A77&amp;"_"&amp;TEXT(J$2,"yyyy-mm-dd")),[1]SURVEY123!$A:$A,[1]SURVEY123!$AC:$AC,""))</f>
        <v/>
      </c>
      <c r="K77" s="5" t="str">
        <f>IF(_xlfn.XLOOKUP(($A77&amp;"_"&amp;TEXT(K$2,"yyyy-mm-dd")),[1]SURVEY123!$A:$A,[1]SURVEY123!$AC:$AC,"")=0,"",_xlfn.XLOOKUP(($A77&amp;"_"&amp;TEXT(K$2,"yyyy-mm-dd")),[1]SURVEY123!$A:$A,[1]SURVEY123!$AC:$AC,""))</f>
        <v/>
      </c>
      <c r="L77" s="5" t="str">
        <f>IF(_xlfn.XLOOKUP(($A77&amp;"_"&amp;TEXT(L$2,"yyyy-mm-dd")),[1]SURVEY123!$A:$A,[1]SURVEY123!$AC:$AC,"")=0,"",_xlfn.XLOOKUP(($A77&amp;"_"&amp;TEXT(L$2,"yyyy-mm-dd")),[1]SURVEY123!$A:$A,[1]SURVEY123!$AC:$AC,""))</f>
        <v/>
      </c>
      <c r="M77" s="5" t="str">
        <f>IF(_xlfn.XLOOKUP(($A77&amp;"_"&amp;TEXT(M$2,"yyyy-mm-dd")),[1]SURVEY123!$A:$A,[1]SURVEY123!$AC:$AC,"")=0,"",_xlfn.XLOOKUP(($A77&amp;"_"&amp;TEXT(M$2,"yyyy-mm-dd")),[1]SURVEY123!$A:$A,[1]SURVEY123!$AC:$AC,""))</f>
        <v/>
      </c>
      <c r="N77" s="5" t="str">
        <f>IF(_xlfn.XLOOKUP(($A77&amp;"_"&amp;TEXT(N$2,"yyyy-mm-dd")),[1]SURVEY123!$A:$A,[1]SURVEY123!$AC:$AC,"")=0,"",_xlfn.XLOOKUP(($A77&amp;"_"&amp;TEXT(N$2,"yyyy-mm-dd")),[1]SURVEY123!$A:$A,[1]SURVEY123!$AC:$AC,""))</f>
        <v/>
      </c>
      <c r="O77" s="5" t="str">
        <f>IF(_xlfn.XLOOKUP(($A77&amp;"_"&amp;TEXT(O$2,"yyyy-mm-dd")),[1]SURVEY123!$A:$A,[1]SURVEY123!$AC:$AC,"")=0,"",_xlfn.XLOOKUP(($A77&amp;"_"&amp;TEXT(O$2,"yyyy-mm-dd")),[1]SURVEY123!$A:$A,[1]SURVEY123!$AC:$AC,""))</f>
        <v/>
      </c>
      <c r="P77" s="5" t="str">
        <f>IF(_xlfn.XLOOKUP(($A77&amp;"_"&amp;TEXT(P$2,"yyyy-mm-dd")),[1]SURVEY123!$A:$A,[1]SURVEY123!$AC:$AC,"")=0,"",_xlfn.XLOOKUP(($A77&amp;"_"&amp;TEXT(P$2,"yyyy-mm-dd")),[1]SURVEY123!$A:$A,[1]SURVEY123!$AC:$AC,""))</f>
        <v/>
      </c>
      <c r="Q77" s="5" t="str">
        <f>IF(_xlfn.XLOOKUP(($A77&amp;"_"&amp;TEXT(Q$2,"yyyy-mm-dd")),[1]SURVEY123!$A:$A,[1]SURVEY123!$AC:$AC,"")=0,"",_xlfn.XLOOKUP(($A77&amp;"_"&amp;TEXT(Q$2,"yyyy-mm-dd")),[1]SURVEY123!$A:$A,[1]SURVEY123!$AC:$AC,""))</f>
        <v/>
      </c>
      <c r="R77" s="20">
        <f t="shared" si="1"/>
        <v>0</v>
      </c>
      <c r="S77" s="20">
        <f t="shared" si="2"/>
        <v>0</v>
      </c>
      <c r="T77" s="12" t="str" cm="1">
        <f t="array" ref="T77">_xlfn.IFS(B77="","NA",R77=0, "Excellent", S77=0, "Good", S77=1, "Fair", S77=2, "Fair", S77&gt;=3, "Poor")</f>
        <v>NA</v>
      </c>
    </row>
    <row r="78" spans="1:20">
      <c r="A78" s="3" t="s">
        <v>81</v>
      </c>
      <c r="B78" s="10">
        <f t="shared" si="0"/>
        <v>22.083333333333332</v>
      </c>
      <c r="C78" s="5">
        <f>IF(_xlfn.XLOOKUP(($A78&amp;"_"&amp;TEXT(C$2,"yyyy-mm-dd")),[1]SURVEY123!$A:$A,[1]SURVEY123!$AC:$AC,"")=0,"",_xlfn.XLOOKUP(($A78&amp;"_"&amp;TEXT(C$2,"yyyy-mm-dd")),[1]SURVEY123!$A:$A,[1]SURVEY123!$AC:$AC,""))</f>
        <v>18</v>
      </c>
      <c r="D78" s="5">
        <f>IF(_xlfn.XLOOKUP(($A78&amp;"_"&amp;TEXT(D$2,"yyyy-mm-dd")),[1]SURVEY123!$A:$A,[1]SURVEY123!$AC:$AC,"")=0,"",_xlfn.XLOOKUP(($A78&amp;"_"&amp;TEXT(D$2,"yyyy-mm-dd")),[1]SURVEY123!$A:$A,[1]SURVEY123!$AC:$AC,""))</f>
        <v>15</v>
      </c>
      <c r="E78" s="5">
        <f>IF(_xlfn.XLOOKUP(($A78&amp;"_"&amp;TEXT(E$2,"yyyy-mm-dd")),[1]SURVEY123!$A:$A,[1]SURVEY123!$AC:$AC,"")=0,"",_xlfn.XLOOKUP(($A78&amp;"_"&amp;TEXT(E$2,"yyyy-mm-dd")),[1]SURVEY123!$A:$A,[1]SURVEY123!$AC:$AC,""))</f>
        <v>18</v>
      </c>
      <c r="F78" s="5">
        <f>IF(_xlfn.XLOOKUP(($A78&amp;"_"&amp;TEXT(F$2,"yyyy-mm-dd")),[1]SURVEY123!$A:$A,[1]SURVEY123!$AC:$AC,"")=0,"",_xlfn.XLOOKUP(($A78&amp;"_"&amp;TEXT(F$2,"yyyy-mm-dd")),[1]SURVEY123!$A:$A,[1]SURVEY123!$AC:$AC,""))</f>
        <v>21</v>
      </c>
      <c r="G78" s="5">
        <f>IF(_xlfn.XLOOKUP(($A78&amp;"_"&amp;TEXT(G$2,"yyyy-mm-dd")),[1]SURVEY123!$A:$A,[1]SURVEY123!$AC:$AC,"")=0,"",_xlfn.XLOOKUP(($A78&amp;"_"&amp;TEXT(G$2,"yyyy-mm-dd")),[1]SURVEY123!$A:$A,[1]SURVEY123!$AC:$AC,""))</f>
        <v>20</v>
      </c>
      <c r="H78" s="5">
        <f>IF(_xlfn.XLOOKUP(($A78&amp;"_"&amp;TEXT(H$2,"yyyy-mm-dd")),[1]SURVEY123!$A:$A,[1]SURVEY123!$AC:$AC,"")=0,"",_xlfn.XLOOKUP(($A78&amp;"_"&amp;TEXT(H$2,"yyyy-mm-dd")),[1]SURVEY123!$A:$A,[1]SURVEY123!$AC:$AC,""))</f>
        <v>25</v>
      </c>
      <c r="I78" s="5">
        <f>IF(_xlfn.XLOOKUP(($A78&amp;"_"&amp;TEXT(I$2,"yyyy-mm-dd")),[1]SURVEY123!$A:$A,[1]SURVEY123!$AC:$AC,"")=0,"",_xlfn.XLOOKUP(($A78&amp;"_"&amp;TEXT(I$2,"yyyy-mm-dd")),[1]SURVEY123!$A:$A,[1]SURVEY123!$AC:$AC,""))</f>
        <v>25</v>
      </c>
      <c r="J78" s="5">
        <f>IF(_xlfn.XLOOKUP(($A78&amp;"_"&amp;TEXT(J$2,"yyyy-mm-dd")),[1]SURVEY123!$A:$A,[1]SURVEY123!$AC:$AC,"")=0,"",_xlfn.XLOOKUP(($A78&amp;"_"&amp;TEXT(J$2,"yyyy-mm-dd")),[1]SURVEY123!$A:$A,[1]SURVEY123!$AC:$AC,""))</f>
        <v>25</v>
      </c>
      <c r="K78" s="5">
        <f>IF(_xlfn.XLOOKUP(($A78&amp;"_"&amp;TEXT(K$2,"yyyy-mm-dd")),[1]SURVEY123!$A:$A,[1]SURVEY123!$AC:$AC,"")=0,"",_xlfn.XLOOKUP(($A78&amp;"_"&amp;TEXT(K$2,"yyyy-mm-dd")),[1]SURVEY123!$A:$A,[1]SURVEY123!$AC:$AC,""))</f>
        <v>24</v>
      </c>
      <c r="L78" s="5">
        <f>IF(_xlfn.XLOOKUP(($A78&amp;"_"&amp;TEXT(L$2,"yyyy-mm-dd")),[1]SURVEY123!$A:$A,[1]SURVEY123!$AC:$AC,"")=0,"",_xlfn.XLOOKUP(($A78&amp;"_"&amp;TEXT(L$2,"yyyy-mm-dd")),[1]SURVEY123!$A:$A,[1]SURVEY123!$AC:$AC,""))</f>
        <v>24</v>
      </c>
      <c r="M78" s="5">
        <f>IF(_xlfn.XLOOKUP(($A78&amp;"_"&amp;TEXT(M$2,"yyyy-mm-dd")),[1]SURVEY123!$A:$A,[1]SURVEY123!$AC:$AC,"")=0,"",_xlfn.XLOOKUP(($A78&amp;"_"&amp;TEXT(M$2,"yyyy-mm-dd")),[1]SURVEY123!$A:$A,[1]SURVEY123!$AC:$AC,""))</f>
        <v>26</v>
      </c>
      <c r="N78" s="5">
        <f>IF(_xlfn.XLOOKUP(($A78&amp;"_"&amp;TEXT(N$2,"yyyy-mm-dd")),[1]SURVEY123!$A:$A,[1]SURVEY123!$AC:$AC,"")=0,"",_xlfn.XLOOKUP(($A78&amp;"_"&amp;TEXT(N$2,"yyyy-mm-dd")),[1]SURVEY123!$A:$A,[1]SURVEY123!$AC:$AC,""))</f>
        <v>24</v>
      </c>
      <c r="O78" s="5" t="str">
        <f>IF(_xlfn.XLOOKUP(($A78&amp;"_"&amp;TEXT(O$2,"yyyy-mm-dd")),[1]SURVEY123!$A:$A,[1]SURVEY123!$AC:$AC,"")=0,"",_xlfn.XLOOKUP(($A78&amp;"_"&amp;TEXT(O$2,"yyyy-mm-dd")),[1]SURVEY123!$A:$A,[1]SURVEY123!$AC:$AC,""))</f>
        <v/>
      </c>
      <c r="P78" s="5" t="str">
        <f>IF(_xlfn.XLOOKUP(($A78&amp;"_"&amp;TEXT(P$2,"yyyy-mm-dd")),[1]SURVEY123!$A:$A,[1]SURVEY123!$AC:$AC,"")=0,"",_xlfn.XLOOKUP(($A78&amp;"_"&amp;TEXT(P$2,"yyyy-mm-dd")),[1]SURVEY123!$A:$A,[1]SURVEY123!$AC:$AC,""))</f>
        <v/>
      </c>
      <c r="Q78" s="5" t="str">
        <f>IF(_xlfn.XLOOKUP(($A78&amp;"_"&amp;TEXT(Q$2,"yyyy-mm-dd")),[1]SURVEY123!$A:$A,[1]SURVEY123!$AC:$AC,"")=0,"",_xlfn.XLOOKUP(($A78&amp;"_"&amp;TEXT(Q$2,"yyyy-mm-dd")),[1]SURVEY123!$A:$A,[1]SURVEY123!$AC:$AC,""))</f>
        <v/>
      </c>
      <c r="R78" s="20">
        <f t="shared" si="1"/>
        <v>0</v>
      </c>
      <c r="S78" s="20">
        <f t="shared" si="2"/>
        <v>0</v>
      </c>
      <c r="T78" s="12" t="str" cm="1">
        <f t="array" ref="T78">_xlfn.IFS(B78="","NA",R78=0, "Excellent", S78=0, "Good", S78=1, "Fair", S78=2, "Fair", S78&gt;=3, "Poor")</f>
        <v>Excellent</v>
      </c>
    </row>
    <row r="79" spans="1:20">
      <c r="A79" s="3" t="s">
        <v>82</v>
      </c>
      <c r="B79" s="10">
        <f t="shared" si="0"/>
        <v>16.285714285714285</v>
      </c>
      <c r="C79" s="5">
        <f>IF(_xlfn.XLOOKUP(($A79&amp;"_"&amp;TEXT(C$2,"yyyy-mm-dd")),[1]SURVEY123!$A:$A,[1]SURVEY123!$AC:$AC,"")=0,"",_xlfn.XLOOKUP(($A79&amp;"_"&amp;TEXT(C$2,"yyyy-mm-dd")),[1]SURVEY123!$A:$A,[1]SURVEY123!$AC:$AC,""))</f>
        <v>15</v>
      </c>
      <c r="D79" s="5">
        <f>IF(_xlfn.XLOOKUP(($A79&amp;"_"&amp;TEXT(D$2,"yyyy-mm-dd")),[1]SURVEY123!$A:$A,[1]SURVEY123!$AC:$AC,"")=0,"",_xlfn.XLOOKUP(($A79&amp;"_"&amp;TEXT(D$2,"yyyy-mm-dd")),[1]SURVEY123!$A:$A,[1]SURVEY123!$AC:$AC,""))</f>
        <v>12</v>
      </c>
      <c r="E79" s="5">
        <f>IF(_xlfn.XLOOKUP(($A79&amp;"_"&amp;TEXT(E$2,"yyyy-mm-dd")),[1]SURVEY123!$A:$A,[1]SURVEY123!$AC:$AC,"")=0,"",_xlfn.XLOOKUP(($A79&amp;"_"&amp;TEXT(E$2,"yyyy-mm-dd")),[1]SURVEY123!$A:$A,[1]SURVEY123!$AC:$AC,""))</f>
        <v>13</v>
      </c>
      <c r="F79" s="5">
        <f>IF(_xlfn.XLOOKUP(($A79&amp;"_"&amp;TEXT(F$2,"yyyy-mm-dd")),[1]SURVEY123!$A:$A,[1]SURVEY123!$AC:$AC,"")=0,"",_xlfn.XLOOKUP(($A79&amp;"_"&amp;TEXT(F$2,"yyyy-mm-dd")),[1]SURVEY123!$A:$A,[1]SURVEY123!$AC:$AC,""))</f>
        <v>18</v>
      </c>
      <c r="G79" s="5">
        <f>IF(_xlfn.XLOOKUP(($A79&amp;"_"&amp;TEXT(G$2,"yyyy-mm-dd")),[1]SURVEY123!$A:$A,[1]SURVEY123!$AC:$AC,"")=0,"",_xlfn.XLOOKUP(($A79&amp;"_"&amp;TEXT(G$2,"yyyy-mm-dd")),[1]SURVEY123!$A:$A,[1]SURVEY123!$AC:$AC,""))</f>
        <v>17</v>
      </c>
      <c r="H79" s="5" t="str">
        <f>IF(_xlfn.XLOOKUP(($A79&amp;"_"&amp;TEXT(H$2,"yyyy-mm-dd")),[1]SURVEY123!$A:$A,[1]SURVEY123!$AC:$AC,"")=0,"",_xlfn.XLOOKUP(($A79&amp;"_"&amp;TEXT(H$2,"yyyy-mm-dd")),[1]SURVEY123!$A:$A,[1]SURVEY123!$AC:$AC,""))</f>
        <v/>
      </c>
      <c r="I79" s="5" t="str">
        <f>IF(_xlfn.XLOOKUP(($A79&amp;"_"&amp;TEXT(I$2,"yyyy-mm-dd")),[1]SURVEY123!$A:$A,[1]SURVEY123!$AC:$AC,"")=0,"",_xlfn.XLOOKUP(($A79&amp;"_"&amp;TEXT(I$2,"yyyy-mm-dd")),[1]SURVEY123!$A:$A,[1]SURVEY123!$AC:$AC,""))</f>
        <v/>
      </c>
      <c r="J79" s="5" t="str">
        <f>IF(_xlfn.XLOOKUP(($A79&amp;"_"&amp;TEXT(J$2,"yyyy-mm-dd")),[1]SURVEY123!$A:$A,[1]SURVEY123!$AC:$AC,"")=0,"",_xlfn.XLOOKUP(($A79&amp;"_"&amp;TEXT(J$2,"yyyy-mm-dd")),[1]SURVEY123!$A:$A,[1]SURVEY123!$AC:$AC,""))</f>
        <v/>
      </c>
      <c r="K79" s="5" t="str">
        <f>IF(_xlfn.XLOOKUP(($A79&amp;"_"&amp;TEXT(K$2,"yyyy-mm-dd")),[1]SURVEY123!$A:$A,[1]SURVEY123!$AC:$AC,"")=0,"",_xlfn.XLOOKUP(($A79&amp;"_"&amp;TEXT(K$2,"yyyy-mm-dd")),[1]SURVEY123!$A:$A,[1]SURVEY123!$AC:$AC,""))</f>
        <v/>
      </c>
      <c r="L79" s="5" t="str">
        <f>IF(_xlfn.XLOOKUP(($A79&amp;"_"&amp;TEXT(L$2,"yyyy-mm-dd")),[1]SURVEY123!$A:$A,[1]SURVEY123!$AC:$AC,"")=0,"",_xlfn.XLOOKUP(($A79&amp;"_"&amp;TEXT(L$2,"yyyy-mm-dd")),[1]SURVEY123!$A:$A,[1]SURVEY123!$AC:$AC,""))</f>
        <v/>
      </c>
      <c r="M79" s="5">
        <f>IF(_xlfn.XLOOKUP(($A79&amp;"_"&amp;TEXT(M$2,"yyyy-mm-dd")),[1]SURVEY123!$A:$A,[1]SURVEY123!$AC:$AC,"")=0,"",_xlfn.XLOOKUP(($A79&amp;"_"&amp;TEXT(M$2,"yyyy-mm-dd")),[1]SURVEY123!$A:$A,[1]SURVEY123!$AC:$AC,""))</f>
        <v>20</v>
      </c>
      <c r="N79" s="5">
        <f>IF(_xlfn.XLOOKUP(($A79&amp;"_"&amp;TEXT(N$2,"yyyy-mm-dd")),[1]SURVEY123!$A:$A,[1]SURVEY123!$AC:$AC,"")=0,"",_xlfn.XLOOKUP(($A79&amp;"_"&amp;TEXT(N$2,"yyyy-mm-dd")),[1]SURVEY123!$A:$A,[1]SURVEY123!$AC:$AC,""))</f>
        <v>19</v>
      </c>
      <c r="O79" s="5" t="str">
        <f>IF(_xlfn.XLOOKUP(($A79&amp;"_"&amp;TEXT(O$2,"yyyy-mm-dd")),[1]SURVEY123!$A:$A,[1]SURVEY123!$AC:$AC,"")=0,"",_xlfn.XLOOKUP(($A79&amp;"_"&amp;TEXT(O$2,"yyyy-mm-dd")),[1]SURVEY123!$A:$A,[1]SURVEY123!$AC:$AC,""))</f>
        <v/>
      </c>
      <c r="P79" s="5" t="str">
        <f>IF(_xlfn.XLOOKUP(($A79&amp;"_"&amp;TEXT(P$2,"yyyy-mm-dd")),[1]SURVEY123!$A:$A,[1]SURVEY123!$AC:$AC,"")=0,"",_xlfn.XLOOKUP(($A79&amp;"_"&amp;TEXT(P$2,"yyyy-mm-dd")),[1]SURVEY123!$A:$A,[1]SURVEY123!$AC:$AC,""))</f>
        <v/>
      </c>
      <c r="Q79" s="5" t="str">
        <f>IF(_xlfn.XLOOKUP(($A79&amp;"_"&amp;TEXT(Q$2,"yyyy-mm-dd")),[1]SURVEY123!$A:$A,[1]SURVEY123!$AC:$AC,"")=0,"",_xlfn.XLOOKUP(($A79&amp;"_"&amp;TEXT(Q$2,"yyyy-mm-dd")),[1]SURVEY123!$A:$A,[1]SURVEY123!$AC:$AC,""))</f>
        <v/>
      </c>
      <c r="R79" s="20">
        <f t="shared" si="1"/>
        <v>0</v>
      </c>
      <c r="S79" s="20">
        <f t="shared" si="2"/>
        <v>0</v>
      </c>
      <c r="T79" s="12" t="str" cm="1">
        <f t="array" ref="T79">_xlfn.IFS(B79="","NA",R79=0, "Excellent", S79=0, "Good", S79=1, "Fair", S79=2, "Fair", S79&gt;=3, "Poor")</f>
        <v>Excellent</v>
      </c>
    </row>
    <row r="80" spans="1:20">
      <c r="A80" s="3" t="s">
        <v>83</v>
      </c>
      <c r="B80" s="10">
        <f t="shared" si="0"/>
        <v>20</v>
      </c>
      <c r="C80" s="5">
        <f>IF(_xlfn.XLOOKUP(($A80&amp;"_"&amp;TEXT(C$2,"yyyy-mm-dd")),[1]SURVEY123!$A:$A,[1]SURVEY123!$AC:$AC,"")=0,"",_xlfn.XLOOKUP(($A80&amp;"_"&amp;TEXT(C$2,"yyyy-mm-dd")),[1]SURVEY123!$A:$A,[1]SURVEY123!$AC:$AC,""))</f>
        <v>15</v>
      </c>
      <c r="D80" s="5" t="str">
        <f>IF(_xlfn.XLOOKUP(($A80&amp;"_"&amp;TEXT(D$2,"yyyy-mm-dd")),[1]SURVEY123!$A:$A,[1]SURVEY123!$AC:$AC,"")=0,"",_xlfn.XLOOKUP(($A80&amp;"_"&amp;TEXT(D$2,"yyyy-mm-dd")),[1]SURVEY123!$A:$A,[1]SURVEY123!$AC:$AC,""))</f>
        <v/>
      </c>
      <c r="E80" s="5">
        <f>IF(_xlfn.XLOOKUP(($A80&amp;"_"&amp;TEXT(E$2,"yyyy-mm-dd")),[1]SURVEY123!$A:$A,[1]SURVEY123!$AC:$AC,"")=0,"",_xlfn.XLOOKUP(($A80&amp;"_"&amp;TEXT(E$2,"yyyy-mm-dd")),[1]SURVEY123!$A:$A,[1]SURVEY123!$AC:$AC,""))</f>
        <v>15</v>
      </c>
      <c r="F80" s="5">
        <f>IF(_xlfn.XLOOKUP(($A80&amp;"_"&amp;TEXT(F$2,"yyyy-mm-dd")),[1]SURVEY123!$A:$A,[1]SURVEY123!$AC:$AC,"")=0,"",_xlfn.XLOOKUP(($A80&amp;"_"&amp;TEXT(F$2,"yyyy-mm-dd")),[1]SURVEY123!$A:$A,[1]SURVEY123!$AC:$AC,""))</f>
        <v>20</v>
      </c>
      <c r="G80" s="5">
        <f>IF(_xlfn.XLOOKUP(($A80&amp;"_"&amp;TEXT(G$2,"yyyy-mm-dd")),[1]SURVEY123!$A:$A,[1]SURVEY123!$AC:$AC,"")=0,"",_xlfn.XLOOKUP(($A80&amp;"_"&amp;TEXT(G$2,"yyyy-mm-dd")),[1]SURVEY123!$A:$A,[1]SURVEY123!$AC:$AC,""))</f>
        <v>15</v>
      </c>
      <c r="H80" s="5" t="str">
        <f>IF(_xlfn.XLOOKUP(($A80&amp;"_"&amp;TEXT(H$2,"yyyy-mm-dd")),[1]SURVEY123!$A:$A,[1]SURVEY123!$AC:$AC,"")=0,"",_xlfn.XLOOKUP(($A80&amp;"_"&amp;TEXT(H$2,"yyyy-mm-dd")),[1]SURVEY123!$A:$A,[1]SURVEY123!$AC:$AC,""))</f>
        <v/>
      </c>
      <c r="I80" s="5" t="str">
        <f>IF(_xlfn.XLOOKUP(($A80&amp;"_"&amp;TEXT(I$2,"yyyy-mm-dd")),[1]SURVEY123!$A:$A,[1]SURVEY123!$AC:$AC,"")=0,"",_xlfn.XLOOKUP(($A80&amp;"_"&amp;TEXT(I$2,"yyyy-mm-dd")),[1]SURVEY123!$A:$A,[1]SURVEY123!$AC:$AC,""))</f>
        <v/>
      </c>
      <c r="J80" s="5" t="str">
        <f>IF(_xlfn.XLOOKUP(($A80&amp;"_"&amp;TEXT(J$2,"yyyy-mm-dd")),[1]SURVEY123!$A:$A,[1]SURVEY123!$AC:$AC,"")=0,"",_xlfn.XLOOKUP(($A80&amp;"_"&amp;TEXT(J$2,"yyyy-mm-dd")),[1]SURVEY123!$A:$A,[1]SURVEY123!$AC:$AC,""))</f>
        <v/>
      </c>
      <c r="K80" s="5">
        <f>IF(_xlfn.XLOOKUP(($A80&amp;"_"&amp;TEXT(K$2,"yyyy-mm-dd")),[1]SURVEY123!$A:$A,[1]SURVEY123!$AC:$AC,"")=0,"",_xlfn.XLOOKUP(($A80&amp;"_"&amp;TEXT(K$2,"yyyy-mm-dd")),[1]SURVEY123!$A:$A,[1]SURVEY123!$AC:$AC,""))</f>
        <v>25</v>
      </c>
      <c r="L80" s="5">
        <f>IF(_xlfn.XLOOKUP(($A80&amp;"_"&amp;TEXT(L$2,"yyyy-mm-dd")),[1]SURVEY123!$A:$A,[1]SURVEY123!$AC:$AC,"")=0,"",_xlfn.XLOOKUP(($A80&amp;"_"&amp;TEXT(L$2,"yyyy-mm-dd")),[1]SURVEY123!$A:$A,[1]SURVEY123!$AC:$AC,""))</f>
        <v>25</v>
      </c>
      <c r="M80" s="5">
        <f>IF(_xlfn.XLOOKUP(($A80&amp;"_"&amp;TEXT(M$2,"yyyy-mm-dd")),[1]SURVEY123!$A:$A,[1]SURVEY123!$AC:$AC,"")=0,"",_xlfn.XLOOKUP(($A80&amp;"_"&amp;TEXT(M$2,"yyyy-mm-dd")),[1]SURVEY123!$A:$A,[1]SURVEY123!$AC:$AC,""))</f>
        <v>25</v>
      </c>
      <c r="N80" s="5">
        <f>IF(_xlfn.XLOOKUP(($A80&amp;"_"&amp;TEXT(N$2,"yyyy-mm-dd")),[1]SURVEY123!$A:$A,[1]SURVEY123!$AC:$AC,"")=0,"",_xlfn.XLOOKUP(($A80&amp;"_"&amp;TEXT(N$2,"yyyy-mm-dd")),[1]SURVEY123!$A:$A,[1]SURVEY123!$AC:$AC,""))</f>
        <v>20</v>
      </c>
      <c r="O80" s="5" t="str">
        <f>IF(_xlfn.XLOOKUP(($A80&amp;"_"&amp;TEXT(O$2,"yyyy-mm-dd")),[1]SURVEY123!$A:$A,[1]SURVEY123!$AC:$AC,"")=0,"",_xlfn.XLOOKUP(($A80&amp;"_"&amp;TEXT(O$2,"yyyy-mm-dd")),[1]SURVEY123!$A:$A,[1]SURVEY123!$AC:$AC,""))</f>
        <v/>
      </c>
      <c r="P80" s="5" t="str">
        <f>IF(_xlfn.XLOOKUP(($A80&amp;"_"&amp;TEXT(P$2,"yyyy-mm-dd")),[1]SURVEY123!$A:$A,[1]SURVEY123!$AC:$AC,"")=0,"",_xlfn.XLOOKUP(($A80&amp;"_"&amp;TEXT(P$2,"yyyy-mm-dd")),[1]SURVEY123!$A:$A,[1]SURVEY123!$AC:$AC,""))</f>
        <v/>
      </c>
      <c r="Q80" s="5" t="str">
        <f>IF(_xlfn.XLOOKUP(($A80&amp;"_"&amp;TEXT(Q$2,"yyyy-mm-dd")),[1]SURVEY123!$A:$A,[1]SURVEY123!$AC:$AC,"")=0,"",_xlfn.XLOOKUP(($A80&amp;"_"&amp;TEXT(Q$2,"yyyy-mm-dd")),[1]SURVEY123!$A:$A,[1]SURVEY123!$AC:$AC,""))</f>
        <v/>
      </c>
      <c r="R80" s="20">
        <f t="shared" si="1"/>
        <v>0</v>
      </c>
      <c r="S80" s="20">
        <f t="shared" si="2"/>
        <v>0</v>
      </c>
      <c r="T80" s="12" t="str" cm="1">
        <f t="array" ref="T80">_xlfn.IFS(B80="","NA",R80=0, "Excellent", S80=0, "Good", S80=1, "Fair", S80=2, "Fair", S80&gt;=3, "Poor")</f>
        <v>Excellent</v>
      </c>
    </row>
    <row r="81" spans="1:20">
      <c r="A81" s="3" t="s">
        <v>84</v>
      </c>
      <c r="B81" s="10">
        <f t="shared" si="0"/>
        <v>22.255555555555556</v>
      </c>
      <c r="C81" s="5">
        <f>IF(_xlfn.XLOOKUP(($A81&amp;"_"&amp;TEXT(C$2,"yyyy-mm-dd")),[1]SURVEY123!$A:$A,[1]SURVEY123!$AC:$AC,"")=0,"",_xlfn.XLOOKUP(($A81&amp;"_"&amp;TEXT(C$2,"yyyy-mm-dd")),[1]SURVEY123!$A:$A,[1]SURVEY123!$AC:$AC,""))</f>
        <v>20</v>
      </c>
      <c r="D81" s="5">
        <f>IF(_xlfn.XLOOKUP(($A81&amp;"_"&amp;TEXT(D$2,"yyyy-mm-dd")),[1]SURVEY123!$A:$A,[1]SURVEY123!$AC:$AC,"")=0,"",_xlfn.XLOOKUP(($A81&amp;"_"&amp;TEXT(D$2,"yyyy-mm-dd")),[1]SURVEY123!$A:$A,[1]SURVEY123!$AC:$AC,""))</f>
        <v>16</v>
      </c>
      <c r="E81" s="5">
        <f>IF(_xlfn.XLOOKUP(($A81&amp;"_"&amp;TEXT(E$2,"yyyy-mm-dd")),[1]SURVEY123!$A:$A,[1]SURVEY123!$AC:$AC,"")=0,"",_xlfn.XLOOKUP(($A81&amp;"_"&amp;TEXT(E$2,"yyyy-mm-dd")),[1]SURVEY123!$A:$A,[1]SURVEY123!$AC:$AC,""))</f>
        <v>18</v>
      </c>
      <c r="F81" s="5">
        <f>IF(_xlfn.XLOOKUP(($A81&amp;"_"&amp;TEXT(F$2,"yyyy-mm-dd")),[1]SURVEY123!$A:$A,[1]SURVEY123!$AC:$AC,"")=0,"",_xlfn.XLOOKUP(($A81&amp;"_"&amp;TEXT(F$2,"yyyy-mm-dd")),[1]SURVEY123!$A:$A,[1]SURVEY123!$AC:$AC,""))</f>
        <v>23</v>
      </c>
      <c r="G81" s="5" t="str">
        <f>IF(_xlfn.XLOOKUP(($A81&amp;"_"&amp;TEXT(G$2,"yyyy-mm-dd")),[1]SURVEY123!$A:$A,[1]SURVEY123!$AC:$AC,"")=0,"",_xlfn.XLOOKUP(($A81&amp;"_"&amp;TEXT(G$2,"yyyy-mm-dd")),[1]SURVEY123!$A:$A,[1]SURVEY123!$AC:$AC,""))</f>
        <v/>
      </c>
      <c r="H81" s="5" t="str">
        <f>IF(_xlfn.XLOOKUP(($A81&amp;"_"&amp;TEXT(H$2,"yyyy-mm-dd")),[1]SURVEY123!$A:$A,[1]SURVEY123!$AC:$AC,"")=0,"",_xlfn.XLOOKUP(($A81&amp;"_"&amp;TEXT(H$2,"yyyy-mm-dd")),[1]SURVEY123!$A:$A,[1]SURVEY123!$AC:$AC,""))</f>
        <v/>
      </c>
      <c r="I81" s="5">
        <f>IF(_xlfn.XLOOKUP(($A81&amp;"_"&amp;TEXT(I$2,"yyyy-mm-dd")),[1]SURVEY123!$A:$A,[1]SURVEY123!$AC:$AC,"")=0,"",_xlfn.XLOOKUP(($A81&amp;"_"&amp;TEXT(I$2,"yyyy-mm-dd")),[1]SURVEY123!$A:$A,[1]SURVEY123!$AC:$AC,""))</f>
        <v>22</v>
      </c>
      <c r="J81" s="5" t="str">
        <f>IF(_xlfn.XLOOKUP(($A81&amp;"_"&amp;TEXT(J$2,"yyyy-mm-dd")),[1]SURVEY123!$A:$A,[1]SURVEY123!$AC:$AC,"")=0,"",_xlfn.XLOOKUP(($A81&amp;"_"&amp;TEXT(J$2,"yyyy-mm-dd")),[1]SURVEY123!$A:$A,[1]SURVEY123!$AC:$AC,""))</f>
        <v/>
      </c>
      <c r="K81" s="5">
        <f>IF(_xlfn.XLOOKUP(($A81&amp;"_"&amp;TEXT(K$2,"yyyy-mm-dd")),[1]SURVEY123!$A:$A,[1]SURVEY123!$AC:$AC,"")=0,"",_xlfn.XLOOKUP(($A81&amp;"_"&amp;TEXT(K$2,"yyyy-mm-dd")),[1]SURVEY123!$A:$A,[1]SURVEY123!$AC:$AC,""))</f>
        <v>22.3</v>
      </c>
      <c r="L81" s="5">
        <f>IF(_xlfn.XLOOKUP(($A81&amp;"_"&amp;TEXT(L$2,"yyyy-mm-dd")),[1]SURVEY123!$A:$A,[1]SURVEY123!$AC:$AC,"")=0,"",_xlfn.XLOOKUP(($A81&amp;"_"&amp;TEXT(L$2,"yyyy-mm-dd")),[1]SURVEY123!$A:$A,[1]SURVEY123!$AC:$AC,""))</f>
        <v>26</v>
      </c>
      <c r="M81" s="5">
        <f>IF(_xlfn.XLOOKUP(($A81&amp;"_"&amp;TEXT(M$2,"yyyy-mm-dd")),[1]SURVEY123!$A:$A,[1]SURVEY123!$AC:$AC,"")=0,"",_xlfn.XLOOKUP(($A81&amp;"_"&amp;TEXT(M$2,"yyyy-mm-dd")),[1]SURVEY123!$A:$A,[1]SURVEY123!$AC:$AC,""))</f>
        <v>26</v>
      </c>
      <c r="N81" s="5">
        <f>IF(_xlfn.XLOOKUP(($A81&amp;"_"&amp;TEXT(N$2,"yyyy-mm-dd")),[1]SURVEY123!$A:$A,[1]SURVEY123!$AC:$AC,"")=0,"",_xlfn.XLOOKUP(($A81&amp;"_"&amp;TEXT(N$2,"yyyy-mm-dd")),[1]SURVEY123!$A:$A,[1]SURVEY123!$AC:$AC,""))</f>
        <v>27</v>
      </c>
      <c r="O81" s="5" t="str">
        <f>IF(_xlfn.XLOOKUP(($A81&amp;"_"&amp;TEXT(O$2,"yyyy-mm-dd")),[1]SURVEY123!$A:$A,[1]SURVEY123!$AC:$AC,"")=0,"",_xlfn.XLOOKUP(($A81&amp;"_"&amp;TEXT(O$2,"yyyy-mm-dd")),[1]SURVEY123!$A:$A,[1]SURVEY123!$AC:$AC,""))</f>
        <v/>
      </c>
      <c r="P81" s="5" t="str">
        <f>IF(_xlfn.XLOOKUP(($A81&amp;"_"&amp;TEXT(P$2,"yyyy-mm-dd")),[1]SURVEY123!$A:$A,[1]SURVEY123!$AC:$AC,"")=0,"",_xlfn.XLOOKUP(($A81&amp;"_"&amp;TEXT(P$2,"yyyy-mm-dd")),[1]SURVEY123!$A:$A,[1]SURVEY123!$AC:$AC,""))</f>
        <v/>
      </c>
      <c r="Q81" s="5" t="str">
        <f>IF(_xlfn.XLOOKUP(($A81&amp;"_"&amp;TEXT(Q$2,"yyyy-mm-dd")),[1]SURVEY123!$A:$A,[1]SURVEY123!$AC:$AC,"")=0,"",_xlfn.XLOOKUP(($A81&amp;"_"&amp;TEXT(Q$2,"yyyy-mm-dd")),[1]SURVEY123!$A:$A,[1]SURVEY123!$AC:$AC,""))</f>
        <v/>
      </c>
      <c r="R81" s="20">
        <f t="shared" si="1"/>
        <v>0</v>
      </c>
      <c r="S81" s="20">
        <f t="shared" si="2"/>
        <v>0</v>
      </c>
      <c r="T81" s="12" t="str" cm="1">
        <f t="array" ref="T81">_xlfn.IFS(B81="","NA",R81=0, "Excellent", S81=0, "Good", S81=1, "Fair", S81=2, "Fair", S81&gt;=3, "Poor")</f>
        <v>Excellent</v>
      </c>
    </row>
    <row r="82" spans="1:20">
      <c r="A82" s="3" t="s">
        <v>85</v>
      </c>
      <c r="B82" s="10">
        <f t="shared" si="0"/>
        <v>21.5</v>
      </c>
      <c r="C82" s="5" t="str">
        <f>IF(_xlfn.XLOOKUP(($A82&amp;"_"&amp;TEXT(C$2,"yyyy-mm-dd")),[1]SURVEY123!$A:$A,[1]SURVEY123!$AC:$AC,"")=0,"",_xlfn.XLOOKUP(($A82&amp;"_"&amp;TEXT(C$2,"yyyy-mm-dd")),[1]SURVEY123!$A:$A,[1]SURVEY123!$AC:$AC,""))</f>
        <v/>
      </c>
      <c r="D82" s="5" t="str">
        <f>IF(_xlfn.XLOOKUP(($A82&amp;"_"&amp;TEXT(D$2,"yyyy-mm-dd")),[1]SURVEY123!$A:$A,[1]SURVEY123!$AC:$AC,"")=0,"",_xlfn.XLOOKUP(($A82&amp;"_"&amp;TEXT(D$2,"yyyy-mm-dd")),[1]SURVEY123!$A:$A,[1]SURVEY123!$AC:$AC,""))</f>
        <v/>
      </c>
      <c r="E82" s="5" t="str">
        <f>IF(_xlfn.XLOOKUP(($A82&amp;"_"&amp;TEXT(E$2,"yyyy-mm-dd")),[1]SURVEY123!$A:$A,[1]SURVEY123!$AC:$AC,"")=0,"",_xlfn.XLOOKUP(($A82&amp;"_"&amp;TEXT(E$2,"yyyy-mm-dd")),[1]SURVEY123!$A:$A,[1]SURVEY123!$AC:$AC,""))</f>
        <v/>
      </c>
      <c r="F82" s="5" t="str">
        <f>IF(_xlfn.XLOOKUP(($A82&amp;"_"&amp;TEXT(F$2,"yyyy-mm-dd")),[1]SURVEY123!$A:$A,[1]SURVEY123!$AC:$AC,"")=0,"",_xlfn.XLOOKUP(($A82&amp;"_"&amp;TEXT(F$2,"yyyy-mm-dd")),[1]SURVEY123!$A:$A,[1]SURVEY123!$AC:$AC,""))</f>
        <v/>
      </c>
      <c r="G82" s="5">
        <f>IF(_xlfn.XLOOKUP(($A82&amp;"_"&amp;TEXT(G$2,"yyyy-mm-dd")),[1]SURVEY123!$A:$A,[1]SURVEY123!$AC:$AC,"")=0,"",_xlfn.XLOOKUP(($A82&amp;"_"&amp;TEXT(G$2,"yyyy-mm-dd")),[1]SURVEY123!$A:$A,[1]SURVEY123!$AC:$AC,""))</f>
        <v>18</v>
      </c>
      <c r="H82" s="5" t="str">
        <f>IF(_xlfn.XLOOKUP(($A82&amp;"_"&amp;TEXT(H$2,"yyyy-mm-dd")),[1]SURVEY123!$A:$A,[1]SURVEY123!$AC:$AC,"")=0,"",_xlfn.XLOOKUP(($A82&amp;"_"&amp;TEXT(H$2,"yyyy-mm-dd")),[1]SURVEY123!$A:$A,[1]SURVEY123!$AC:$AC,""))</f>
        <v/>
      </c>
      <c r="I82" s="5" t="str">
        <f>IF(_xlfn.XLOOKUP(($A82&amp;"_"&amp;TEXT(I$2,"yyyy-mm-dd")),[1]SURVEY123!$A:$A,[1]SURVEY123!$AC:$AC,"")=0,"",_xlfn.XLOOKUP(($A82&amp;"_"&amp;TEXT(I$2,"yyyy-mm-dd")),[1]SURVEY123!$A:$A,[1]SURVEY123!$AC:$AC,""))</f>
        <v/>
      </c>
      <c r="J82" s="5" t="str">
        <f>IF(_xlfn.XLOOKUP(($A82&amp;"_"&amp;TEXT(J$2,"yyyy-mm-dd")),[1]SURVEY123!$A:$A,[1]SURVEY123!$AC:$AC,"")=0,"",_xlfn.XLOOKUP(($A82&amp;"_"&amp;TEXT(J$2,"yyyy-mm-dd")),[1]SURVEY123!$A:$A,[1]SURVEY123!$AC:$AC,""))</f>
        <v/>
      </c>
      <c r="K82" s="5" t="str">
        <f>IF(_xlfn.XLOOKUP(($A82&amp;"_"&amp;TEXT(K$2,"yyyy-mm-dd")),[1]SURVEY123!$A:$A,[1]SURVEY123!$AC:$AC,"")=0,"",_xlfn.XLOOKUP(($A82&amp;"_"&amp;TEXT(K$2,"yyyy-mm-dd")),[1]SURVEY123!$A:$A,[1]SURVEY123!$AC:$AC,""))</f>
        <v/>
      </c>
      <c r="L82" s="5" t="str">
        <f>IF(_xlfn.XLOOKUP(($A82&amp;"_"&amp;TEXT(L$2,"yyyy-mm-dd")),[1]SURVEY123!$A:$A,[1]SURVEY123!$AC:$AC,"")=0,"",_xlfn.XLOOKUP(($A82&amp;"_"&amp;TEXT(L$2,"yyyy-mm-dd")),[1]SURVEY123!$A:$A,[1]SURVEY123!$AC:$AC,""))</f>
        <v/>
      </c>
      <c r="M82" s="5" t="str">
        <f>IF(_xlfn.XLOOKUP(($A82&amp;"_"&amp;TEXT(M$2,"yyyy-mm-dd")),[1]SURVEY123!$A:$A,[1]SURVEY123!$AC:$AC,"")=0,"",_xlfn.XLOOKUP(($A82&amp;"_"&amp;TEXT(M$2,"yyyy-mm-dd")),[1]SURVEY123!$A:$A,[1]SURVEY123!$AC:$AC,""))</f>
        <v/>
      </c>
      <c r="N82" s="5">
        <f>IF(_xlfn.XLOOKUP(($A82&amp;"_"&amp;TEXT(N$2,"yyyy-mm-dd")),[1]SURVEY123!$A:$A,[1]SURVEY123!$AC:$AC,"")=0,"",_xlfn.XLOOKUP(($A82&amp;"_"&amp;TEXT(N$2,"yyyy-mm-dd")),[1]SURVEY123!$A:$A,[1]SURVEY123!$AC:$AC,""))</f>
        <v>25</v>
      </c>
      <c r="O82" s="5" t="str">
        <f>IF(_xlfn.XLOOKUP(($A82&amp;"_"&amp;TEXT(O$2,"yyyy-mm-dd")),[1]SURVEY123!$A:$A,[1]SURVEY123!$AC:$AC,"")=0,"",_xlfn.XLOOKUP(($A82&amp;"_"&amp;TEXT(O$2,"yyyy-mm-dd")),[1]SURVEY123!$A:$A,[1]SURVEY123!$AC:$AC,""))</f>
        <v/>
      </c>
      <c r="P82" s="5" t="str">
        <f>IF(_xlfn.XLOOKUP(($A82&amp;"_"&amp;TEXT(P$2,"yyyy-mm-dd")),[1]SURVEY123!$A:$A,[1]SURVEY123!$AC:$AC,"")=0,"",_xlfn.XLOOKUP(($A82&amp;"_"&amp;TEXT(P$2,"yyyy-mm-dd")),[1]SURVEY123!$A:$A,[1]SURVEY123!$AC:$AC,""))</f>
        <v/>
      </c>
      <c r="Q82" s="5" t="str">
        <f>IF(_xlfn.XLOOKUP(($A82&amp;"_"&amp;TEXT(Q$2,"yyyy-mm-dd")),[1]SURVEY123!$A:$A,[1]SURVEY123!$AC:$AC,"")=0,"",_xlfn.XLOOKUP(($A82&amp;"_"&amp;TEXT(Q$2,"yyyy-mm-dd")),[1]SURVEY123!$A:$A,[1]SURVEY123!$AC:$AC,""))</f>
        <v/>
      </c>
      <c r="R82" s="20">
        <f t="shared" si="1"/>
        <v>0</v>
      </c>
      <c r="S82" s="20">
        <f t="shared" si="2"/>
        <v>0</v>
      </c>
      <c r="T82" s="12" t="str" cm="1">
        <f t="array" ref="T82">_xlfn.IFS(B82="","NA",R82=0, "Excellent", S82=0, "Good", S82=1, "Fair", S82=2, "Fair", S82&gt;=3, "Poor")</f>
        <v>Excellent</v>
      </c>
    </row>
    <row r="83" spans="1:20">
      <c r="A83" s="3" t="s">
        <v>86</v>
      </c>
      <c r="B83" s="10">
        <f t="shared" si="0"/>
        <v>21.777777777777779</v>
      </c>
      <c r="C83" s="5" t="str">
        <f>IF(_xlfn.XLOOKUP(($A83&amp;"_"&amp;TEXT(C$2,"yyyy-mm-dd")),[1]SURVEY123!$A:$A,[1]SURVEY123!$AC:$AC,"")=0,"",_xlfn.XLOOKUP(($A83&amp;"_"&amp;TEXT(C$2,"yyyy-mm-dd")),[1]SURVEY123!$A:$A,[1]SURVEY123!$AC:$AC,""))</f>
        <v/>
      </c>
      <c r="D83" s="5" t="str">
        <f>IF(_xlfn.XLOOKUP(($A83&amp;"_"&amp;TEXT(D$2,"yyyy-mm-dd")),[1]SURVEY123!$A:$A,[1]SURVEY123!$AC:$AC,"")=0,"",_xlfn.XLOOKUP(($A83&amp;"_"&amp;TEXT(D$2,"yyyy-mm-dd")),[1]SURVEY123!$A:$A,[1]SURVEY123!$AC:$AC,""))</f>
        <v/>
      </c>
      <c r="E83" s="5">
        <f>IF(_xlfn.XLOOKUP(($A83&amp;"_"&amp;TEXT(E$2,"yyyy-mm-dd")),[1]SURVEY123!$A:$A,[1]SURVEY123!$AC:$AC,"")=0,"",_xlfn.XLOOKUP(($A83&amp;"_"&amp;TEXT(E$2,"yyyy-mm-dd")),[1]SURVEY123!$A:$A,[1]SURVEY123!$AC:$AC,""))</f>
        <v>15</v>
      </c>
      <c r="F83" s="5">
        <f>IF(_xlfn.XLOOKUP(($A83&amp;"_"&amp;TEXT(F$2,"yyyy-mm-dd")),[1]SURVEY123!$A:$A,[1]SURVEY123!$AC:$AC,"")=0,"",_xlfn.XLOOKUP(($A83&amp;"_"&amp;TEXT(F$2,"yyyy-mm-dd")),[1]SURVEY123!$A:$A,[1]SURVEY123!$AC:$AC,""))</f>
        <v>20</v>
      </c>
      <c r="G83" s="5" t="str">
        <f>IF(_xlfn.XLOOKUP(($A83&amp;"_"&amp;TEXT(G$2,"yyyy-mm-dd")),[1]SURVEY123!$A:$A,[1]SURVEY123!$AC:$AC,"")=0,"",_xlfn.XLOOKUP(($A83&amp;"_"&amp;TEXT(G$2,"yyyy-mm-dd")),[1]SURVEY123!$A:$A,[1]SURVEY123!$AC:$AC,""))</f>
        <v/>
      </c>
      <c r="H83" s="5">
        <f>IF(_xlfn.XLOOKUP(($A83&amp;"_"&amp;TEXT(H$2,"yyyy-mm-dd")),[1]SURVEY123!$A:$A,[1]SURVEY123!$AC:$AC,"")=0,"",_xlfn.XLOOKUP(($A83&amp;"_"&amp;TEXT(H$2,"yyyy-mm-dd")),[1]SURVEY123!$A:$A,[1]SURVEY123!$AC:$AC,""))</f>
        <v>24</v>
      </c>
      <c r="I83" s="5">
        <f>IF(_xlfn.XLOOKUP(($A83&amp;"_"&amp;TEXT(I$2,"yyyy-mm-dd")),[1]SURVEY123!$A:$A,[1]SURVEY123!$AC:$AC,"")=0,"",_xlfn.XLOOKUP(($A83&amp;"_"&amp;TEXT(I$2,"yyyy-mm-dd")),[1]SURVEY123!$A:$A,[1]SURVEY123!$AC:$AC,""))</f>
        <v>25</v>
      </c>
      <c r="J83" s="5">
        <f>IF(_xlfn.XLOOKUP(($A83&amp;"_"&amp;TEXT(J$2,"yyyy-mm-dd")),[1]SURVEY123!$A:$A,[1]SURVEY123!$AC:$AC,"")=0,"",_xlfn.XLOOKUP(($A83&amp;"_"&amp;TEXT(J$2,"yyyy-mm-dd")),[1]SURVEY123!$A:$A,[1]SURVEY123!$AC:$AC,""))</f>
        <v>21</v>
      </c>
      <c r="K83" s="5">
        <f>IF(_xlfn.XLOOKUP(($A83&amp;"_"&amp;TEXT(K$2,"yyyy-mm-dd")),[1]SURVEY123!$A:$A,[1]SURVEY123!$AC:$AC,"")=0,"",_xlfn.XLOOKUP(($A83&amp;"_"&amp;TEXT(K$2,"yyyy-mm-dd")),[1]SURVEY123!$A:$A,[1]SURVEY123!$AC:$AC,""))</f>
        <v>26</v>
      </c>
      <c r="L83" s="5">
        <f>IF(_xlfn.XLOOKUP(($A83&amp;"_"&amp;TEXT(L$2,"yyyy-mm-dd")),[1]SURVEY123!$A:$A,[1]SURVEY123!$AC:$AC,"")=0,"",_xlfn.XLOOKUP(($A83&amp;"_"&amp;TEXT(L$2,"yyyy-mm-dd")),[1]SURVEY123!$A:$A,[1]SURVEY123!$AC:$AC,""))</f>
        <v>24</v>
      </c>
      <c r="M83" s="5">
        <f>IF(_xlfn.XLOOKUP(($A83&amp;"_"&amp;TEXT(M$2,"yyyy-mm-dd")),[1]SURVEY123!$A:$A,[1]SURVEY123!$AC:$AC,"")=0,"",_xlfn.XLOOKUP(($A83&amp;"_"&amp;TEXT(M$2,"yyyy-mm-dd")),[1]SURVEY123!$A:$A,[1]SURVEY123!$AC:$AC,""))</f>
        <v>23</v>
      </c>
      <c r="N83" s="5">
        <f>IF(_xlfn.XLOOKUP(($A83&amp;"_"&amp;TEXT(N$2,"yyyy-mm-dd")),[1]SURVEY123!$A:$A,[1]SURVEY123!$AC:$AC,"")=0,"",_xlfn.XLOOKUP(($A83&amp;"_"&amp;TEXT(N$2,"yyyy-mm-dd")),[1]SURVEY123!$A:$A,[1]SURVEY123!$AC:$AC,""))</f>
        <v>18</v>
      </c>
      <c r="O83" s="5" t="str">
        <f>IF(_xlfn.XLOOKUP(($A83&amp;"_"&amp;TEXT(O$2,"yyyy-mm-dd")),[1]SURVEY123!$A:$A,[1]SURVEY123!$AC:$AC,"")=0,"",_xlfn.XLOOKUP(($A83&amp;"_"&amp;TEXT(O$2,"yyyy-mm-dd")),[1]SURVEY123!$A:$A,[1]SURVEY123!$AC:$AC,""))</f>
        <v/>
      </c>
      <c r="P83" s="5" t="str">
        <f>IF(_xlfn.XLOOKUP(($A83&amp;"_"&amp;TEXT(P$2,"yyyy-mm-dd")),[1]SURVEY123!$A:$A,[1]SURVEY123!$AC:$AC,"")=0,"",_xlfn.XLOOKUP(($A83&amp;"_"&amp;TEXT(P$2,"yyyy-mm-dd")),[1]SURVEY123!$A:$A,[1]SURVEY123!$AC:$AC,""))</f>
        <v/>
      </c>
      <c r="Q83" s="5" t="str">
        <f>IF(_xlfn.XLOOKUP(($A83&amp;"_"&amp;TEXT(Q$2,"yyyy-mm-dd")),[1]SURVEY123!$A:$A,[1]SURVEY123!$AC:$AC,"")=0,"",_xlfn.XLOOKUP(($A83&amp;"_"&amp;TEXT(Q$2,"yyyy-mm-dd")),[1]SURVEY123!$A:$A,[1]SURVEY123!$AC:$AC,""))</f>
        <v/>
      </c>
      <c r="R83" s="20">
        <f t="shared" si="1"/>
        <v>0</v>
      </c>
      <c r="S83" s="20">
        <f t="shared" si="2"/>
        <v>0</v>
      </c>
      <c r="T83" s="12" t="str" cm="1">
        <f t="array" ref="T83">_xlfn.IFS(B83="","NA",R83=0, "Excellent", S83=0, "Good", S83=1, "Fair", S83=2, "Fair", S83&gt;=3, "Poor")</f>
        <v>Excellent</v>
      </c>
    </row>
    <row r="84" spans="1:20">
      <c r="A84" s="3" t="s">
        <v>87</v>
      </c>
      <c r="B84" s="10">
        <f t="shared" si="0"/>
        <v>32</v>
      </c>
      <c r="C84" s="5" t="str">
        <f>IF(_xlfn.XLOOKUP(($A84&amp;"_"&amp;TEXT(C$2,"yyyy-mm-dd")),[1]SURVEY123!$A:$A,[1]SURVEY123!$AC:$AC,"")=0,"",_xlfn.XLOOKUP(($A84&amp;"_"&amp;TEXT(C$2,"yyyy-mm-dd")),[1]SURVEY123!$A:$A,[1]SURVEY123!$AC:$AC,""))</f>
        <v/>
      </c>
      <c r="D84" s="5" t="str">
        <f>IF(_xlfn.XLOOKUP(($A84&amp;"_"&amp;TEXT(D$2,"yyyy-mm-dd")),[1]SURVEY123!$A:$A,[1]SURVEY123!$AC:$AC,"")=0,"",_xlfn.XLOOKUP(($A84&amp;"_"&amp;TEXT(D$2,"yyyy-mm-dd")),[1]SURVEY123!$A:$A,[1]SURVEY123!$AC:$AC,""))</f>
        <v/>
      </c>
      <c r="E84" s="5" t="str">
        <f>IF(_xlfn.XLOOKUP(($A84&amp;"_"&amp;TEXT(E$2,"yyyy-mm-dd")),[1]SURVEY123!$A:$A,[1]SURVEY123!$AC:$AC,"")=0,"",_xlfn.XLOOKUP(($A84&amp;"_"&amp;TEXT(E$2,"yyyy-mm-dd")),[1]SURVEY123!$A:$A,[1]SURVEY123!$AC:$AC,""))</f>
        <v/>
      </c>
      <c r="F84" s="5" t="str">
        <f>IF(_xlfn.XLOOKUP(($A84&amp;"_"&amp;TEXT(F$2,"yyyy-mm-dd")),[1]SURVEY123!$A:$A,[1]SURVEY123!$AC:$AC,"")=0,"",_xlfn.XLOOKUP(($A84&amp;"_"&amp;TEXT(F$2,"yyyy-mm-dd")),[1]SURVEY123!$A:$A,[1]SURVEY123!$AC:$AC,""))</f>
        <v/>
      </c>
      <c r="G84" s="5" t="str">
        <f>IF(_xlfn.XLOOKUP(($A84&amp;"_"&amp;TEXT(G$2,"yyyy-mm-dd")),[1]SURVEY123!$A:$A,[1]SURVEY123!$AC:$AC,"")=0,"",_xlfn.XLOOKUP(($A84&amp;"_"&amp;TEXT(G$2,"yyyy-mm-dd")),[1]SURVEY123!$A:$A,[1]SURVEY123!$AC:$AC,""))</f>
        <v/>
      </c>
      <c r="H84" s="5">
        <f>IF(_xlfn.XLOOKUP(($A84&amp;"_"&amp;TEXT(H$2,"yyyy-mm-dd")),[1]SURVEY123!$A:$A,[1]SURVEY123!$AC:$AC,"")=0,"",_xlfn.XLOOKUP(($A84&amp;"_"&amp;TEXT(H$2,"yyyy-mm-dd")),[1]SURVEY123!$A:$A,[1]SURVEY123!$AC:$AC,""))</f>
        <v>70</v>
      </c>
      <c r="I84" s="5">
        <f>IF(_xlfn.XLOOKUP(($A84&amp;"_"&amp;TEXT(I$2,"yyyy-mm-dd")),[1]SURVEY123!$A:$A,[1]SURVEY123!$AC:$AC,"")=0,"",_xlfn.XLOOKUP(($A84&amp;"_"&amp;TEXT(I$2,"yyyy-mm-dd")),[1]SURVEY123!$A:$A,[1]SURVEY123!$AC:$AC,""))</f>
        <v>22</v>
      </c>
      <c r="J84" s="5">
        <f>IF(_xlfn.XLOOKUP(($A84&amp;"_"&amp;TEXT(J$2,"yyyy-mm-dd")),[1]SURVEY123!$A:$A,[1]SURVEY123!$AC:$AC,"")=0,"",_xlfn.XLOOKUP(($A84&amp;"_"&amp;TEXT(J$2,"yyyy-mm-dd")),[1]SURVEY123!$A:$A,[1]SURVEY123!$AC:$AC,""))</f>
        <v>21</v>
      </c>
      <c r="K84" s="5">
        <f>IF(_xlfn.XLOOKUP(($A84&amp;"_"&amp;TEXT(K$2,"yyyy-mm-dd")),[1]SURVEY123!$A:$A,[1]SURVEY123!$AC:$AC,"")=0,"",_xlfn.XLOOKUP(($A84&amp;"_"&amp;TEXT(K$2,"yyyy-mm-dd")),[1]SURVEY123!$A:$A,[1]SURVEY123!$AC:$AC,""))</f>
        <v>25</v>
      </c>
      <c r="L84" s="5">
        <f>IF(_xlfn.XLOOKUP(($A84&amp;"_"&amp;TEXT(L$2,"yyyy-mm-dd")),[1]SURVEY123!$A:$A,[1]SURVEY123!$AC:$AC,"")=0,"",_xlfn.XLOOKUP(($A84&amp;"_"&amp;TEXT(L$2,"yyyy-mm-dd")),[1]SURVEY123!$A:$A,[1]SURVEY123!$AC:$AC,""))</f>
        <v>22</v>
      </c>
      <c r="M84" s="5" t="str">
        <f>IF(_xlfn.XLOOKUP(($A84&amp;"_"&amp;TEXT(M$2,"yyyy-mm-dd")),[1]SURVEY123!$A:$A,[1]SURVEY123!$AC:$AC,"")=0,"",_xlfn.XLOOKUP(($A84&amp;"_"&amp;TEXT(M$2,"yyyy-mm-dd")),[1]SURVEY123!$A:$A,[1]SURVEY123!$AC:$AC,""))</f>
        <v/>
      </c>
      <c r="N84" s="5" t="str">
        <f>IF(_xlfn.XLOOKUP(($A84&amp;"_"&amp;TEXT(N$2,"yyyy-mm-dd")),[1]SURVEY123!$A:$A,[1]SURVEY123!$AC:$AC,"")=0,"",_xlfn.XLOOKUP(($A84&amp;"_"&amp;TEXT(N$2,"yyyy-mm-dd")),[1]SURVEY123!$A:$A,[1]SURVEY123!$AC:$AC,""))</f>
        <v/>
      </c>
      <c r="O84" s="5" t="str">
        <f>IF(_xlfn.XLOOKUP(($A84&amp;"_"&amp;TEXT(O$2,"yyyy-mm-dd")),[1]SURVEY123!$A:$A,[1]SURVEY123!$AC:$AC,"")=0,"",_xlfn.XLOOKUP(($A84&amp;"_"&amp;TEXT(O$2,"yyyy-mm-dd")),[1]SURVEY123!$A:$A,[1]SURVEY123!$AC:$AC,""))</f>
        <v/>
      </c>
      <c r="P84" s="5" t="str">
        <f>IF(_xlfn.XLOOKUP(($A84&amp;"_"&amp;TEXT(P$2,"yyyy-mm-dd")),[1]SURVEY123!$A:$A,[1]SURVEY123!$AC:$AC,"")=0,"",_xlfn.XLOOKUP(($A84&amp;"_"&amp;TEXT(P$2,"yyyy-mm-dd")),[1]SURVEY123!$A:$A,[1]SURVEY123!$AC:$AC,""))</f>
        <v/>
      </c>
      <c r="Q84" s="5" t="str">
        <f>IF(_xlfn.XLOOKUP(($A84&amp;"_"&amp;TEXT(Q$2,"yyyy-mm-dd")),[1]SURVEY123!$A:$A,[1]SURVEY123!$AC:$AC,"")=0,"",_xlfn.XLOOKUP(($A84&amp;"_"&amp;TEXT(Q$2,"yyyy-mm-dd")),[1]SURVEY123!$A:$A,[1]SURVEY123!$AC:$AC,""))</f>
        <v/>
      </c>
      <c r="R84" s="20">
        <f t="shared" si="1"/>
        <v>1</v>
      </c>
      <c r="S84" s="20">
        <f t="shared" si="2"/>
        <v>1</v>
      </c>
      <c r="T84" s="12" t="str" cm="1">
        <f t="array" ref="T84">_xlfn.IFS(B84="","NA",R84=0, "Excellent", S84=0, "Good", S84=1, "Fair", S84=2, "Fair", S84&gt;=3, "Poor")</f>
        <v>Fair</v>
      </c>
    </row>
    <row r="85" spans="1:20">
      <c r="A85" s="3" t="s">
        <v>88</v>
      </c>
      <c r="B85" s="10" t="str">
        <f t="shared" si="0"/>
        <v/>
      </c>
      <c r="C85" s="5" t="str">
        <f>IF(_xlfn.XLOOKUP(($A85&amp;"_"&amp;TEXT(C$2,"yyyy-mm-dd")),[1]SURVEY123!$A:$A,[1]SURVEY123!$AC:$AC,"")=0,"",_xlfn.XLOOKUP(($A85&amp;"_"&amp;TEXT(C$2,"yyyy-mm-dd")),[1]SURVEY123!$A:$A,[1]SURVEY123!$AC:$AC,""))</f>
        <v/>
      </c>
      <c r="D85" s="5" t="str">
        <f>IF(_xlfn.XLOOKUP(($A85&amp;"_"&amp;TEXT(D$2,"yyyy-mm-dd")),[1]SURVEY123!$A:$A,[1]SURVEY123!$AC:$AC,"")=0,"",_xlfn.XLOOKUP(($A85&amp;"_"&amp;TEXT(D$2,"yyyy-mm-dd")),[1]SURVEY123!$A:$A,[1]SURVEY123!$AC:$AC,""))</f>
        <v/>
      </c>
      <c r="E85" s="5" t="str">
        <f>IF(_xlfn.XLOOKUP(($A85&amp;"_"&amp;TEXT(E$2,"yyyy-mm-dd")),[1]SURVEY123!$A:$A,[1]SURVEY123!$AC:$AC,"")=0,"",_xlfn.XLOOKUP(($A85&amp;"_"&amp;TEXT(E$2,"yyyy-mm-dd")),[1]SURVEY123!$A:$A,[1]SURVEY123!$AC:$AC,""))</f>
        <v/>
      </c>
      <c r="F85" s="5" t="str">
        <f>IF(_xlfn.XLOOKUP(($A85&amp;"_"&amp;TEXT(F$2,"yyyy-mm-dd")),[1]SURVEY123!$A:$A,[1]SURVEY123!$AC:$AC,"")=0,"",_xlfn.XLOOKUP(($A85&amp;"_"&amp;TEXT(F$2,"yyyy-mm-dd")),[1]SURVEY123!$A:$A,[1]SURVEY123!$AC:$AC,""))</f>
        <v/>
      </c>
      <c r="G85" s="5" t="str">
        <f>IF(_xlfn.XLOOKUP(($A85&amp;"_"&amp;TEXT(G$2,"yyyy-mm-dd")),[1]SURVEY123!$A:$A,[1]SURVEY123!$AC:$AC,"")=0,"",_xlfn.XLOOKUP(($A85&amp;"_"&amp;TEXT(G$2,"yyyy-mm-dd")),[1]SURVEY123!$A:$A,[1]SURVEY123!$AC:$AC,""))</f>
        <v/>
      </c>
      <c r="H85" s="5" t="str">
        <f>IF(_xlfn.XLOOKUP(($A85&amp;"_"&amp;TEXT(H$2,"yyyy-mm-dd")),[1]SURVEY123!$A:$A,[1]SURVEY123!$AC:$AC,"")=0,"",_xlfn.XLOOKUP(($A85&amp;"_"&amp;TEXT(H$2,"yyyy-mm-dd")),[1]SURVEY123!$A:$A,[1]SURVEY123!$AC:$AC,""))</f>
        <v/>
      </c>
      <c r="I85" s="5" t="str">
        <f>IF(_xlfn.XLOOKUP(($A85&amp;"_"&amp;TEXT(I$2,"yyyy-mm-dd")),[1]SURVEY123!$A:$A,[1]SURVEY123!$AC:$AC,"")=0,"",_xlfn.XLOOKUP(($A85&amp;"_"&amp;TEXT(I$2,"yyyy-mm-dd")),[1]SURVEY123!$A:$A,[1]SURVEY123!$AC:$AC,""))</f>
        <v/>
      </c>
      <c r="J85" s="5" t="str">
        <f>IF(_xlfn.XLOOKUP(($A85&amp;"_"&amp;TEXT(J$2,"yyyy-mm-dd")),[1]SURVEY123!$A:$A,[1]SURVEY123!$AC:$AC,"")=0,"",_xlfn.XLOOKUP(($A85&amp;"_"&amp;TEXT(J$2,"yyyy-mm-dd")),[1]SURVEY123!$A:$A,[1]SURVEY123!$AC:$AC,""))</f>
        <v/>
      </c>
      <c r="K85" s="5" t="str">
        <f>IF(_xlfn.XLOOKUP(($A85&amp;"_"&amp;TEXT(K$2,"yyyy-mm-dd")),[1]SURVEY123!$A:$A,[1]SURVEY123!$AC:$AC,"")=0,"",_xlfn.XLOOKUP(($A85&amp;"_"&amp;TEXT(K$2,"yyyy-mm-dd")),[1]SURVEY123!$A:$A,[1]SURVEY123!$AC:$AC,""))</f>
        <v/>
      </c>
      <c r="L85" s="5" t="str">
        <f>IF(_xlfn.XLOOKUP(($A85&amp;"_"&amp;TEXT(L$2,"yyyy-mm-dd")),[1]SURVEY123!$A:$A,[1]SURVEY123!$AC:$AC,"")=0,"",_xlfn.XLOOKUP(($A85&amp;"_"&amp;TEXT(L$2,"yyyy-mm-dd")),[1]SURVEY123!$A:$A,[1]SURVEY123!$AC:$AC,""))</f>
        <v/>
      </c>
      <c r="M85" s="5" t="str">
        <f>IF(_xlfn.XLOOKUP(($A85&amp;"_"&amp;TEXT(M$2,"yyyy-mm-dd")),[1]SURVEY123!$A:$A,[1]SURVEY123!$AC:$AC,"")=0,"",_xlfn.XLOOKUP(($A85&amp;"_"&amp;TEXT(M$2,"yyyy-mm-dd")),[1]SURVEY123!$A:$A,[1]SURVEY123!$AC:$AC,""))</f>
        <v/>
      </c>
      <c r="N85" s="5" t="str">
        <f>IF(_xlfn.XLOOKUP(($A85&amp;"_"&amp;TEXT(N$2,"yyyy-mm-dd")),[1]SURVEY123!$A:$A,[1]SURVEY123!$AC:$AC,"")=0,"",_xlfn.XLOOKUP(($A85&amp;"_"&amp;TEXT(N$2,"yyyy-mm-dd")),[1]SURVEY123!$A:$A,[1]SURVEY123!$AC:$AC,""))</f>
        <v/>
      </c>
      <c r="O85" s="5" t="str">
        <f>IF(_xlfn.XLOOKUP(($A85&amp;"_"&amp;TEXT(O$2,"yyyy-mm-dd")),[1]SURVEY123!$A:$A,[1]SURVEY123!$AC:$AC,"")=0,"",_xlfn.XLOOKUP(($A85&amp;"_"&amp;TEXT(O$2,"yyyy-mm-dd")),[1]SURVEY123!$A:$A,[1]SURVEY123!$AC:$AC,""))</f>
        <v/>
      </c>
      <c r="P85" s="5" t="str">
        <f>IF(_xlfn.XLOOKUP(($A85&amp;"_"&amp;TEXT(P$2,"yyyy-mm-dd")),[1]SURVEY123!$A:$A,[1]SURVEY123!$AC:$AC,"")=0,"",_xlfn.XLOOKUP(($A85&amp;"_"&amp;TEXT(P$2,"yyyy-mm-dd")),[1]SURVEY123!$A:$A,[1]SURVEY123!$AC:$AC,""))</f>
        <v/>
      </c>
      <c r="Q85" s="5" t="str">
        <f>IF(_xlfn.XLOOKUP(($A85&amp;"_"&amp;TEXT(Q$2,"yyyy-mm-dd")),[1]SURVEY123!$A:$A,[1]SURVEY123!$AC:$AC,"")=0,"",_xlfn.XLOOKUP(($A85&amp;"_"&amp;TEXT(Q$2,"yyyy-mm-dd")),[1]SURVEY123!$A:$A,[1]SURVEY123!$AC:$AC,""))</f>
        <v/>
      </c>
      <c r="R85" s="20">
        <f t="shared" si="1"/>
        <v>0</v>
      </c>
      <c r="S85" s="20">
        <f t="shared" si="2"/>
        <v>0</v>
      </c>
      <c r="T85" s="12" t="str" cm="1">
        <f t="array" ref="T85">_xlfn.IFS(B85="","NA",R85=0, "Excellent", S85=0, "Good", S85=1, "Fair", S85=2, "Fair", S85&gt;=3, "Poor")</f>
        <v>NA</v>
      </c>
    </row>
    <row r="86" spans="1:20">
      <c r="A86" s="3" t="s">
        <v>89</v>
      </c>
      <c r="B86" s="10">
        <f t="shared" si="0"/>
        <v>20.375</v>
      </c>
      <c r="C86" s="5">
        <f>IF(_xlfn.XLOOKUP(($A86&amp;"_"&amp;TEXT(C$2,"yyyy-mm-dd")),[1]SURVEY123!$A:$A,[1]SURVEY123!$AC:$AC,"")=0,"",_xlfn.XLOOKUP(($A86&amp;"_"&amp;TEXT(C$2,"yyyy-mm-dd")),[1]SURVEY123!$A:$A,[1]SURVEY123!$AC:$AC,""))</f>
        <v>19</v>
      </c>
      <c r="D86" s="5">
        <f>IF(_xlfn.XLOOKUP(($A86&amp;"_"&amp;TEXT(D$2,"yyyy-mm-dd")),[1]SURVEY123!$A:$A,[1]SURVEY123!$AC:$AC,"")=0,"",_xlfn.XLOOKUP(($A86&amp;"_"&amp;TEXT(D$2,"yyyy-mm-dd")),[1]SURVEY123!$A:$A,[1]SURVEY123!$AC:$AC,""))</f>
        <v>14</v>
      </c>
      <c r="E86" s="5">
        <f>IF(_xlfn.XLOOKUP(($A86&amp;"_"&amp;TEXT(E$2,"yyyy-mm-dd")),[1]SURVEY123!$A:$A,[1]SURVEY123!$AC:$AC,"")=0,"",_xlfn.XLOOKUP(($A86&amp;"_"&amp;TEXT(E$2,"yyyy-mm-dd")),[1]SURVEY123!$A:$A,[1]SURVEY123!$AC:$AC,""))</f>
        <v>16</v>
      </c>
      <c r="F86" s="5">
        <f>IF(_xlfn.XLOOKUP(($A86&amp;"_"&amp;TEXT(F$2,"yyyy-mm-dd")),[1]SURVEY123!$A:$A,[1]SURVEY123!$AC:$AC,"")=0,"",_xlfn.XLOOKUP(($A86&amp;"_"&amp;TEXT(F$2,"yyyy-mm-dd")),[1]SURVEY123!$A:$A,[1]SURVEY123!$AC:$AC,""))</f>
        <v>19</v>
      </c>
      <c r="G86" s="5">
        <f>IF(_xlfn.XLOOKUP(($A86&amp;"_"&amp;TEXT(G$2,"yyyy-mm-dd")),[1]SURVEY123!$A:$A,[1]SURVEY123!$AC:$AC,"")=0,"",_xlfn.XLOOKUP(($A86&amp;"_"&amp;TEXT(G$2,"yyyy-mm-dd")),[1]SURVEY123!$A:$A,[1]SURVEY123!$AC:$AC,""))</f>
        <v>18</v>
      </c>
      <c r="H86" s="5" t="str">
        <f>IF(_xlfn.XLOOKUP(($A86&amp;"_"&amp;TEXT(H$2,"yyyy-mm-dd")),[1]SURVEY123!$A:$A,[1]SURVEY123!$AC:$AC,"")=0,"",_xlfn.XLOOKUP(($A86&amp;"_"&amp;TEXT(H$2,"yyyy-mm-dd")),[1]SURVEY123!$A:$A,[1]SURVEY123!$AC:$AC,""))</f>
        <v/>
      </c>
      <c r="I86" s="5" t="str">
        <f>IF(_xlfn.XLOOKUP(($A86&amp;"_"&amp;TEXT(I$2,"yyyy-mm-dd")),[1]SURVEY123!$A:$A,[1]SURVEY123!$AC:$AC,"")=0,"",_xlfn.XLOOKUP(($A86&amp;"_"&amp;TEXT(I$2,"yyyy-mm-dd")),[1]SURVEY123!$A:$A,[1]SURVEY123!$AC:$AC,""))</f>
        <v/>
      </c>
      <c r="J86" s="5" t="str">
        <f>IF(_xlfn.XLOOKUP(($A86&amp;"_"&amp;TEXT(J$2,"yyyy-mm-dd")),[1]SURVEY123!$A:$A,[1]SURVEY123!$AC:$AC,"")=0,"",_xlfn.XLOOKUP(($A86&amp;"_"&amp;TEXT(J$2,"yyyy-mm-dd")),[1]SURVEY123!$A:$A,[1]SURVEY123!$AC:$AC,""))</f>
        <v/>
      </c>
      <c r="K86" s="5">
        <f>IF(_xlfn.XLOOKUP(($A86&amp;"_"&amp;TEXT(K$2,"yyyy-mm-dd")),[1]SURVEY123!$A:$A,[1]SURVEY123!$AC:$AC,"")=0,"",_xlfn.XLOOKUP(($A86&amp;"_"&amp;TEXT(K$2,"yyyy-mm-dd")),[1]SURVEY123!$A:$A,[1]SURVEY123!$AC:$AC,""))</f>
        <v>26</v>
      </c>
      <c r="L86" s="5">
        <f>IF(_xlfn.XLOOKUP(($A86&amp;"_"&amp;TEXT(L$2,"yyyy-mm-dd")),[1]SURVEY123!$A:$A,[1]SURVEY123!$AC:$AC,"")=0,"",_xlfn.XLOOKUP(($A86&amp;"_"&amp;TEXT(L$2,"yyyy-mm-dd")),[1]SURVEY123!$A:$A,[1]SURVEY123!$AC:$AC,""))</f>
        <v>26</v>
      </c>
      <c r="M86" s="5" t="str">
        <f>IF(_xlfn.XLOOKUP(($A86&amp;"_"&amp;TEXT(M$2,"yyyy-mm-dd")),[1]SURVEY123!$A:$A,[1]SURVEY123!$AC:$AC,"")=0,"",_xlfn.XLOOKUP(($A86&amp;"_"&amp;TEXT(M$2,"yyyy-mm-dd")),[1]SURVEY123!$A:$A,[1]SURVEY123!$AC:$AC,""))</f>
        <v/>
      </c>
      <c r="N86" s="5">
        <f>IF(_xlfn.XLOOKUP(($A86&amp;"_"&amp;TEXT(N$2,"yyyy-mm-dd")),[1]SURVEY123!$A:$A,[1]SURVEY123!$AC:$AC,"")=0,"",_xlfn.XLOOKUP(($A86&amp;"_"&amp;TEXT(N$2,"yyyy-mm-dd")),[1]SURVEY123!$A:$A,[1]SURVEY123!$AC:$AC,""))</f>
        <v>25</v>
      </c>
      <c r="O86" s="5" t="str">
        <f>IF(_xlfn.XLOOKUP(($A86&amp;"_"&amp;TEXT(O$2,"yyyy-mm-dd")),[1]SURVEY123!$A:$A,[1]SURVEY123!$AC:$AC,"")=0,"",_xlfn.XLOOKUP(($A86&amp;"_"&amp;TEXT(O$2,"yyyy-mm-dd")),[1]SURVEY123!$A:$A,[1]SURVEY123!$AC:$AC,""))</f>
        <v/>
      </c>
      <c r="P86" s="5" t="str">
        <f>IF(_xlfn.XLOOKUP(($A86&amp;"_"&amp;TEXT(P$2,"yyyy-mm-dd")),[1]SURVEY123!$A:$A,[1]SURVEY123!$AC:$AC,"")=0,"",_xlfn.XLOOKUP(($A86&amp;"_"&amp;TEXT(P$2,"yyyy-mm-dd")),[1]SURVEY123!$A:$A,[1]SURVEY123!$AC:$AC,""))</f>
        <v/>
      </c>
      <c r="Q86" s="5" t="str">
        <f>IF(_xlfn.XLOOKUP(($A86&amp;"_"&amp;TEXT(Q$2,"yyyy-mm-dd")),[1]SURVEY123!$A:$A,[1]SURVEY123!$AC:$AC,"")=0,"",_xlfn.XLOOKUP(($A86&amp;"_"&amp;TEXT(Q$2,"yyyy-mm-dd")),[1]SURVEY123!$A:$A,[1]SURVEY123!$AC:$AC,""))</f>
        <v/>
      </c>
      <c r="R86" s="20">
        <f t="shared" si="1"/>
        <v>0</v>
      </c>
      <c r="S86" s="20">
        <f t="shared" si="2"/>
        <v>0</v>
      </c>
      <c r="T86" s="12" t="str" cm="1">
        <f t="array" ref="T86">_xlfn.IFS(B86="","NA",R86=0, "Excellent", S86=0, "Good", S86=1, "Fair", S86=2, "Fair", S86&gt;=3, "Poor")</f>
        <v>Excellent</v>
      </c>
    </row>
    <row r="87" spans="1:20">
      <c r="A87" s="3" t="s">
        <v>90</v>
      </c>
      <c r="B87" s="10">
        <f t="shared" si="0"/>
        <v>32.200000000000003</v>
      </c>
      <c r="C87" s="5" t="str">
        <f>IF(_xlfn.XLOOKUP(($A87&amp;"_"&amp;TEXT(C$2,"yyyy-mm-dd")),[1]SURVEY123!$A:$A,[1]SURVEY123!$AC:$AC,"")=0,"",_xlfn.XLOOKUP(($A87&amp;"_"&amp;TEXT(C$2,"yyyy-mm-dd")),[1]SURVEY123!$A:$A,[1]SURVEY123!$AC:$AC,""))</f>
        <v/>
      </c>
      <c r="D87" s="5" t="str">
        <f>IF(_xlfn.XLOOKUP(($A87&amp;"_"&amp;TEXT(D$2,"yyyy-mm-dd")),[1]SURVEY123!$A:$A,[1]SURVEY123!$AC:$AC,"")=0,"",_xlfn.XLOOKUP(($A87&amp;"_"&amp;TEXT(D$2,"yyyy-mm-dd")),[1]SURVEY123!$A:$A,[1]SURVEY123!$AC:$AC,""))</f>
        <v/>
      </c>
      <c r="E87" s="5" t="str">
        <f>IF(_xlfn.XLOOKUP(($A87&amp;"_"&amp;TEXT(E$2,"yyyy-mm-dd")),[1]SURVEY123!$A:$A,[1]SURVEY123!$AC:$AC,"")=0,"",_xlfn.XLOOKUP(($A87&amp;"_"&amp;TEXT(E$2,"yyyy-mm-dd")),[1]SURVEY123!$A:$A,[1]SURVEY123!$AC:$AC,""))</f>
        <v/>
      </c>
      <c r="F87" s="5" t="str">
        <f>IF(_xlfn.XLOOKUP(($A87&amp;"_"&amp;TEXT(F$2,"yyyy-mm-dd")),[1]SURVEY123!$A:$A,[1]SURVEY123!$AC:$AC,"")=0,"",_xlfn.XLOOKUP(($A87&amp;"_"&amp;TEXT(F$2,"yyyy-mm-dd")),[1]SURVEY123!$A:$A,[1]SURVEY123!$AC:$AC,""))</f>
        <v/>
      </c>
      <c r="G87" s="5" t="str">
        <f>IF(_xlfn.XLOOKUP(($A87&amp;"_"&amp;TEXT(G$2,"yyyy-mm-dd")),[1]SURVEY123!$A:$A,[1]SURVEY123!$AC:$AC,"")=0,"",_xlfn.XLOOKUP(($A87&amp;"_"&amp;TEXT(G$2,"yyyy-mm-dd")),[1]SURVEY123!$A:$A,[1]SURVEY123!$AC:$AC,""))</f>
        <v/>
      </c>
      <c r="H87" s="5">
        <f>IF(_xlfn.XLOOKUP(($A87&amp;"_"&amp;TEXT(H$2,"yyyy-mm-dd")),[1]SURVEY123!$A:$A,[1]SURVEY123!$AC:$AC,"")=0,"",_xlfn.XLOOKUP(($A87&amp;"_"&amp;TEXT(H$2,"yyyy-mm-dd")),[1]SURVEY123!$A:$A,[1]SURVEY123!$AC:$AC,""))</f>
        <v>68</v>
      </c>
      <c r="I87" s="5">
        <f>IF(_xlfn.XLOOKUP(($A87&amp;"_"&amp;TEXT(I$2,"yyyy-mm-dd")),[1]SURVEY123!$A:$A,[1]SURVEY123!$AC:$AC,"")=0,"",_xlfn.XLOOKUP(($A87&amp;"_"&amp;TEXT(I$2,"yyyy-mm-dd")),[1]SURVEY123!$A:$A,[1]SURVEY123!$AC:$AC,""))</f>
        <v>23</v>
      </c>
      <c r="J87" s="5">
        <f>IF(_xlfn.XLOOKUP(($A87&amp;"_"&amp;TEXT(J$2,"yyyy-mm-dd")),[1]SURVEY123!$A:$A,[1]SURVEY123!$AC:$AC,"")=0,"",_xlfn.XLOOKUP(($A87&amp;"_"&amp;TEXT(J$2,"yyyy-mm-dd")),[1]SURVEY123!$A:$A,[1]SURVEY123!$AC:$AC,""))</f>
        <v>20</v>
      </c>
      <c r="K87" s="5">
        <f>IF(_xlfn.XLOOKUP(($A87&amp;"_"&amp;TEXT(K$2,"yyyy-mm-dd")),[1]SURVEY123!$A:$A,[1]SURVEY123!$AC:$AC,"")=0,"",_xlfn.XLOOKUP(($A87&amp;"_"&amp;TEXT(K$2,"yyyy-mm-dd")),[1]SURVEY123!$A:$A,[1]SURVEY123!$AC:$AC,""))</f>
        <v>26</v>
      </c>
      <c r="L87" s="5">
        <f>IF(_xlfn.XLOOKUP(($A87&amp;"_"&amp;TEXT(L$2,"yyyy-mm-dd")),[1]SURVEY123!$A:$A,[1]SURVEY123!$AC:$AC,"")=0,"",_xlfn.XLOOKUP(($A87&amp;"_"&amp;TEXT(L$2,"yyyy-mm-dd")),[1]SURVEY123!$A:$A,[1]SURVEY123!$AC:$AC,""))</f>
        <v>24</v>
      </c>
      <c r="M87" s="5" t="str">
        <f>IF(_xlfn.XLOOKUP(($A87&amp;"_"&amp;TEXT(M$2,"yyyy-mm-dd")),[1]SURVEY123!$A:$A,[1]SURVEY123!$AC:$AC,"")=0,"",_xlfn.XLOOKUP(($A87&amp;"_"&amp;TEXT(M$2,"yyyy-mm-dd")),[1]SURVEY123!$A:$A,[1]SURVEY123!$AC:$AC,""))</f>
        <v/>
      </c>
      <c r="N87" s="5" t="str">
        <f>IF(_xlfn.XLOOKUP(($A87&amp;"_"&amp;TEXT(N$2,"yyyy-mm-dd")),[1]SURVEY123!$A:$A,[1]SURVEY123!$AC:$AC,"")=0,"",_xlfn.XLOOKUP(($A87&amp;"_"&amp;TEXT(N$2,"yyyy-mm-dd")),[1]SURVEY123!$A:$A,[1]SURVEY123!$AC:$AC,""))</f>
        <v/>
      </c>
      <c r="O87" s="5" t="str">
        <f>IF(_xlfn.XLOOKUP(($A87&amp;"_"&amp;TEXT(O$2,"yyyy-mm-dd")),[1]SURVEY123!$A:$A,[1]SURVEY123!$AC:$AC,"")=0,"",_xlfn.XLOOKUP(($A87&amp;"_"&amp;TEXT(O$2,"yyyy-mm-dd")),[1]SURVEY123!$A:$A,[1]SURVEY123!$AC:$AC,""))</f>
        <v/>
      </c>
      <c r="P87" s="5" t="str">
        <f>IF(_xlfn.XLOOKUP(($A87&amp;"_"&amp;TEXT(P$2,"yyyy-mm-dd")),[1]SURVEY123!$A:$A,[1]SURVEY123!$AC:$AC,"")=0,"",_xlfn.XLOOKUP(($A87&amp;"_"&amp;TEXT(P$2,"yyyy-mm-dd")),[1]SURVEY123!$A:$A,[1]SURVEY123!$AC:$AC,""))</f>
        <v/>
      </c>
      <c r="Q87" s="5" t="str">
        <f>IF(_xlfn.XLOOKUP(($A87&amp;"_"&amp;TEXT(Q$2,"yyyy-mm-dd")),[1]SURVEY123!$A:$A,[1]SURVEY123!$AC:$AC,"")=0,"",_xlfn.XLOOKUP(($A87&amp;"_"&amp;TEXT(Q$2,"yyyy-mm-dd")),[1]SURVEY123!$A:$A,[1]SURVEY123!$AC:$AC,""))</f>
        <v/>
      </c>
      <c r="R87" s="20">
        <f t="shared" si="1"/>
        <v>1</v>
      </c>
      <c r="S87" s="20">
        <f t="shared" si="2"/>
        <v>1</v>
      </c>
      <c r="T87" s="12" t="str" cm="1">
        <f t="array" ref="T87">_xlfn.IFS(B87="","NA",R87=0, "Excellent", S87=0, "Good", S87=1, "Fair", S87=2, "Fair", S87&gt;=3, "Poor")</f>
        <v>Fair</v>
      </c>
    </row>
    <row r="88" spans="1:20">
      <c r="A88" s="3" t="s">
        <v>91</v>
      </c>
      <c r="B88" s="10" t="str">
        <f t="shared" si="0"/>
        <v/>
      </c>
      <c r="C88" s="5" t="str">
        <f>IF(_xlfn.XLOOKUP(($A88&amp;"_"&amp;TEXT(C$2,"yyyy-mm-dd")),[1]SURVEY123!$A:$A,[1]SURVEY123!$AC:$AC,"")=0,"",_xlfn.XLOOKUP(($A88&amp;"_"&amp;TEXT(C$2,"yyyy-mm-dd")),[1]SURVEY123!$A:$A,[1]SURVEY123!$AC:$AC,""))</f>
        <v/>
      </c>
      <c r="D88" s="5" t="str">
        <f>IF(_xlfn.XLOOKUP(($A88&amp;"_"&amp;TEXT(D$2,"yyyy-mm-dd")),[1]SURVEY123!$A:$A,[1]SURVEY123!$AC:$AC,"")=0,"",_xlfn.XLOOKUP(($A88&amp;"_"&amp;TEXT(D$2,"yyyy-mm-dd")),[1]SURVEY123!$A:$A,[1]SURVEY123!$AC:$AC,""))</f>
        <v/>
      </c>
      <c r="E88" s="5" t="str">
        <f>IF(_xlfn.XLOOKUP(($A88&amp;"_"&amp;TEXT(E$2,"yyyy-mm-dd")),[1]SURVEY123!$A:$A,[1]SURVEY123!$AC:$AC,"")=0,"",_xlfn.XLOOKUP(($A88&amp;"_"&amp;TEXT(E$2,"yyyy-mm-dd")),[1]SURVEY123!$A:$A,[1]SURVEY123!$AC:$AC,""))</f>
        <v/>
      </c>
      <c r="F88" s="5" t="str">
        <f>IF(_xlfn.XLOOKUP(($A88&amp;"_"&amp;TEXT(F$2,"yyyy-mm-dd")),[1]SURVEY123!$A:$A,[1]SURVEY123!$AC:$AC,"")=0,"",_xlfn.XLOOKUP(($A88&amp;"_"&amp;TEXT(F$2,"yyyy-mm-dd")),[1]SURVEY123!$A:$A,[1]SURVEY123!$AC:$AC,""))</f>
        <v/>
      </c>
      <c r="G88" s="5" t="str">
        <f>IF(_xlfn.XLOOKUP(($A88&amp;"_"&amp;TEXT(G$2,"yyyy-mm-dd")),[1]SURVEY123!$A:$A,[1]SURVEY123!$AC:$AC,"")=0,"",_xlfn.XLOOKUP(($A88&amp;"_"&amp;TEXT(G$2,"yyyy-mm-dd")),[1]SURVEY123!$A:$A,[1]SURVEY123!$AC:$AC,""))</f>
        <v/>
      </c>
      <c r="H88" s="5" t="str">
        <f>IF(_xlfn.XLOOKUP(($A88&amp;"_"&amp;TEXT(H$2,"yyyy-mm-dd")),[1]SURVEY123!$A:$A,[1]SURVEY123!$AC:$AC,"")=0,"",_xlfn.XLOOKUP(($A88&amp;"_"&amp;TEXT(H$2,"yyyy-mm-dd")),[1]SURVEY123!$A:$A,[1]SURVEY123!$AC:$AC,""))</f>
        <v/>
      </c>
      <c r="I88" s="5" t="str">
        <f>IF(_xlfn.XLOOKUP(($A88&amp;"_"&amp;TEXT(I$2,"yyyy-mm-dd")),[1]SURVEY123!$A:$A,[1]SURVEY123!$AC:$AC,"")=0,"",_xlfn.XLOOKUP(($A88&amp;"_"&amp;TEXT(I$2,"yyyy-mm-dd")),[1]SURVEY123!$A:$A,[1]SURVEY123!$AC:$AC,""))</f>
        <v/>
      </c>
      <c r="J88" s="5" t="str">
        <f>IF(_xlfn.XLOOKUP(($A88&amp;"_"&amp;TEXT(J$2,"yyyy-mm-dd")),[1]SURVEY123!$A:$A,[1]SURVEY123!$AC:$AC,"")=0,"",_xlfn.XLOOKUP(($A88&amp;"_"&amp;TEXT(J$2,"yyyy-mm-dd")),[1]SURVEY123!$A:$A,[1]SURVEY123!$AC:$AC,""))</f>
        <v/>
      </c>
      <c r="K88" s="5" t="str">
        <f>IF(_xlfn.XLOOKUP(($A88&amp;"_"&amp;TEXT(K$2,"yyyy-mm-dd")),[1]SURVEY123!$A:$A,[1]SURVEY123!$AC:$AC,"")=0,"",_xlfn.XLOOKUP(($A88&amp;"_"&amp;TEXT(K$2,"yyyy-mm-dd")),[1]SURVEY123!$A:$A,[1]SURVEY123!$AC:$AC,""))</f>
        <v/>
      </c>
      <c r="L88" s="5" t="str">
        <f>IF(_xlfn.XLOOKUP(($A88&amp;"_"&amp;TEXT(L$2,"yyyy-mm-dd")),[1]SURVEY123!$A:$A,[1]SURVEY123!$AC:$AC,"")=0,"",_xlfn.XLOOKUP(($A88&amp;"_"&amp;TEXT(L$2,"yyyy-mm-dd")),[1]SURVEY123!$A:$A,[1]SURVEY123!$AC:$AC,""))</f>
        <v/>
      </c>
      <c r="M88" s="5" t="str">
        <f>IF(_xlfn.XLOOKUP(($A88&amp;"_"&amp;TEXT(M$2,"yyyy-mm-dd")),[1]SURVEY123!$A:$A,[1]SURVEY123!$AC:$AC,"")=0,"",_xlfn.XLOOKUP(($A88&amp;"_"&amp;TEXT(M$2,"yyyy-mm-dd")),[1]SURVEY123!$A:$A,[1]SURVEY123!$AC:$AC,""))</f>
        <v/>
      </c>
      <c r="N88" s="5" t="str">
        <f>IF(_xlfn.XLOOKUP(($A88&amp;"_"&amp;TEXT(N$2,"yyyy-mm-dd")),[1]SURVEY123!$A:$A,[1]SURVEY123!$AC:$AC,"")=0,"",_xlfn.XLOOKUP(($A88&amp;"_"&amp;TEXT(N$2,"yyyy-mm-dd")),[1]SURVEY123!$A:$A,[1]SURVEY123!$AC:$AC,""))</f>
        <v/>
      </c>
      <c r="O88" s="5" t="str">
        <f>IF(_xlfn.XLOOKUP(($A88&amp;"_"&amp;TEXT(O$2,"yyyy-mm-dd")),[1]SURVEY123!$A:$A,[1]SURVEY123!$AC:$AC,"")=0,"",_xlfn.XLOOKUP(($A88&amp;"_"&amp;TEXT(O$2,"yyyy-mm-dd")),[1]SURVEY123!$A:$A,[1]SURVEY123!$AC:$AC,""))</f>
        <v/>
      </c>
      <c r="P88" s="5" t="str">
        <f>IF(_xlfn.XLOOKUP(($A88&amp;"_"&amp;TEXT(P$2,"yyyy-mm-dd")),[1]SURVEY123!$A:$A,[1]SURVEY123!$AC:$AC,"")=0,"",_xlfn.XLOOKUP(($A88&amp;"_"&amp;TEXT(P$2,"yyyy-mm-dd")),[1]SURVEY123!$A:$A,[1]SURVEY123!$AC:$AC,""))</f>
        <v/>
      </c>
      <c r="Q88" s="5" t="str">
        <f>IF(_xlfn.XLOOKUP(($A88&amp;"_"&amp;TEXT(Q$2,"yyyy-mm-dd")),[1]SURVEY123!$A:$A,[1]SURVEY123!$AC:$AC,"")=0,"",_xlfn.XLOOKUP(($A88&amp;"_"&amp;TEXT(Q$2,"yyyy-mm-dd")),[1]SURVEY123!$A:$A,[1]SURVEY123!$AC:$AC,""))</f>
        <v/>
      </c>
      <c r="R88" s="20">
        <f t="shared" si="1"/>
        <v>0</v>
      </c>
      <c r="S88" s="20">
        <f t="shared" si="2"/>
        <v>0</v>
      </c>
      <c r="T88" s="12" t="str" cm="1">
        <f t="array" ref="T88">_xlfn.IFS(B88="","NA",R88=0, "Excellent", S88=0, "Good", S88=1, "Fair", S88=2, "Fair", S88&gt;=3, "Poor")</f>
        <v>NA</v>
      </c>
    </row>
    <row r="89" spans="1:20">
      <c r="A89" s="3" t="s">
        <v>92</v>
      </c>
      <c r="B89" s="10" t="str">
        <f t="shared" si="0"/>
        <v/>
      </c>
      <c r="C89" s="5" t="str">
        <f>IF(_xlfn.XLOOKUP(($A89&amp;"_"&amp;TEXT(C$2,"yyyy-mm-dd")),[1]SURVEY123!$A:$A,[1]SURVEY123!$AC:$AC,"")=0,"",_xlfn.XLOOKUP(($A89&amp;"_"&amp;TEXT(C$2,"yyyy-mm-dd")),[1]SURVEY123!$A:$A,[1]SURVEY123!$AC:$AC,""))</f>
        <v/>
      </c>
      <c r="D89" s="5" t="str">
        <f>IF(_xlfn.XLOOKUP(($A89&amp;"_"&amp;TEXT(D$2,"yyyy-mm-dd")),[1]SURVEY123!$A:$A,[1]SURVEY123!$AC:$AC,"")=0,"",_xlfn.XLOOKUP(($A89&amp;"_"&amp;TEXT(D$2,"yyyy-mm-dd")),[1]SURVEY123!$A:$A,[1]SURVEY123!$AC:$AC,""))</f>
        <v/>
      </c>
      <c r="E89" s="5" t="str">
        <f>IF(_xlfn.XLOOKUP(($A89&amp;"_"&amp;TEXT(E$2,"yyyy-mm-dd")),[1]SURVEY123!$A:$A,[1]SURVEY123!$AC:$AC,"")=0,"",_xlfn.XLOOKUP(($A89&amp;"_"&amp;TEXT(E$2,"yyyy-mm-dd")),[1]SURVEY123!$A:$A,[1]SURVEY123!$AC:$AC,""))</f>
        <v/>
      </c>
      <c r="F89" s="5" t="str">
        <f>IF(_xlfn.XLOOKUP(($A89&amp;"_"&amp;TEXT(F$2,"yyyy-mm-dd")),[1]SURVEY123!$A:$A,[1]SURVEY123!$AC:$AC,"")=0,"",_xlfn.XLOOKUP(($A89&amp;"_"&amp;TEXT(F$2,"yyyy-mm-dd")),[1]SURVEY123!$A:$A,[1]SURVEY123!$AC:$AC,""))</f>
        <v/>
      </c>
      <c r="G89" s="5" t="str">
        <f>IF(_xlfn.XLOOKUP(($A89&amp;"_"&amp;TEXT(G$2,"yyyy-mm-dd")),[1]SURVEY123!$A:$A,[1]SURVEY123!$AC:$AC,"")=0,"",_xlfn.XLOOKUP(($A89&amp;"_"&amp;TEXT(G$2,"yyyy-mm-dd")),[1]SURVEY123!$A:$A,[1]SURVEY123!$AC:$AC,""))</f>
        <v/>
      </c>
      <c r="H89" s="5" t="str">
        <f>IF(_xlfn.XLOOKUP(($A89&amp;"_"&amp;TEXT(H$2,"yyyy-mm-dd")),[1]SURVEY123!$A:$A,[1]SURVEY123!$AC:$AC,"")=0,"",_xlfn.XLOOKUP(($A89&amp;"_"&amp;TEXT(H$2,"yyyy-mm-dd")),[1]SURVEY123!$A:$A,[1]SURVEY123!$AC:$AC,""))</f>
        <v/>
      </c>
      <c r="I89" s="5" t="str">
        <f>IF(_xlfn.XLOOKUP(($A89&amp;"_"&amp;TEXT(I$2,"yyyy-mm-dd")),[1]SURVEY123!$A:$A,[1]SURVEY123!$AC:$AC,"")=0,"",_xlfn.XLOOKUP(($A89&amp;"_"&amp;TEXT(I$2,"yyyy-mm-dd")),[1]SURVEY123!$A:$A,[1]SURVEY123!$AC:$AC,""))</f>
        <v/>
      </c>
      <c r="J89" s="5" t="str">
        <f>IF(_xlfn.XLOOKUP(($A89&amp;"_"&amp;TEXT(J$2,"yyyy-mm-dd")),[1]SURVEY123!$A:$A,[1]SURVEY123!$AC:$AC,"")=0,"",_xlfn.XLOOKUP(($A89&amp;"_"&amp;TEXT(J$2,"yyyy-mm-dd")),[1]SURVEY123!$A:$A,[1]SURVEY123!$AC:$AC,""))</f>
        <v/>
      </c>
      <c r="K89" s="5" t="str">
        <f>IF(_xlfn.XLOOKUP(($A89&amp;"_"&amp;TEXT(K$2,"yyyy-mm-dd")),[1]SURVEY123!$A:$A,[1]SURVEY123!$AC:$AC,"")=0,"",_xlfn.XLOOKUP(($A89&amp;"_"&amp;TEXT(K$2,"yyyy-mm-dd")),[1]SURVEY123!$A:$A,[1]SURVEY123!$AC:$AC,""))</f>
        <v/>
      </c>
      <c r="L89" s="5" t="str">
        <f>IF(_xlfn.XLOOKUP(($A89&amp;"_"&amp;TEXT(L$2,"yyyy-mm-dd")),[1]SURVEY123!$A:$A,[1]SURVEY123!$AC:$AC,"")=0,"",_xlfn.XLOOKUP(($A89&amp;"_"&amp;TEXT(L$2,"yyyy-mm-dd")),[1]SURVEY123!$A:$A,[1]SURVEY123!$AC:$AC,""))</f>
        <v/>
      </c>
      <c r="M89" s="5" t="str">
        <f>IF(_xlfn.XLOOKUP(($A89&amp;"_"&amp;TEXT(M$2,"yyyy-mm-dd")),[1]SURVEY123!$A:$A,[1]SURVEY123!$AC:$AC,"")=0,"",_xlfn.XLOOKUP(($A89&amp;"_"&amp;TEXT(M$2,"yyyy-mm-dd")),[1]SURVEY123!$A:$A,[1]SURVEY123!$AC:$AC,""))</f>
        <v/>
      </c>
      <c r="N89" s="5" t="str">
        <f>IF(_xlfn.XLOOKUP(($A89&amp;"_"&amp;TEXT(N$2,"yyyy-mm-dd")),[1]SURVEY123!$A:$A,[1]SURVEY123!$AC:$AC,"")=0,"",_xlfn.XLOOKUP(($A89&amp;"_"&amp;TEXT(N$2,"yyyy-mm-dd")),[1]SURVEY123!$A:$A,[1]SURVEY123!$AC:$AC,""))</f>
        <v/>
      </c>
      <c r="O89" s="5" t="str">
        <f>IF(_xlfn.XLOOKUP(($A89&amp;"_"&amp;TEXT(O$2,"yyyy-mm-dd")),[1]SURVEY123!$A:$A,[1]SURVEY123!$AC:$AC,"")=0,"",_xlfn.XLOOKUP(($A89&amp;"_"&amp;TEXT(O$2,"yyyy-mm-dd")),[1]SURVEY123!$A:$A,[1]SURVEY123!$AC:$AC,""))</f>
        <v/>
      </c>
      <c r="P89" s="5" t="str">
        <f>IF(_xlfn.XLOOKUP(($A89&amp;"_"&amp;TEXT(P$2,"yyyy-mm-dd")),[1]SURVEY123!$A:$A,[1]SURVEY123!$AC:$AC,"")=0,"",_xlfn.XLOOKUP(($A89&amp;"_"&amp;TEXT(P$2,"yyyy-mm-dd")),[1]SURVEY123!$A:$A,[1]SURVEY123!$AC:$AC,""))</f>
        <v/>
      </c>
      <c r="Q89" s="5" t="str">
        <f>IF(_xlfn.XLOOKUP(($A89&amp;"_"&amp;TEXT(Q$2,"yyyy-mm-dd")),[1]SURVEY123!$A:$A,[1]SURVEY123!$AC:$AC,"")=0,"",_xlfn.XLOOKUP(($A89&amp;"_"&amp;TEXT(Q$2,"yyyy-mm-dd")),[1]SURVEY123!$A:$A,[1]SURVEY123!$AC:$AC,""))</f>
        <v/>
      </c>
      <c r="R89" s="20">
        <f t="shared" si="1"/>
        <v>0</v>
      </c>
      <c r="S89" s="20">
        <f t="shared" si="2"/>
        <v>0</v>
      </c>
      <c r="T89" s="12" t="str" cm="1">
        <f t="array" ref="T89">_xlfn.IFS(B89="","NA",R89=0, "Excellent", S89=0, "Good", S89=1, "Fair", S89=2, "Fair", S89&gt;=3, "Poor")</f>
        <v>NA</v>
      </c>
    </row>
    <row r="90" spans="1:20">
      <c r="A90" s="3" t="s">
        <v>93</v>
      </c>
      <c r="B90" s="10" t="str">
        <f t="shared" si="0"/>
        <v/>
      </c>
      <c r="C90" s="5" t="str">
        <f>IF(_xlfn.XLOOKUP(($A90&amp;"_"&amp;TEXT(C$2,"yyyy-mm-dd")),[1]SURVEY123!$A:$A,[1]SURVEY123!$AC:$AC,"")=0,"",_xlfn.XLOOKUP(($A90&amp;"_"&amp;TEXT(C$2,"yyyy-mm-dd")),[1]SURVEY123!$A:$A,[1]SURVEY123!$AC:$AC,""))</f>
        <v/>
      </c>
      <c r="D90" s="5" t="str">
        <f>IF(_xlfn.XLOOKUP(($A90&amp;"_"&amp;TEXT(D$2,"yyyy-mm-dd")),[1]SURVEY123!$A:$A,[1]SURVEY123!$AC:$AC,"")=0,"",_xlfn.XLOOKUP(($A90&amp;"_"&amp;TEXT(D$2,"yyyy-mm-dd")),[1]SURVEY123!$A:$A,[1]SURVEY123!$AC:$AC,""))</f>
        <v/>
      </c>
      <c r="E90" s="5" t="str">
        <f>IF(_xlfn.XLOOKUP(($A90&amp;"_"&amp;TEXT(E$2,"yyyy-mm-dd")),[1]SURVEY123!$A:$A,[1]SURVEY123!$AC:$AC,"")=0,"",_xlfn.XLOOKUP(($A90&amp;"_"&amp;TEXT(E$2,"yyyy-mm-dd")),[1]SURVEY123!$A:$A,[1]SURVEY123!$AC:$AC,""))</f>
        <v/>
      </c>
      <c r="F90" s="5" t="str">
        <f>IF(_xlfn.XLOOKUP(($A90&amp;"_"&amp;TEXT(F$2,"yyyy-mm-dd")),[1]SURVEY123!$A:$A,[1]SURVEY123!$AC:$AC,"")=0,"",_xlfn.XLOOKUP(($A90&amp;"_"&amp;TEXT(F$2,"yyyy-mm-dd")),[1]SURVEY123!$A:$A,[1]SURVEY123!$AC:$AC,""))</f>
        <v/>
      </c>
      <c r="G90" s="5" t="str">
        <f>IF(_xlfn.XLOOKUP(($A90&amp;"_"&amp;TEXT(G$2,"yyyy-mm-dd")),[1]SURVEY123!$A:$A,[1]SURVEY123!$AC:$AC,"")=0,"",_xlfn.XLOOKUP(($A90&amp;"_"&amp;TEXT(G$2,"yyyy-mm-dd")),[1]SURVEY123!$A:$A,[1]SURVEY123!$AC:$AC,""))</f>
        <v/>
      </c>
      <c r="H90" s="5" t="str">
        <f>IF(_xlfn.XLOOKUP(($A90&amp;"_"&amp;TEXT(H$2,"yyyy-mm-dd")),[1]SURVEY123!$A:$A,[1]SURVEY123!$AC:$AC,"")=0,"",_xlfn.XLOOKUP(($A90&amp;"_"&amp;TEXT(H$2,"yyyy-mm-dd")),[1]SURVEY123!$A:$A,[1]SURVEY123!$AC:$AC,""))</f>
        <v/>
      </c>
      <c r="I90" s="5" t="str">
        <f>IF(_xlfn.XLOOKUP(($A90&amp;"_"&amp;TEXT(I$2,"yyyy-mm-dd")),[1]SURVEY123!$A:$A,[1]SURVEY123!$AC:$AC,"")=0,"",_xlfn.XLOOKUP(($A90&amp;"_"&amp;TEXT(I$2,"yyyy-mm-dd")),[1]SURVEY123!$A:$A,[1]SURVEY123!$AC:$AC,""))</f>
        <v/>
      </c>
      <c r="J90" s="5" t="str">
        <f>IF(_xlfn.XLOOKUP(($A90&amp;"_"&amp;TEXT(J$2,"yyyy-mm-dd")),[1]SURVEY123!$A:$A,[1]SURVEY123!$AC:$AC,"")=0,"",_xlfn.XLOOKUP(($A90&amp;"_"&amp;TEXT(J$2,"yyyy-mm-dd")),[1]SURVEY123!$A:$A,[1]SURVEY123!$AC:$AC,""))</f>
        <v/>
      </c>
      <c r="K90" s="5" t="str">
        <f>IF(_xlfn.XLOOKUP(($A90&amp;"_"&amp;TEXT(K$2,"yyyy-mm-dd")),[1]SURVEY123!$A:$A,[1]SURVEY123!$AC:$AC,"")=0,"",_xlfn.XLOOKUP(($A90&amp;"_"&amp;TEXT(K$2,"yyyy-mm-dd")),[1]SURVEY123!$A:$A,[1]SURVEY123!$AC:$AC,""))</f>
        <v/>
      </c>
      <c r="L90" s="5" t="str">
        <f>IF(_xlfn.XLOOKUP(($A90&amp;"_"&amp;TEXT(L$2,"yyyy-mm-dd")),[1]SURVEY123!$A:$A,[1]SURVEY123!$AC:$AC,"")=0,"",_xlfn.XLOOKUP(($A90&amp;"_"&amp;TEXT(L$2,"yyyy-mm-dd")),[1]SURVEY123!$A:$A,[1]SURVEY123!$AC:$AC,""))</f>
        <v/>
      </c>
      <c r="M90" s="5" t="str">
        <f>IF(_xlfn.XLOOKUP(($A90&amp;"_"&amp;TEXT(M$2,"yyyy-mm-dd")),[1]SURVEY123!$A:$A,[1]SURVEY123!$AC:$AC,"")=0,"",_xlfn.XLOOKUP(($A90&amp;"_"&amp;TEXT(M$2,"yyyy-mm-dd")),[1]SURVEY123!$A:$A,[1]SURVEY123!$AC:$AC,""))</f>
        <v/>
      </c>
      <c r="N90" s="5" t="str">
        <f>IF(_xlfn.XLOOKUP(($A90&amp;"_"&amp;TEXT(N$2,"yyyy-mm-dd")),[1]SURVEY123!$A:$A,[1]SURVEY123!$AC:$AC,"")=0,"",_xlfn.XLOOKUP(($A90&amp;"_"&amp;TEXT(N$2,"yyyy-mm-dd")),[1]SURVEY123!$A:$A,[1]SURVEY123!$AC:$AC,""))</f>
        <v/>
      </c>
      <c r="O90" s="5" t="str">
        <f>IF(_xlfn.XLOOKUP(($A90&amp;"_"&amp;TEXT(O$2,"yyyy-mm-dd")),[1]SURVEY123!$A:$A,[1]SURVEY123!$AC:$AC,"")=0,"",_xlfn.XLOOKUP(($A90&amp;"_"&amp;TEXT(O$2,"yyyy-mm-dd")),[1]SURVEY123!$A:$A,[1]SURVEY123!$AC:$AC,""))</f>
        <v/>
      </c>
      <c r="P90" s="5" t="str">
        <f>IF(_xlfn.XLOOKUP(($A90&amp;"_"&amp;TEXT(P$2,"yyyy-mm-dd")),[1]SURVEY123!$A:$A,[1]SURVEY123!$AC:$AC,"")=0,"",_xlfn.XLOOKUP(($A90&amp;"_"&amp;TEXT(P$2,"yyyy-mm-dd")),[1]SURVEY123!$A:$A,[1]SURVEY123!$AC:$AC,""))</f>
        <v/>
      </c>
      <c r="Q90" s="5" t="str">
        <f>IF(_xlfn.XLOOKUP(($A90&amp;"_"&amp;TEXT(Q$2,"yyyy-mm-dd")),[1]SURVEY123!$A:$A,[1]SURVEY123!$AC:$AC,"")=0,"",_xlfn.XLOOKUP(($A90&amp;"_"&amp;TEXT(Q$2,"yyyy-mm-dd")),[1]SURVEY123!$A:$A,[1]SURVEY123!$AC:$AC,""))</f>
        <v/>
      </c>
      <c r="R90" s="20">
        <f t="shared" si="1"/>
        <v>0</v>
      </c>
      <c r="S90" s="20">
        <f t="shared" si="2"/>
        <v>0</v>
      </c>
      <c r="T90" s="12" t="str" cm="1">
        <f t="array" ref="T90">_xlfn.IFS(B90="","NA",R90=0, "Excellent", S90=0, "Good", S90=1, "Fair", S90=2, "Fair", S90&gt;=3, "Poor")</f>
        <v>NA</v>
      </c>
    </row>
    <row r="91" spans="1:20">
      <c r="A91" s="3" t="s">
        <v>94</v>
      </c>
      <c r="B91" s="10">
        <f t="shared" si="0"/>
        <v>22.625</v>
      </c>
      <c r="C91" s="5" t="str">
        <f>IF(_xlfn.XLOOKUP(($A91&amp;"_"&amp;TEXT(C$2,"yyyy-mm-dd")),[1]SURVEY123!$A:$A,[1]SURVEY123!$AC:$AC,"")=0,"",_xlfn.XLOOKUP(($A91&amp;"_"&amp;TEXT(C$2,"yyyy-mm-dd")),[1]SURVEY123!$A:$A,[1]SURVEY123!$AC:$AC,""))</f>
        <v/>
      </c>
      <c r="D91" s="5" t="str">
        <f>IF(_xlfn.XLOOKUP(($A91&amp;"_"&amp;TEXT(D$2,"yyyy-mm-dd")),[1]SURVEY123!$A:$A,[1]SURVEY123!$AC:$AC,"")=0,"",_xlfn.XLOOKUP(($A91&amp;"_"&amp;TEXT(D$2,"yyyy-mm-dd")),[1]SURVEY123!$A:$A,[1]SURVEY123!$AC:$AC,""))</f>
        <v/>
      </c>
      <c r="E91" s="5" t="str">
        <f>IF(_xlfn.XLOOKUP(($A91&amp;"_"&amp;TEXT(E$2,"yyyy-mm-dd")),[1]SURVEY123!$A:$A,[1]SURVEY123!$AC:$AC,"")=0,"",_xlfn.XLOOKUP(($A91&amp;"_"&amp;TEXT(E$2,"yyyy-mm-dd")),[1]SURVEY123!$A:$A,[1]SURVEY123!$AC:$AC,""))</f>
        <v/>
      </c>
      <c r="F91" s="5" t="str">
        <f>IF(_xlfn.XLOOKUP(($A91&amp;"_"&amp;TEXT(F$2,"yyyy-mm-dd")),[1]SURVEY123!$A:$A,[1]SURVEY123!$AC:$AC,"")=0,"",_xlfn.XLOOKUP(($A91&amp;"_"&amp;TEXT(F$2,"yyyy-mm-dd")),[1]SURVEY123!$A:$A,[1]SURVEY123!$AC:$AC,""))</f>
        <v/>
      </c>
      <c r="G91" s="5" t="str">
        <f>IF(_xlfn.XLOOKUP(($A91&amp;"_"&amp;TEXT(G$2,"yyyy-mm-dd")),[1]SURVEY123!$A:$A,[1]SURVEY123!$AC:$AC,"")=0,"",_xlfn.XLOOKUP(($A91&amp;"_"&amp;TEXT(G$2,"yyyy-mm-dd")),[1]SURVEY123!$A:$A,[1]SURVEY123!$AC:$AC,""))</f>
        <v/>
      </c>
      <c r="H91" s="5" t="str">
        <f>IF(_xlfn.XLOOKUP(($A91&amp;"_"&amp;TEXT(H$2,"yyyy-mm-dd")),[1]SURVEY123!$A:$A,[1]SURVEY123!$AC:$AC,"")=0,"",_xlfn.XLOOKUP(($A91&amp;"_"&amp;TEXT(H$2,"yyyy-mm-dd")),[1]SURVEY123!$A:$A,[1]SURVEY123!$AC:$AC,""))</f>
        <v/>
      </c>
      <c r="I91" s="5">
        <f>IF(_xlfn.XLOOKUP(($A91&amp;"_"&amp;TEXT(I$2,"yyyy-mm-dd")),[1]SURVEY123!$A:$A,[1]SURVEY123!$AC:$AC,"")=0,"",_xlfn.XLOOKUP(($A91&amp;"_"&amp;TEXT(I$2,"yyyy-mm-dd")),[1]SURVEY123!$A:$A,[1]SURVEY123!$AC:$AC,""))</f>
        <v>22</v>
      </c>
      <c r="J91" s="5">
        <f>IF(_xlfn.XLOOKUP(($A91&amp;"_"&amp;TEXT(J$2,"yyyy-mm-dd")),[1]SURVEY123!$A:$A,[1]SURVEY123!$AC:$AC,"")=0,"",_xlfn.XLOOKUP(($A91&amp;"_"&amp;TEXT(J$2,"yyyy-mm-dd")),[1]SURVEY123!$A:$A,[1]SURVEY123!$AC:$AC,""))</f>
        <v>22</v>
      </c>
      <c r="K91" s="5">
        <f>IF(_xlfn.XLOOKUP(($A91&amp;"_"&amp;TEXT(K$2,"yyyy-mm-dd")),[1]SURVEY123!$A:$A,[1]SURVEY123!$AC:$AC,"")=0,"",_xlfn.XLOOKUP(($A91&amp;"_"&amp;TEXT(K$2,"yyyy-mm-dd")),[1]SURVEY123!$A:$A,[1]SURVEY123!$AC:$AC,""))</f>
        <v>23.5</v>
      </c>
      <c r="L91" s="5">
        <f>IF(_xlfn.XLOOKUP(($A91&amp;"_"&amp;TEXT(L$2,"yyyy-mm-dd")),[1]SURVEY123!$A:$A,[1]SURVEY123!$AC:$AC,"")=0,"",_xlfn.XLOOKUP(($A91&amp;"_"&amp;TEXT(L$2,"yyyy-mm-dd")),[1]SURVEY123!$A:$A,[1]SURVEY123!$AC:$AC,""))</f>
        <v>23</v>
      </c>
      <c r="M91" s="5" t="str">
        <f>IF(_xlfn.XLOOKUP(($A91&amp;"_"&amp;TEXT(M$2,"yyyy-mm-dd")),[1]SURVEY123!$A:$A,[1]SURVEY123!$AC:$AC,"")=0,"",_xlfn.XLOOKUP(($A91&amp;"_"&amp;TEXT(M$2,"yyyy-mm-dd")),[1]SURVEY123!$A:$A,[1]SURVEY123!$AC:$AC,""))</f>
        <v/>
      </c>
      <c r="N91" s="5" t="str">
        <f>IF(_xlfn.XLOOKUP(($A91&amp;"_"&amp;TEXT(N$2,"yyyy-mm-dd")),[1]SURVEY123!$A:$A,[1]SURVEY123!$AC:$AC,"")=0,"",_xlfn.XLOOKUP(($A91&amp;"_"&amp;TEXT(N$2,"yyyy-mm-dd")),[1]SURVEY123!$A:$A,[1]SURVEY123!$AC:$AC,""))</f>
        <v/>
      </c>
      <c r="O91" s="5" t="str">
        <f>IF(_xlfn.XLOOKUP(($A91&amp;"_"&amp;TEXT(O$2,"yyyy-mm-dd")),[1]SURVEY123!$A:$A,[1]SURVEY123!$AC:$AC,"")=0,"",_xlfn.XLOOKUP(($A91&amp;"_"&amp;TEXT(O$2,"yyyy-mm-dd")),[1]SURVEY123!$A:$A,[1]SURVEY123!$AC:$AC,""))</f>
        <v/>
      </c>
      <c r="P91" s="5" t="str">
        <f>IF(_xlfn.XLOOKUP(($A91&amp;"_"&amp;TEXT(P$2,"yyyy-mm-dd")),[1]SURVEY123!$A:$A,[1]SURVEY123!$AC:$AC,"")=0,"",_xlfn.XLOOKUP(($A91&amp;"_"&amp;TEXT(P$2,"yyyy-mm-dd")),[1]SURVEY123!$A:$A,[1]SURVEY123!$AC:$AC,""))</f>
        <v/>
      </c>
      <c r="Q91" s="5" t="str">
        <f>IF(_xlfn.XLOOKUP(($A91&amp;"_"&amp;TEXT(Q$2,"yyyy-mm-dd")),[1]SURVEY123!$A:$A,[1]SURVEY123!$AC:$AC,"")=0,"",_xlfn.XLOOKUP(($A91&amp;"_"&amp;TEXT(Q$2,"yyyy-mm-dd")),[1]SURVEY123!$A:$A,[1]SURVEY123!$AC:$AC,""))</f>
        <v/>
      </c>
      <c r="R91" s="20">
        <f t="shared" si="1"/>
        <v>0</v>
      </c>
      <c r="S91" s="20">
        <f t="shared" si="2"/>
        <v>0</v>
      </c>
      <c r="T91" s="12" t="str" cm="1">
        <f t="array" ref="T91">_xlfn.IFS(B91="","NA",R91=0, "Excellent", S91=0, "Good", S91=1, "Fair", S91=2, "Fair", S91&gt;=3, "Poor")</f>
        <v>Excellent</v>
      </c>
    </row>
    <row r="92" spans="1:20">
      <c r="A92" s="3" t="s">
        <v>95</v>
      </c>
      <c r="B92" s="10" t="str">
        <f t="shared" si="0"/>
        <v/>
      </c>
      <c r="C92" s="5" t="str">
        <f>IF(_xlfn.XLOOKUP(($A92&amp;"_"&amp;TEXT(C$2,"yyyy-mm-dd")),[1]SURVEY123!$A:$A,[1]SURVEY123!$AC:$AC,"")=0,"",_xlfn.XLOOKUP(($A92&amp;"_"&amp;TEXT(C$2,"yyyy-mm-dd")),[1]SURVEY123!$A:$A,[1]SURVEY123!$AC:$AC,""))</f>
        <v/>
      </c>
      <c r="D92" s="5" t="str">
        <f>IF(_xlfn.XLOOKUP(($A92&amp;"_"&amp;TEXT(D$2,"yyyy-mm-dd")),[1]SURVEY123!$A:$A,[1]SURVEY123!$AC:$AC,"")=0,"",_xlfn.XLOOKUP(($A92&amp;"_"&amp;TEXT(D$2,"yyyy-mm-dd")),[1]SURVEY123!$A:$A,[1]SURVEY123!$AC:$AC,""))</f>
        <v/>
      </c>
      <c r="E92" s="5" t="str">
        <f>IF(_xlfn.XLOOKUP(($A92&amp;"_"&amp;TEXT(E$2,"yyyy-mm-dd")),[1]SURVEY123!$A:$A,[1]SURVEY123!$AC:$AC,"")=0,"",_xlfn.XLOOKUP(($A92&amp;"_"&amp;TEXT(E$2,"yyyy-mm-dd")),[1]SURVEY123!$A:$A,[1]SURVEY123!$AC:$AC,""))</f>
        <v/>
      </c>
      <c r="F92" s="5" t="str">
        <f>IF(_xlfn.XLOOKUP(($A92&amp;"_"&amp;TEXT(F$2,"yyyy-mm-dd")),[1]SURVEY123!$A:$A,[1]SURVEY123!$AC:$AC,"")=0,"",_xlfn.XLOOKUP(($A92&amp;"_"&amp;TEXT(F$2,"yyyy-mm-dd")),[1]SURVEY123!$A:$A,[1]SURVEY123!$AC:$AC,""))</f>
        <v/>
      </c>
      <c r="G92" s="5" t="str">
        <f>IF(_xlfn.XLOOKUP(($A92&amp;"_"&amp;TEXT(G$2,"yyyy-mm-dd")),[1]SURVEY123!$A:$A,[1]SURVEY123!$AC:$AC,"")=0,"",_xlfn.XLOOKUP(($A92&amp;"_"&amp;TEXT(G$2,"yyyy-mm-dd")),[1]SURVEY123!$A:$A,[1]SURVEY123!$AC:$AC,""))</f>
        <v/>
      </c>
      <c r="H92" s="5" t="str">
        <f>IF(_xlfn.XLOOKUP(($A92&amp;"_"&amp;TEXT(H$2,"yyyy-mm-dd")),[1]SURVEY123!$A:$A,[1]SURVEY123!$AC:$AC,"")=0,"",_xlfn.XLOOKUP(($A92&amp;"_"&amp;TEXT(H$2,"yyyy-mm-dd")),[1]SURVEY123!$A:$A,[1]SURVEY123!$AC:$AC,""))</f>
        <v/>
      </c>
      <c r="I92" s="5" t="str">
        <f>IF(_xlfn.XLOOKUP(($A92&amp;"_"&amp;TEXT(I$2,"yyyy-mm-dd")),[1]SURVEY123!$A:$A,[1]SURVEY123!$AC:$AC,"")=0,"",_xlfn.XLOOKUP(($A92&amp;"_"&amp;TEXT(I$2,"yyyy-mm-dd")),[1]SURVEY123!$A:$A,[1]SURVEY123!$AC:$AC,""))</f>
        <v/>
      </c>
      <c r="J92" s="5" t="str">
        <f>IF(_xlfn.XLOOKUP(($A92&amp;"_"&amp;TEXT(J$2,"yyyy-mm-dd")),[1]SURVEY123!$A:$A,[1]SURVEY123!$AC:$AC,"")=0,"",_xlfn.XLOOKUP(($A92&amp;"_"&amp;TEXT(J$2,"yyyy-mm-dd")),[1]SURVEY123!$A:$A,[1]SURVEY123!$AC:$AC,""))</f>
        <v/>
      </c>
      <c r="K92" s="5" t="str">
        <f>IF(_xlfn.XLOOKUP(($A92&amp;"_"&amp;TEXT(K$2,"yyyy-mm-dd")),[1]SURVEY123!$A:$A,[1]SURVEY123!$AC:$AC,"")=0,"",_xlfn.XLOOKUP(($A92&amp;"_"&amp;TEXT(K$2,"yyyy-mm-dd")),[1]SURVEY123!$A:$A,[1]SURVEY123!$AC:$AC,""))</f>
        <v/>
      </c>
      <c r="L92" s="5" t="str">
        <f>IF(_xlfn.XLOOKUP(($A92&amp;"_"&amp;TEXT(L$2,"yyyy-mm-dd")),[1]SURVEY123!$A:$A,[1]SURVEY123!$AC:$AC,"")=0,"",_xlfn.XLOOKUP(($A92&amp;"_"&amp;TEXT(L$2,"yyyy-mm-dd")),[1]SURVEY123!$A:$A,[1]SURVEY123!$AC:$AC,""))</f>
        <v/>
      </c>
      <c r="M92" s="5" t="str">
        <f>IF(_xlfn.XLOOKUP(($A92&amp;"_"&amp;TEXT(M$2,"yyyy-mm-dd")),[1]SURVEY123!$A:$A,[1]SURVEY123!$AC:$AC,"")=0,"",_xlfn.XLOOKUP(($A92&amp;"_"&amp;TEXT(M$2,"yyyy-mm-dd")),[1]SURVEY123!$A:$A,[1]SURVEY123!$AC:$AC,""))</f>
        <v/>
      </c>
      <c r="N92" s="5" t="str">
        <f>IF(_xlfn.XLOOKUP(($A92&amp;"_"&amp;TEXT(N$2,"yyyy-mm-dd")),[1]SURVEY123!$A:$A,[1]SURVEY123!$AC:$AC,"")=0,"",_xlfn.XLOOKUP(($A92&amp;"_"&amp;TEXT(N$2,"yyyy-mm-dd")),[1]SURVEY123!$A:$A,[1]SURVEY123!$AC:$AC,""))</f>
        <v/>
      </c>
      <c r="O92" s="5" t="str">
        <f>IF(_xlfn.XLOOKUP(($A92&amp;"_"&amp;TEXT(O$2,"yyyy-mm-dd")),[1]SURVEY123!$A:$A,[1]SURVEY123!$AC:$AC,"")=0,"",_xlfn.XLOOKUP(($A92&amp;"_"&amp;TEXT(O$2,"yyyy-mm-dd")),[1]SURVEY123!$A:$A,[1]SURVEY123!$AC:$AC,""))</f>
        <v/>
      </c>
      <c r="P92" s="5" t="str">
        <f>IF(_xlfn.XLOOKUP(($A92&amp;"_"&amp;TEXT(P$2,"yyyy-mm-dd")),[1]SURVEY123!$A:$A,[1]SURVEY123!$AC:$AC,"")=0,"",_xlfn.XLOOKUP(($A92&amp;"_"&amp;TEXT(P$2,"yyyy-mm-dd")),[1]SURVEY123!$A:$A,[1]SURVEY123!$AC:$AC,""))</f>
        <v/>
      </c>
      <c r="Q92" s="5" t="str">
        <f>IF(_xlfn.XLOOKUP(($A92&amp;"_"&amp;TEXT(Q$2,"yyyy-mm-dd")),[1]SURVEY123!$A:$A,[1]SURVEY123!$AC:$AC,"")=0,"",_xlfn.XLOOKUP(($A92&amp;"_"&amp;TEXT(Q$2,"yyyy-mm-dd")),[1]SURVEY123!$A:$A,[1]SURVEY123!$AC:$AC,""))</f>
        <v/>
      </c>
      <c r="R92" s="20">
        <f t="shared" si="1"/>
        <v>0</v>
      </c>
      <c r="S92" s="20">
        <f t="shared" si="2"/>
        <v>0</v>
      </c>
      <c r="T92" s="12" t="str" cm="1">
        <f t="array" ref="T92">_xlfn.IFS(B92="","NA",R92=0, "Excellent", S92=0, "Good", S92=1, "Fair", S92=2, "Fair", S92&gt;=3, "Poor")</f>
        <v>NA</v>
      </c>
    </row>
    <row r="93" spans="1:20">
      <c r="A93" s="3" t="s">
        <v>96</v>
      </c>
      <c r="B93" s="10" t="str">
        <f t="shared" si="0"/>
        <v/>
      </c>
      <c r="C93" s="5" t="str">
        <f>IF(_xlfn.XLOOKUP(($A93&amp;"_"&amp;TEXT(C$2,"yyyy-mm-dd")),[1]SURVEY123!$A:$A,[1]SURVEY123!$AC:$AC,"")=0,"",_xlfn.XLOOKUP(($A93&amp;"_"&amp;TEXT(C$2,"yyyy-mm-dd")),[1]SURVEY123!$A:$A,[1]SURVEY123!$AC:$AC,""))</f>
        <v/>
      </c>
      <c r="D93" s="5" t="str">
        <f>IF(_xlfn.XLOOKUP(($A93&amp;"_"&amp;TEXT(D$2,"yyyy-mm-dd")),[1]SURVEY123!$A:$A,[1]SURVEY123!$AC:$AC,"")=0,"",_xlfn.XLOOKUP(($A93&amp;"_"&amp;TEXT(D$2,"yyyy-mm-dd")),[1]SURVEY123!$A:$A,[1]SURVEY123!$AC:$AC,""))</f>
        <v/>
      </c>
      <c r="E93" s="5" t="str">
        <f>IF(_xlfn.XLOOKUP(($A93&amp;"_"&amp;TEXT(E$2,"yyyy-mm-dd")),[1]SURVEY123!$A:$A,[1]SURVEY123!$AC:$AC,"")=0,"",_xlfn.XLOOKUP(($A93&amp;"_"&amp;TEXT(E$2,"yyyy-mm-dd")),[1]SURVEY123!$A:$A,[1]SURVEY123!$AC:$AC,""))</f>
        <v/>
      </c>
      <c r="F93" s="5" t="str">
        <f>IF(_xlfn.XLOOKUP(($A93&amp;"_"&amp;TEXT(F$2,"yyyy-mm-dd")),[1]SURVEY123!$A:$A,[1]SURVEY123!$AC:$AC,"")=0,"",_xlfn.XLOOKUP(($A93&amp;"_"&amp;TEXT(F$2,"yyyy-mm-dd")),[1]SURVEY123!$A:$A,[1]SURVEY123!$AC:$AC,""))</f>
        <v/>
      </c>
      <c r="G93" s="5" t="str">
        <f>IF(_xlfn.XLOOKUP(($A93&amp;"_"&amp;TEXT(G$2,"yyyy-mm-dd")),[1]SURVEY123!$A:$A,[1]SURVEY123!$AC:$AC,"")=0,"",_xlfn.XLOOKUP(($A93&amp;"_"&amp;TEXT(G$2,"yyyy-mm-dd")),[1]SURVEY123!$A:$A,[1]SURVEY123!$AC:$AC,""))</f>
        <v/>
      </c>
      <c r="H93" s="5" t="str">
        <f>IF(_xlfn.XLOOKUP(($A93&amp;"_"&amp;TEXT(H$2,"yyyy-mm-dd")),[1]SURVEY123!$A:$A,[1]SURVEY123!$AC:$AC,"")=0,"",_xlfn.XLOOKUP(($A93&amp;"_"&amp;TEXT(H$2,"yyyy-mm-dd")),[1]SURVEY123!$A:$A,[1]SURVEY123!$AC:$AC,""))</f>
        <v/>
      </c>
      <c r="I93" s="5" t="str">
        <f>IF(_xlfn.XLOOKUP(($A93&amp;"_"&amp;TEXT(I$2,"yyyy-mm-dd")),[1]SURVEY123!$A:$A,[1]SURVEY123!$AC:$AC,"")=0,"",_xlfn.XLOOKUP(($A93&amp;"_"&amp;TEXT(I$2,"yyyy-mm-dd")),[1]SURVEY123!$A:$A,[1]SURVEY123!$AC:$AC,""))</f>
        <v/>
      </c>
      <c r="J93" s="5" t="str">
        <f>IF(_xlfn.XLOOKUP(($A93&amp;"_"&amp;TEXT(J$2,"yyyy-mm-dd")),[1]SURVEY123!$A:$A,[1]SURVEY123!$AC:$AC,"")=0,"",_xlfn.XLOOKUP(($A93&amp;"_"&amp;TEXT(J$2,"yyyy-mm-dd")),[1]SURVEY123!$A:$A,[1]SURVEY123!$AC:$AC,""))</f>
        <v/>
      </c>
      <c r="K93" s="5" t="str">
        <f>IF(_xlfn.XLOOKUP(($A93&amp;"_"&amp;TEXT(K$2,"yyyy-mm-dd")),[1]SURVEY123!$A:$A,[1]SURVEY123!$AC:$AC,"")=0,"",_xlfn.XLOOKUP(($A93&amp;"_"&amp;TEXT(K$2,"yyyy-mm-dd")),[1]SURVEY123!$A:$A,[1]SURVEY123!$AC:$AC,""))</f>
        <v/>
      </c>
      <c r="L93" s="5" t="str">
        <f>IF(_xlfn.XLOOKUP(($A93&amp;"_"&amp;TEXT(L$2,"yyyy-mm-dd")),[1]SURVEY123!$A:$A,[1]SURVEY123!$AC:$AC,"")=0,"",_xlfn.XLOOKUP(($A93&amp;"_"&amp;TEXT(L$2,"yyyy-mm-dd")),[1]SURVEY123!$A:$A,[1]SURVEY123!$AC:$AC,""))</f>
        <v/>
      </c>
      <c r="M93" s="5" t="str">
        <f>IF(_xlfn.XLOOKUP(($A93&amp;"_"&amp;TEXT(M$2,"yyyy-mm-dd")),[1]SURVEY123!$A:$A,[1]SURVEY123!$AC:$AC,"")=0,"",_xlfn.XLOOKUP(($A93&amp;"_"&amp;TEXT(M$2,"yyyy-mm-dd")),[1]SURVEY123!$A:$A,[1]SURVEY123!$AC:$AC,""))</f>
        <v/>
      </c>
      <c r="N93" s="5" t="str">
        <f>IF(_xlfn.XLOOKUP(($A93&amp;"_"&amp;TEXT(N$2,"yyyy-mm-dd")),[1]SURVEY123!$A:$A,[1]SURVEY123!$AC:$AC,"")=0,"",_xlfn.XLOOKUP(($A93&amp;"_"&amp;TEXT(N$2,"yyyy-mm-dd")),[1]SURVEY123!$A:$A,[1]SURVEY123!$AC:$AC,""))</f>
        <v/>
      </c>
      <c r="O93" s="5" t="str">
        <f>IF(_xlfn.XLOOKUP(($A93&amp;"_"&amp;TEXT(O$2,"yyyy-mm-dd")),[1]SURVEY123!$A:$A,[1]SURVEY123!$AC:$AC,"")=0,"",_xlfn.XLOOKUP(($A93&amp;"_"&amp;TEXT(O$2,"yyyy-mm-dd")),[1]SURVEY123!$A:$A,[1]SURVEY123!$AC:$AC,""))</f>
        <v/>
      </c>
      <c r="P93" s="5" t="str">
        <f>IF(_xlfn.XLOOKUP(($A93&amp;"_"&amp;TEXT(P$2,"yyyy-mm-dd")),[1]SURVEY123!$A:$A,[1]SURVEY123!$AC:$AC,"")=0,"",_xlfn.XLOOKUP(($A93&amp;"_"&amp;TEXT(P$2,"yyyy-mm-dd")),[1]SURVEY123!$A:$A,[1]SURVEY123!$AC:$AC,""))</f>
        <v/>
      </c>
      <c r="Q93" s="5" t="str">
        <f>IF(_xlfn.XLOOKUP(($A93&amp;"_"&amp;TEXT(Q$2,"yyyy-mm-dd")),[1]SURVEY123!$A:$A,[1]SURVEY123!$AC:$AC,"")=0,"",_xlfn.XLOOKUP(($A93&amp;"_"&amp;TEXT(Q$2,"yyyy-mm-dd")),[1]SURVEY123!$A:$A,[1]SURVEY123!$AC:$AC,""))</f>
        <v/>
      </c>
      <c r="R93" s="20">
        <f t="shared" si="1"/>
        <v>0</v>
      </c>
      <c r="S93" s="20">
        <f t="shared" si="2"/>
        <v>0</v>
      </c>
      <c r="T93" s="12" t="str" cm="1">
        <f t="array" ref="T93">_xlfn.IFS(B93="","NA",R93=0, "Excellent", S93=0, "Good", S93=1, "Fair", S93=2, "Fair", S93&gt;=3, "Poor")</f>
        <v>NA</v>
      </c>
    </row>
    <row r="94" spans="1:20">
      <c r="A94" s="3" t="s">
        <v>97</v>
      </c>
      <c r="B94" s="10" t="str">
        <f t="shared" si="0"/>
        <v/>
      </c>
      <c r="C94" s="5" t="str">
        <f>IF(_xlfn.XLOOKUP(($A94&amp;"_"&amp;TEXT(C$2,"yyyy-mm-dd")),[1]SURVEY123!$A:$A,[1]SURVEY123!$AC:$AC,"")=0,"",_xlfn.XLOOKUP(($A94&amp;"_"&amp;TEXT(C$2,"yyyy-mm-dd")),[1]SURVEY123!$A:$A,[1]SURVEY123!$AC:$AC,""))</f>
        <v/>
      </c>
      <c r="D94" s="5" t="str">
        <f>IF(_xlfn.XLOOKUP(($A94&amp;"_"&amp;TEXT(D$2,"yyyy-mm-dd")),[1]SURVEY123!$A:$A,[1]SURVEY123!$AC:$AC,"")=0,"",_xlfn.XLOOKUP(($A94&amp;"_"&amp;TEXT(D$2,"yyyy-mm-dd")),[1]SURVEY123!$A:$A,[1]SURVEY123!$AC:$AC,""))</f>
        <v/>
      </c>
      <c r="E94" s="5" t="str">
        <f>IF(_xlfn.XLOOKUP(($A94&amp;"_"&amp;TEXT(E$2,"yyyy-mm-dd")),[1]SURVEY123!$A:$A,[1]SURVEY123!$AC:$AC,"")=0,"",_xlfn.XLOOKUP(($A94&amp;"_"&amp;TEXT(E$2,"yyyy-mm-dd")),[1]SURVEY123!$A:$A,[1]SURVEY123!$AC:$AC,""))</f>
        <v/>
      </c>
      <c r="F94" s="5" t="str">
        <f>IF(_xlfn.XLOOKUP(($A94&amp;"_"&amp;TEXT(F$2,"yyyy-mm-dd")),[1]SURVEY123!$A:$A,[1]SURVEY123!$AC:$AC,"")=0,"",_xlfn.XLOOKUP(($A94&amp;"_"&amp;TEXT(F$2,"yyyy-mm-dd")),[1]SURVEY123!$A:$A,[1]SURVEY123!$AC:$AC,""))</f>
        <v/>
      </c>
      <c r="G94" s="5" t="str">
        <f>IF(_xlfn.XLOOKUP(($A94&amp;"_"&amp;TEXT(G$2,"yyyy-mm-dd")),[1]SURVEY123!$A:$A,[1]SURVEY123!$AC:$AC,"")=0,"",_xlfn.XLOOKUP(($A94&amp;"_"&amp;TEXT(G$2,"yyyy-mm-dd")),[1]SURVEY123!$A:$A,[1]SURVEY123!$AC:$AC,""))</f>
        <v/>
      </c>
      <c r="H94" s="5" t="str">
        <f>IF(_xlfn.XLOOKUP(($A94&amp;"_"&amp;TEXT(H$2,"yyyy-mm-dd")),[1]SURVEY123!$A:$A,[1]SURVEY123!$AC:$AC,"")=0,"",_xlfn.XLOOKUP(($A94&amp;"_"&amp;TEXT(H$2,"yyyy-mm-dd")),[1]SURVEY123!$A:$A,[1]SURVEY123!$AC:$AC,""))</f>
        <v/>
      </c>
      <c r="I94" s="5" t="str">
        <f>IF(_xlfn.XLOOKUP(($A94&amp;"_"&amp;TEXT(I$2,"yyyy-mm-dd")),[1]SURVEY123!$A:$A,[1]SURVEY123!$AC:$AC,"")=0,"",_xlfn.XLOOKUP(($A94&amp;"_"&amp;TEXT(I$2,"yyyy-mm-dd")),[1]SURVEY123!$A:$A,[1]SURVEY123!$AC:$AC,""))</f>
        <v/>
      </c>
      <c r="J94" s="5" t="str">
        <f>IF(_xlfn.XLOOKUP(($A94&amp;"_"&amp;TEXT(J$2,"yyyy-mm-dd")),[1]SURVEY123!$A:$A,[1]SURVEY123!$AC:$AC,"")=0,"",_xlfn.XLOOKUP(($A94&amp;"_"&amp;TEXT(J$2,"yyyy-mm-dd")),[1]SURVEY123!$A:$A,[1]SURVEY123!$AC:$AC,""))</f>
        <v/>
      </c>
      <c r="K94" s="5" t="str">
        <f>IF(_xlfn.XLOOKUP(($A94&amp;"_"&amp;TEXT(K$2,"yyyy-mm-dd")),[1]SURVEY123!$A:$A,[1]SURVEY123!$AC:$AC,"")=0,"",_xlfn.XLOOKUP(($A94&amp;"_"&amp;TEXT(K$2,"yyyy-mm-dd")),[1]SURVEY123!$A:$A,[1]SURVEY123!$AC:$AC,""))</f>
        <v/>
      </c>
      <c r="L94" s="5" t="str">
        <f>IF(_xlfn.XLOOKUP(($A94&amp;"_"&amp;TEXT(L$2,"yyyy-mm-dd")),[1]SURVEY123!$A:$A,[1]SURVEY123!$AC:$AC,"")=0,"",_xlfn.XLOOKUP(($A94&amp;"_"&amp;TEXT(L$2,"yyyy-mm-dd")),[1]SURVEY123!$A:$A,[1]SURVEY123!$AC:$AC,""))</f>
        <v/>
      </c>
      <c r="M94" s="5" t="str">
        <f>IF(_xlfn.XLOOKUP(($A94&amp;"_"&amp;TEXT(M$2,"yyyy-mm-dd")),[1]SURVEY123!$A:$A,[1]SURVEY123!$AC:$AC,"")=0,"",_xlfn.XLOOKUP(($A94&amp;"_"&amp;TEXT(M$2,"yyyy-mm-dd")),[1]SURVEY123!$A:$A,[1]SURVEY123!$AC:$AC,""))</f>
        <v/>
      </c>
      <c r="N94" s="5" t="str">
        <f>IF(_xlfn.XLOOKUP(($A94&amp;"_"&amp;TEXT(N$2,"yyyy-mm-dd")),[1]SURVEY123!$A:$A,[1]SURVEY123!$AC:$AC,"")=0,"",_xlfn.XLOOKUP(($A94&amp;"_"&amp;TEXT(N$2,"yyyy-mm-dd")),[1]SURVEY123!$A:$A,[1]SURVEY123!$AC:$AC,""))</f>
        <v/>
      </c>
      <c r="O94" s="5" t="str">
        <f>IF(_xlfn.XLOOKUP(($A94&amp;"_"&amp;TEXT(O$2,"yyyy-mm-dd")),[1]SURVEY123!$A:$A,[1]SURVEY123!$AC:$AC,"")=0,"",_xlfn.XLOOKUP(($A94&amp;"_"&amp;TEXT(O$2,"yyyy-mm-dd")),[1]SURVEY123!$A:$A,[1]SURVEY123!$AC:$AC,""))</f>
        <v/>
      </c>
      <c r="P94" s="5" t="str">
        <f>IF(_xlfn.XLOOKUP(($A94&amp;"_"&amp;TEXT(P$2,"yyyy-mm-dd")),[1]SURVEY123!$A:$A,[1]SURVEY123!$AC:$AC,"")=0,"",_xlfn.XLOOKUP(($A94&amp;"_"&amp;TEXT(P$2,"yyyy-mm-dd")),[1]SURVEY123!$A:$A,[1]SURVEY123!$AC:$AC,""))</f>
        <v/>
      </c>
      <c r="Q94" s="5" t="str">
        <f>IF(_xlfn.XLOOKUP(($A94&amp;"_"&amp;TEXT(Q$2,"yyyy-mm-dd")),[1]SURVEY123!$A:$A,[1]SURVEY123!$AC:$AC,"")=0,"",_xlfn.XLOOKUP(($A94&amp;"_"&amp;TEXT(Q$2,"yyyy-mm-dd")),[1]SURVEY123!$A:$A,[1]SURVEY123!$AC:$AC,""))</f>
        <v/>
      </c>
      <c r="R94" s="20">
        <f t="shared" si="1"/>
        <v>0</v>
      </c>
      <c r="S94" s="20">
        <f t="shared" si="2"/>
        <v>0</v>
      </c>
      <c r="T94" s="12" t="str" cm="1">
        <f t="array" ref="T94">_xlfn.IFS(B94="","NA",R94=0, "Excellent", S94=0, "Good", S94=1, "Fair", S94=2, "Fair", S94&gt;=3, "Poor")</f>
        <v>NA</v>
      </c>
    </row>
    <row r="95" spans="1:20">
      <c r="A95" s="3" t="s">
        <v>98</v>
      </c>
      <c r="B95" s="10">
        <f t="shared" si="0"/>
        <v>24.375</v>
      </c>
      <c r="C95" s="5">
        <f>IF(_xlfn.XLOOKUP(($A95&amp;"_"&amp;TEXT(C$2,"yyyy-mm-dd")),[1]SURVEY123!$A:$A,[1]SURVEY123!$AC:$AC,"")=0,"",_xlfn.XLOOKUP(($A95&amp;"_"&amp;TEXT(C$2,"yyyy-mm-dd")),[1]SURVEY123!$A:$A,[1]SURVEY123!$AC:$AC,""))</f>
        <v>20</v>
      </c>
      <c r="D95" s="5" t="str">
        <f>IF(_xlfn.XLOOKUP(($A95&amp;"_"&amp;TEXT(D$2,"yyyy-mm-dd")),[1]SURVEY123!$A:$A,[1]SURVEY123!$AC:$AC,"")=0,"",_xlfn.XLOOKUP(($A95&amp;"_"&amp;TEXT(D$2,"yyyy-mm-dd")),[1]SURVEY123!$A:$A,[1]SURVEY123!$AC:$AC,""))</f>
        <v/>
      </c>
      <c r="E95" s="5">
        <f>IF(_xlfn.XLOOKUP(($A95&amp;"_"&amp;TEXT(E$2,"yyyy-mm-dd")),[1]SURVEY123!$A:$A,[1]SURVEY123!$AC:$AC,"")=0,"",_xlfn.XLOOKUP(($A95&amp;"_"&amp;TEXT(E$2,"yyyy-mm-dd")),[1]SURVEY123!$A:$A,[1]SURVEY123!$AC:$AC,""))</f>
        <v>20</v>
      </c>
      <c r="F95" s="5">
        <f>IF(_xlfn.XLOOKUP(($A95&amp;"_"&amp;TEXT(F$2,"yyyy-mm-dd")),[1]SURVEY123!$A:$A,[1]SURVEY123!$AC:$AC,"")=0,"",_xlfn.XLOOKUP(($A95&amp;"_"&amp;TEXT(F$2,"yyyy-mm-dd")),[1]SURVEY123!$A:$A,[1]SURVEY123!$AC:$AC,""))</f>
        <v>25</v>
      </c>
      <c r="G95" s="5">
        <f>IF(_xlfn.XLOOKUP(($A95&amp;"_"&amp;TEXT(G$2,"yyyy-mm-dd")),[1]SURVEY123!$A:$A,[1]SURVEY123!$AC:$AC,"")=0,"",_xlfn.XLOOKUP(($A95&amp;"_"&amp;TEXT(G$2,"yyyy-mm-dd")),[1]SURVEY123!$A:$A,[1]SURVEY123!$AC:$AC,""))</f>
        <v>20</v>
      </c>
      <c r="H95" s="5" t="str">
        <f>IF(_xlfn.XLOOKUP(($A95&amp;"_"&amp;TEXT(H$2,"yyyy-mm-dd")),[1]SURVEY123!$A:$A,[1]SURVEY123!$AC:$AC,"")=0,"",_xlfn.XLOOKUP(($A95&amp;"_"&amp;TEXT(H$2,"yyyy-mm-dd")),[1]SURVEY123!$A:$A,[1]SURVEY123!$AC:$AC,""))</f>
        <v/>
      </c>
      <c r="I95" s="5" t="str">
        <f>IF(_xlfn.XLOOKUP(($A95&amp;"_"&amp;TEXT(I$2,"yyyy-mm-dd")),[1]SURVEY123!$A:$A,[1]SURVEY123!$AC:$AC,"")=0,"",_xlfn.XLOOKUP(($A95&amp;"_"&amp;TEXT(I$2,"yyyy-mm-dd")),[1]SURVEY123!$A:$A,[1]SURVEY123!$AC:$AC,""))</f>
        <v/>
      </c>
      <c r="J95" s="5" t="str">
        <f>IF(_xlfn.XLOOKUP(($A95&amp;"_"&amp;TEXT(J$2,"yyyy-mm-dd")),[1]SURVEY123!$A:$A,[1]SURVEY123!$AC:$AC,"")=0,"",_xlfn.XLOOKUP(($A95&amp;"_"&amp;TEXT(J$2,"yyyy-mm-dd")),[1]SURVEY123!$A:$A,[1]SURVEY123!$AC:$AC,""))</f>
        <v/>
      </c>
      <c r="K95" s="5">
        <f>IF(_xlfn.XLOOKUP(($A95&amp;"_"&amp;TEXT(K$2,"yyyy-mm-dd")),[1]SURVEY123!$A:$A,[1]SURVEY123!$AC:$AC,"")=0,"",_xlfn.XLOOKUP(($A95&amp;"_"&amp;TEXT(K$2,"yyyy-mm-dd")),[1]SURVEY123!$A:$A,[1]SURVEY123!$AC:$AC,""))</f>
        <v>30</v>
      </c>
      <c r="L95" s="5">
        <f>IF(_xlfn.XLOOKUP(($A95&amp;"_"&amp;TEXT(L$2,"yyyy-mm-dd")),[1]SURVEY123!$A:$A,[1]SURVEY123!$AC:$AC,"")=0,"",_xlfn.XLOOKUP(($A95&amp;"_"&amp;TEXT(L$2,"yyyy-mm-dd")),[1]SURVEY123!$A:$A,[1]SURVEY123!$AC:$AC,""))</f>
        <v>30</v>
      </c>
      <c r="M95" s="5">
        <f>IF(_xlfn.XLOOKUP(($A95&amp;"_"&amp;TEXT(M$2,"yyyy-mm-dd")),[1]SURVEY123!$A:$A,[1]SURVEY123!$AC:$AC,"")=0,"",_xlfn.XLOOKUP(($A95&amp;"_"&amp;TEXT(M$2,"yyyy-mm-dd")),[1]SURVEY123!$A:$A,[1]SURVEY123!$AC:$AC,""))</f>
        <v>25</v>
      </c>
      <c r="N95" s="5">
        <f>IF(_xlfn.XLOOKUP(($A95&amp;"_"&amp;TEXT(N$2,"yyyy-mm-dd")),[1]SURVEY123!$A:$A,[1]SURVEY123!$AC:$AC,"")=0,"",_xlfn.XLOOKUP(($A95&amp;"_"&amp;TEXT(N$2,"yyyy-mm-dd")),[1]SURVEY123!$A:$A,[1]SURVEY123!$AC:$AC,""))</f>
        <v>25</v>
      </c>
      <c r="O95" s="5" t="str">
        <f>IF(_xlfn.XLOOKUP(($A95&amp;"_"&amp;TEXT(O$2,"yyyy-mm-dd")),[1]SURVEY123!$A:$A,[1]SURVEY123!$AC:$AC,"")=0,"",_xlfn.XLOOKUP(($A95&amp;"_"&amp;TEXT(O$2,"yyyy-mm-dd")),[1]SURVEY123!$A:$A,[1]SURVEY123!$AC:$AC,""))</f>
        <v/>
      </c>
      <c r="P95" s="5" t="str">
        <f>IF(_xlfn.XLOOKUP(($A95&amp;"_"&amp;TEXT(P$2,"yyyy-mm-dd")),[1]SURVEY123!$A:$A,[1]SURVEY123!$AC:$AC,"")=0,"",_xlfn.XLOOKUP(($A95&amp;"_"&amp;TEXT(P$2,"yyyy-mm-dd")),[1]SURVEY123!$A:$A,[1]SURVEY123!$AC:$AC,""))</f>
        <v/>
      </c>
      <c r="Q95" s="5" t="str">
        <f>IF(_xlfn.XLOOKUP(($A95&amp;"_"&amp;TEXT(Q$2,"yyyy-mm-dd")),[1]SURVEY123!$A:$A,[1]SURVEY123!$AC:$AC,"")=0,"",_xlfn.XLOOKUP(($A95&amp;"_"&amp;TEXT(Q$2,"yyyy-mm-dd")),[1]SURVEY123!$A:$A,[1]SURVEY123!$AC:$AC,""))</f>
        <v/>
      </c>
      <c r="R95" s="20">
        <f t="shared" si="1"/>
        <v>2</v>
      </c>
      <c r="S95" s="20">
        <f t="shared" si="2"/>
        <v>0</v>
      </c>
      <c r="T95" s="12" t="str" cm="1">
        <f t="array" ref="T95">_xlfn.IFS(B95="","NA",R95=0, "Excellent", S95=0, "Good", S95=1, "Fair", S95=2, "Fair", S95&gt;=3, "Poor")</f>
        <v>Good</v>
      </c>
    </row>
    <row r="96" spans="1:20">
      <c r="A96" s="3" t="s">
        <v>99</v>
      </c>
      <c r="B96" s="10">
        <f t="shared" si="0"/>
        <v>24.375</v>
      </c>
      <c r="C96" s="5">
        <f>IF(_xlfn.XLOOKUP(($A96&amp;"_"&amp;TEXT(C$2,"yyyy-mm-dd")),[1]SURVEY123!$A:$A,[1]SURVEY123!$AC:$AC,"")=0,"",_xlfn.XLOOKUP(($A96&amp;"_"&amp;TEXT(C$2,"yyyy-mm-dd")),[1]SURVEY123!$A:$A,[1]SURVEY123!$AC:$AC,""))</f>
        <v>20</v>
      </c>
      <c r="D96" s="5" t="str">
        <f>IF(_xlfn.XLOOKUP(($A96&amp;"_"&amp;TEXT(D$2,"yyyy-mm-dd")),[1]SURVEY123!$A:$A,[1]SURVEY123!$AC:$AC,"")=0,"",_xlfn.XLOOKUP(($A96&amp;"_"&amp;TEXT(D$2,"yyyy-mm-dd")),[1]SURVEY123!$A:$A,[1]SURVEY123!$AC:$AC,""))</f>
        <v/>
      </c>
      <c r="E96" s="5">
        <f>IF(_xlfn.XLOOKUP(($A96&amp;"_"&amp;TEXT(E$2,"yyyy-mm-dd")),[1]SURVEY123!$A:$A,[1]SURVEY123!$AC:$AC,"")=0,"",_xlfn.XLOOKUP(($A96&amp;"_"&amp;TEXT(E$2,"yyyy-mm-dd")),[1]SURVEY123!$A:$A,[1]SURVEY123!$AC:$AC,""))</f>
        <v>20</v>
      </c>
      <c r="F96" s="5">
        <f>IF(_xlfn.XLOOKUP(($A96&amp;"_"&amp;TEXT(F$2,"yyyy-mm-dd")),[1]SURVEY123!$A:$A,[1]SURVEY123!$AC:$AC,"")=0,"",_xlfn.XLOOKUP(($A96&amp;"_"&amp;TEXT(F$2,"yyyy-mm-dd")),[1]SURVEY123!$A:$A,[1]SURVEY123!$AC:$AC,""))</f>
        <v>25</v>
      </c>
      <c r="G96" s="5">
        <f>IF(_xlfn.XLOOKUP(($A96&amp;"_"&amp;TEXT(G$2,"yyyy-mm-dd")),[1]SURVEY123!$A:$A,[1]SURVEY123!$AC:$AC,"")=0,"",_xlfn.XLOOKUP(($A96&amp;"_"&amp;TEXT(G$2,"yyyy-mm-dd")),[1]SURVEY123!$A:$A,[1]SURVEY123!$AC:$AC,""))</f>
        <v>20</v>
      </c>
      <c r="H96" s="5" t="str">
        <f>IF(_xlfn.XLOOKUP(($A96&amp;"_"&amp;TEXT(H$2,"yyyy-mm-dd")),[1]SURVEY123!$A:$A,[1]SURVEY123!$AC:$AC,"")=0,"",_xlfn.XLOOKUP(($A96&amp;"_"&amp;TEXT(H$2,"yyyy-mm-dd")),[1]SURVEY123!$A:$A,[1]SURVEY123!$AC:$AC,""))</f>
        <v/>
      </c>
      <c r="I96" s="5" t="str">
        <f>IF(_xlfn.XLOOKUP(($A96&amp;"_"&amp;TEXT(I$2,"yyyy-mm-dd")),[1]SURVEY123!$A:$A,[1]SURVEY123!$AC:$AC,"")=0,"",_xlfn.XLOOKUP(($A96&amp;"_"&amp;TEXT(I$2,"yyyy-mm-dd")),[1]SURVEY123!$A:$A,[1]SURVEY123!$AC:$AC,""))</f>
        <v/>
      </c>
      <c r="J96" s="5" t="str">
        <f>IF(_xlfn.XLOOKUP(($A96&amp;"_"&amp;TEXT(J$2,"yyyy-mm-dd")),[1]SURVEY123!$A:$A,[1]SURVEY123!$AC:$AC,"")=0,"",_xlfn.XLOOKUP(($A96&amp;"_"&amp;TEXT(J$2,"yyyy-mm-dd")),[1]SURVEY123!$A:$A,[1]SURVEY123!$AC:$AC,""))</f>
        <v/>
      </c>
      <c r="K96" s="5">
        <f>IF(_xlfn.XLOOKUP(($A96&amp;"_"&amp;TEXT(K$2,"yyyy-mm-dd")),[1]SURVEY123!$A:$A,[1]SURVEY123!$AC:$AC,"")=0,"",_xlfn.XLOOKUP(($A96&amp;"_"&amp;TEXT(K$2,"yyyy-mm-dd")),[1]SURVEY123!$A:$A,[1]SURVEY123!$AC:$AC,""))</f>
        <v>30</v>
      </c>
      <c r="L96" s="5">
        <f>IF(_xlfn.XLOOKUP(($A96&amp;"_"&amp;TEXT(L$2,"yyyy-mm-dd")),[1]SURVEY123!$A:$A,[1]SURVEY123!$AC:$AC,"")=0,"",_xlfn.XLOOKUP(($A96&amp;"_"&amp;TEXT(L$2,"yyyy-mm-dd")),[1]SURVEY123!$A:$A,[1]SURVEY123!$AC:$AC,""))</f>
        <v>30</v>
      </c>
      <c r="M96" s="5">
        <f>IF(_xlfn.XLOOKUP(($A96&amp;"_"&amp;TEXT(M$2,"yyyy-mm-dd")),[1]SURVEY123!$A:$A,[1]SURVEY123!$AC:$AC,"")=0,"",_xlfn.XLOOKUP(($A96&amp;"_"&amp;TEXT(M$2,"yyyy-mm-dd")),[1]SURVEY123!$A:$A,[1]SURVEY123!$AC:$AC,""))</f>
        <v>25</v>
      </c>
      <c r="N96" s="5">
        <f>IF(_xlfn.XLOOKUP(($A96&amp;"_"&amp;TEXT(N$2,"yyyy-mm-dd")),[1]SURVEY123!$A:$A,[1]SURVEY123!$AC:$AC,"")=0,"",_xlfn.XLOOKUP(($A96&amp;"_"&amp;TEXT(N$2,"yyyy-mm-dd")),[1]SURVEY123!$A:$A,[1]SURVEY123!$AC:$AC,""))</f>
        <v>25</v>
      </c>
      <c r="O96" s="5" t="str">
        <f>IF(_xlfn.XLOOKUP(($A96&amp;"_"&amp;TEXT(O$2,"yyyy-mm-dd")),[1]SURVEY123!$A:$A,[1]SURVEY123!$AC:$AC,"")=0,"",_xlfn.XLOOKUP(($A96&amp;"_"&amp;TEXT(O$2,"yyyy-mm-dd")),[1]SURVEY123!$A:$A,[1]SURVEY123!$AC:$AC,""))</f>
        <v/>
      </c>
      <c r="P96" s="5" t="str">
        <f>IF(_xlfn.XLOOKUP(($A96&amp;"_"&amp;TEXT(P$2,"yyyy-mm-dd")),[1]SURVEY123!$A:$A,[1]SURVEY123!$AC:$AC,"")=0,"",_xlfn.XLOOKUP(($A96&amp;"_"&amp;TEXT(P$2,"yyyy-mm-dd")),[1]SURVEY123!$A:$A,[1]SURVEY123!$AC:$AC,""))</f>
        <v/>
      </c>
      <c r="Q96" s="5" t="str">
        <f>IF(_xlfn.XLOOKUP(($A96&amp;"_"&amp;TEXT(Q$2,"yyyy-mm-dd")),[1]SURVEY123!$A:$A,[1]SURVEY123!$AC:$AC,"")=0,"",_xlfn.XLOOKUP(($A96&amp;"_"&amp;TEXT(Q$2,"yyyy-mm-dd")),[1]SURVEY123!$A:$A,[1]SURVEY123!$AC:$AC,""))</f>
        <v/>
      </c>
      <c r="R96" s="20">
        <f t="shared" si="1"/>
        <v>2</v>
      </c>
      <c r="S96" s="20">
        <f t="shared" si="2"/>
        <v>0</v>
      </c>
      <c r="T96" s="12" t="str" cm="1">
        <f t="array" ref="T96">_xlfn.IFS(B96="","NA",R96=0, "Excellent", S96=0, "Good", S96=1, "Fair", S96=2, "Fair", S96&gt;=3, "Poor")</f>
        <v>Good</v>
      </c>
    </row>
    <row r="97" spans="1:20">
      <c r="A97" s="3" t="s">
        <v>100</v>
      </c>
      <c r="B97" s="10">
        <f t="shared" si="0"/>
        <v>22.833333333333332</v>
      </c>
      <c r="C97" s="5" t="str">
        <f>IF(_xlfn.XLOOKUP(($A97&amp;"_"&amp;TEXT(C$2,"yyyy-mm-dd")),[1]SURVEY123!$A:$A,[1]SURVEY123!$AC:$AC,"")=0,"",_xlfn.XLOOKUP(($A97&amp;"_"&amp;TEXT(C$2,"yyyy-mm-dd")),[1]SURVEY123!$A:$A,[1]SURVEY123!$AC:$AC,""))</f>
        <v/>
      </c>
      <c r="D97" s="5" t="str">
        <f>IF(_xlfn.XLOOKUP(($A97&amp;"_"&amp;TEXT(D$2,"yyyy-mm-dd")),[1]SURVEY123!$A:$A,[1]SURVEY123!$AC:$AC,"")=0,"",_xlfn.XLOOKUP(($A97&amp;"_"&amp;TEXT(D$2,"yyyy-mm-dd")),[1]SURVEY123!$A:$A,[1]SURVEY123!$AC:$AC,""))</f>
        <v/>
      </c>
      <c r="E97" s="5" t="str">
        <f>IF(_xlfn.XLOOKUP(($A97&amp;"_"&amp;TEXT(E$2,"yyyy-mm-dd")),[1]SURVEY123!$A:$A,[1]SURVEY123!$AC:$AC,"")=0,"",_xlfn.XLOOKUP(($A97&amp;"_"&amp;TEXT(E$2,"yyyy-mm-dd")),[1]SURVEY123!$A:$A,[1]SURVEY123!$AC:$AC,""))</f>
        <v/>
      </c>
      <c r="F97" s="5" t="str">
        <f>IF(_xlfn.XLOOKUP(($A97&amp;"_"&amp;TEXT(F$2,"yyyy-mm-dd")),[1]SURVEY123!$A:$A,[1]SURVEY123!$AC:$AC,"")=0,"",_xlfn.XLOOKUP(($A97&amp;"_"&amp;TEXT(F$2,"yyyy-mm-dd")),[1]SURVEY123!$A:$A,[1]SURVEY123!$AC:$AC,""))</f>
        <v/>
      </c>
      <c r="G97" s="5" t="str">
        <f>IF(_xlfn.XLOOKUP(($A97&amp;"_"&amp;TEXT(G$2,"yyyy-mm-dd")),[1]SURVEY123!$A:$A,[1]SURVEY123!$AC:$AC,"")=0,"",_xlfn.XLOOKUP(($A97&amp;"_"&amp;TEXT(G$2,"yyyy-mm-dd")),[1]SURVEY123!$A:$A,[1]SURVEY123!$AC:$AC,""))</f>
        <v/>
      </c>
      <c r="H97" s="5" t="str">
        <f>IF(_xlfn.XLOOKUP(($A97&amp;"_"&amp;TEXT(H$2,"yyyy-mm-dd")),[1]SURVEY123!$A:$A,[1]SURVEY123!$AC:$AC,"")=0,"",_xlfn.XLOOKUP(($A97&amp;"_"&amp;TEXT(H$2,"yyyy-mm-dd")),[1]SURVEY123!$A:$A,[1]SURVEY123!$AC:$AC,""))</f>
        <v/>
      </c>
      <c r="I97" s="5">
        <f>IF(_xlfn.XLOOKUP(($A97&amp;"_"&amp;TEXT(I$2,"yyyy-mm-dd")),[1]SURVEY123!$A:$A,[1]SURVEY123!$AC:$AC,"")=0,"",_xlfn.XLOOKUP(($A97&amp;"_"&amp;TEXT(I$2,"yyyy-mm-dd")),[1]SURVEY123!$A:$A,[1]SURVEY123!$AC:$AC,""))</f>
        <v>22</v>
      </c>
      <c r="J97" s="5">
        <f>IF(_xlfn.XLOOKUP(($A97&amp;"_"&amp;TEXT(J$2,"yyyy-mm-dd")),[1]SURVEY123!$A:$A,[1]SURVEY123!$AC:$AC,"")=0,"",_xlfn.XLOOKUP(($A97&amp;"_"&amp;TEXT(J$2,"yyyy-mm-dd")),[1]SURVEY123!$A:$A,[1]SURVEY123!$AC:$AC,""))</f>
        <v>22</v>
      </c>
      <c r="K97" s="5">
        <f>IF(_xlfn.XLOOKUP(($A97&amp;"_"&amp;TEXT(K$2,"yyyy-mm-dd")),[1]SURVEY123!$A:$A,[1]SURVEY123!$AC:$AC,"")=0,"",_xlfn.XLOOKUP(($A97&amp;"_"&amp;TEXT(K$2,"yyyy-mm-dd")),[1]SURVEY123!$A:$A,[1]SURVEY123!$AC:$AC,""))</f>
        <v>23</v>
      </c>
      <c r="L97" s="5">
        <f>IF(_xlfn.XLOOKUP(($A97&amp;"_"&amp;TEXT(L$2,"yyyy-mm-dd")),[1]SURVEY123!$A:$A,[1]SURVEY123!$AC:$AC,"")=0,"",_xlfn.XLOOKUP(($A97&amp;"_"&amp;TEXT(L$2,"yyyy-mm-dd")),[1]SURVEY123!$A:$A,[1]SURVEY123!$AC:$AC,""))</f>
        <v>24</v>
      </c>
      <c r="M97" s="5">
        <f>IF(_xlfn.XLOOKUP(($A97&amp;"_"&amp;TEXT(M$2,"yyyy-mm-dd")),[1]SURVEY123!$A:$A,[1]SURVEY123!$AC:$AC,"")=0,"",_xlfn.XLOOKUP(($A97&amp;"_"&amp;TEXT(M$2,"yyyy-mm-dd")),[1]SURVEY123!$A:$A,[1]SURVEY123!$AC:$AC,""))</f>
        <v>24</v>
      </c>
      <c r="N97" s="5">
        <f>IF(_xlfn.XLOOKUP(($A97&amp;"_"&amp;TEXT(N$2,"yyyy-mm-dd")),[1]SURVEY123!$A:$A,[1]SURVEY123!$AC:$AC,"")=0,"",_xlfn.XLOOKUP(($A97&amp;"_"&amp;TEXT(N$2,"yyyy-mm-dd")),[1]SURVEY123!$A:$A,[1]SURVEY123!$AC:$AC,""))</f>
        <v>22</v>
      </c>
      <c r="O97" s="5" t="str">
        <f>IF(_xlfn.XLOOKUP(($A97&amp;"_"&amp;TEXT(O$2,"yyyy-mm-dd")),[1]SURVEY123!$A:$A,[1]SURVEY123!$AC:$AC,"")=0,"",_xlfn.XLOOKUP(($A97&amp;"_"&amp;TEXT(O$2,"yyyy-mm-dd")),[1]SURVEY123!$A:$A,[1]SURVEY123!$AC:$AC,""))</f>
        <v/>
      </c>
      <c r="P97" s="5" t="str">
        <f>IF(_xlfn.XLOOKUP(($A97&amp;"_"&amp;TEXT(P$2,"yyyy-mm-dd")),[1]SURVEY123!$A:$A,[1]SURVEY123!$AC:$AC,"")=0,"",_xlfn.XLOOKUP(($A97&amp;"_"&amp;TEXT(P$2,"yyyy-mm-dd")),[1]SURVEY123!$A:$A,[1]SURVEY123!$AC:$AC,""))</f>
        <v/>
      </c>
      <c r="Q97" s="5" t="str">
        <f>IF(_xlfn.XLOOKUP(($A97&amp;"_"&amp;TEXT(Q$2,"yyyy-mm-dd")),[1]SURVEY123!$A:$A,[1]SURVEY123!$AC:$AC,"")=0,"",_xlfn.XLOOKUP(($A97&amp;"_"&amp;TEXT(Q$2,"yyyy-mm-dd")),[1]SURVEY123!$A:$A,[1]SURVEY123!$AC:$AC,""))</f>
        <v/>
      </c>
      <c r="R97" s="20">
        <f t="shared" si="1"/>
        <v>0</v>
      </c>
      <c r="S97" s="20">
        <f t="shared" si="2"/>
        <v>0</v>
      </c>
      <c r="T97" s="12" t="str" cm="1">
        <f t="array" ref="T97">_xlfn.IFS(B97="","NA",R97=0, "Excellent", S97=0, "Good", S97=1, "Fair", S97=2, "Fair", S97&gt;=3, "Poor")</f>
        <v>Excellent</v>
      </c>
    </row>
    <row r="98" spans="1:20">
      <c r="A98" s="3" t="s">
        <v>101</v>
      </c>
      <c r="B98" s="10">
        <f t="shared" si="0"/>
        <v>23</v>
      </c>
      <c r="C98" s="5">
        <f>IF(_xlfn.XLOOKUP(($A98&amp;"_"&amp;TEXT(C$2,"yyyy-mm-dd")),[1]SURVEY123!$A:$A,[1]SURVEY123!$AC:$AC,"")=0,"",_xlfn.XLOOKUP(($A98&amp;"_"&amp;TEXT(C$2,"yyyy-mm-dd")),[1]SURVEY123!$A:$A,[1]SURVEY123!$AC:$AC,""))</f>
        <v>21</v>
      </c>
      <c r="D98" s="5">
        <f>IF(_xlfn.XLOOKUP(($A98&amp;"_"&amp;TEXT(D$2,"yyyy-mm-dd")),[1]SURVEY123!$A:$A,[1]SURVEY123!$AC:$AC,"")=0,"",_xlfn.XLOOKUP(($A98&amp;"_"&amp;TEXT(D$2,"yyyy-mm-dd")),[1]SURVEY123!$A:$A,[1]SURVEY123!$AC:$AC,""))</f>
        <v>17</v>
      </c>
      <c r="E98" s="5">
        <f>IF(_xlfn.XLOOKUP(($A98&amp;"_"&amp;TEXT(E$2,"yyyy-mm-dd")),[1]SURVEY123!$A:$A,[1]SURVEY123!$AC:$AC,"")=0,"",_xlfn.XLOOKUP(($A98&amp;"_"&amp;TEXT(E$2,"yyyy-mm-dd")),[1]SURVEY123!$A:$A,[1]SURVEY123!$AC:$AC,""))</f>
        <v>18</v>
      </c>
      <c r="F98" s="5">
        <f>IF(_xlfn.XLOOKUP(($A98&amp;"_"&amp;TEXT(F$2,"yyyy-mm-dd")),[1]SURVEY123!$A:$A,[1]SURVEY123!$AC:$AC,"")=0,"",_xlfn.XLOOKUP(($A98&amp;"_"&amp;TEXT(F$2,"yyyy-mm-dd")),[1]SURVEY123!$A:$A,[1]SURVEY123!$AC:$AC,""))</f>
        <v>23</v>
      </c>
      <c r="G98" s="5">
        <f>IF(_xlfn.XLOOKUP(($A98&amp;"_"&amp;TEXT(G$2,"yyyy-mm-dd")),[1]SURVEY123!$A:$A,[1]SURVEY123!$AC:$AC,"")=0,"",_xlfn.XLOOKUP(($A98&amp;"_"&amp;TEXT(G$2,"yyyy-mm-dd")),[1]SURVEY123!$A:$A,[1]SURVEY123!$AC:$AC,""))</f>
        <v>18</v>
      </c>
      <c r="H98" s="5" t="str">
        <f>IF(_xlfn.XLOOKUP(($A98&amp;"_"&amp;TEXT(H$2,"yyyy-mm-dd")),[1]SURVEY123!$A:$A,[1]SURVEY123!$AC:$AC,"")=0,"",_xlfn.XLOOKUP(($A98&amp;"_"&amp;TEXT(H$2,"yyyy-mm-dd")),[1]SURVEY123!$A:$A,[1]SURVEY123!$AC:$AC,""))</f>
        <v/>
      </c>
      <c r="I98" s="5">
        <f>IF(_xlfn.XLOOKUP(($A98&amp;"_"&amp;TEXT(I$2,"yyyy-mm-dd")),[1]SURVEY123!$A:$A,[1]SURVEY123!$AC:$AC,"")=0,"",_xlfn.XLOOKUP(($A98&amp;"_"&amp;TEXT(I$2,"yyyy-mm-dd")),[1]SURVEY123!$A:$A,[1]SURVEY123!$AC:$AC,""))</f>
        <v>27</v>
      </c>
      <c r="J98" s="5">
        <f>IF(_xlfn.XLOOKUP(($A98&amp;"_"&amp;TEXT(J$2,"yyyy-mm-dd")),[1]SURVEY123!$A:$A,[1]SURVEY123!$AC:$AC,"")=0,"",_xlfn.XLOOKUP(($A98&amp;"_"&amp;TEXT(J$2,"yyyy-mm-dd")),[1]SURVEY123!$A:$A,[1]SURVEY123!$AC:$AC,""))</f>
        <v>26</v>
      </c>
      <c r="K98" s="5">
        <f>IF(_xlfn.XLOOKUP(($A98&amp;"_"&amp;TEXT(K$2,"yyyy-mm-dd")),[1]SURVEY123!$A:$A,[1]SURVEY123!$AC:$AC,"")=0,"",_xlfn.XLOOKUP(($A98&amp;"_"&amp;TEXT(K$2,"yyyy-mm-dd")),[1]SURVEY123!$A:$A,[1]SURVEY123!$AC:$AC,""))</f>
        <v>27.5</v>
      </c>
      <c r="L98" s="5">
        <f>IF(_xlfn.XLOOKUP(($A98&amp;"_"&amp;TEXT(L$2,"yyyy-mm-dd")),[1]SURVEY123!$A:$A,[1]SURVEY123!$AC:$AC,"")=0,"",_xlfn.XLOOKUP(($A98&amp;"_"&amp;TEXT(L$2,"yyyy-mm-dd")),[1]SURVEY123!$A:$A,[1]SURVEY123!$AC:$AC,""))</f>
        <v>27</v>
      </c>
      <c r="M98" s="5">
        <f>IF(_xlfn.XLOOKUP(($A98&amp;"_"&amp;TEXT(M$2,"yyyy-mm-dd")),[1]SURVEY123!$A:$A,[1]SURVEY123!$AC:$AC,"")=0,"",_xlfn.XLOOKUP(($A98&amp;"_"&amp;TEXT(M$2,"yyyy-mm-dd")),[1]SURVEY123!$A:$A,[1]SURVEY123!$AC:$AC,""))</f>
        <v>26</v>
      </c>
      <c r="N98" s="5">
        <f>IF(_xlfn.XLOOKUP(($A98&amp;"_"&amp;TEXT(N$2,"yyyy-mm-dd")),[1]SURVEY123!$A:$A,[1]SURVEY123!$AC:$AC,"")=0,"",_xlfn.XLOOKUP(($A98&amp;"_"&amp;TEXT(N$2,"yyyy-mm-dd")),[1]SURVEY123!$A:$A,[1]SURVEY123!$AC:$AC,""))</f>
        <v>22.5</v>
      </c>
      <c r="O98" s="5" t="str">
        <f>IF(_xlfn.XLOOKUP(($A98&amp;"_"&amp;TEXT(O$2,"yyyy-mm-dd")),[1]SURVEY123!$A:$A,[1]SURVEY123!$AC:$AC,"")=0,"",_xlfn.XLOOKUP(($A98&amp;"_"&amp;TEXT(O$2,"yyyy-mm-dd")),[1]SURVEY123!$A:$A,[1]SURVEY123!$AC:$AC,""))</f>
        <v/>
      </c>
      <c r="P98" s="5" t="str">
        <f>IF(_xlfn.XLOOKUP(($A98&amp;"_"&amp;TEXT(P$2,"yyyy-mm-dd")),[1]SURVEY123!$A:$A,[1]SURVEY123!$AC:$AC,"")=0,"",_xlfn.XLOOKUP(($A98&amp;"_"&amp;TEXT(P$2,"yyyy-mm-dd")),[1]SURVEY123!$A:$A,[1]SURVEY123!$AC:$AC,""))</f>
        <v/>
      </c>
      <c r="Q98" s="5" t="str">
        <f>IF(_xlfn.XLOOKUP(($A98&amp;"_"&amp;TEXT(Q$2,"yyyy-mm-dd")),[1]SURVEY123!$A:$A,[1]SURVEY123!$AC:$AC,"")=0,"",_xlfn.XLOOKUP(($A98&amp;"_"&amp;TEXT(Q$2,"yyyy-mm-dd")),[1]SURVEY123!$A:$A,[1]SURVEY123!$AC:$AC,""))</f>
        <v/>
      </c>
      <c r="R98" s="20">
        <f t="shared" si="1"/>
        <v>0</v>
      </c>
      <c r="S98" s="20">
        <f t="shared" si="2"/>
        <v>0</v>
      </c>
      <c r="T98" s="12" t="str" cm="1">
        <f t="array" ref="T98">_xlfn.IFS(B98="","NA",R98=0, "Excellent", S98=0, "Good", S98=1, "Fair", S98=2, "Fair", S98&gt;=3, "Poor")</f>
        <v>Excellent</v>
      </c>
    </row>
    <row r="99" spans="1:20">
      <c r="A99" s="4" t="s">
        <v>102</v>
      </c>
      <c r="B99" s="10">
        <f t="shared" si="0"/>
        <v>20.666666666666668</v>
      </c>
      <c r="C99" s="5">
        <f>IF(_xlfn.XLOOKUP(($A99&amp;"_"&amp;TEXT(C$2,"yyyy-mm-dd")),[1]SURVEY123!$A:$A,[1]SURVEY123!$AC:$AC,"")=0,"",_xlfn.XLOOKUP(($A99&amp;"_"&amp;TEXT(C$2,"yyyy-mm-dd")),[1]SURVEY123!$A:$A,[1]SURVEY123!$AC:$AC,""))</f>
        <v>19</v>
      </c>
      <c r="D99" s="5">
        <f>IF(_xlfn.XLOOKUP(($A99&amp;"_"&amp;TEXT(D$2,"yyyy-mm-dd")),[1]SURVEY123!$A:$A,[1]SURVEY123!$AC:$AC,"")=0,"",_xlfn.XLOOKUP(($A99&amp;"_"&amp;TEXT(D$2,"yyyy-mm-dd")),[1]SURVEY123!$A:$A,[1]SURVEY123!$AC:$AC,""))</f>
        <v>13</v>
      </c>
      <c r="E99" s="5">
        <f>IF(_xlfn.XLOOKUP(($A99&amp;"_"&amp;TEXT(E$2,"yyyy-mm-dd")),[1]SURVEY123!$A:$A,[1]SURVEY123!$AC:$AC,"")=0,"",_xlfn.XLOOKUP(($A99&amp;"_"&amp;TEXT(E$2,"yyyy-mm-dd")),[1]SURVEY123!$A:$A,[1]SURVEY123!$AC:$AC,""))</f>
        <v>14</v>
      </c>
      <c r="F99" s="5">
        <f>IF(_xlfn.XLOOKUP(($A99&amp;"_"&amp;TEXT(F$2,"yyyy-mm-dd")),[1]SURVEY123!$A:$A,[1]SURVEY123!$AC:$AC,"")=0,"",_xlfn.XLOOKUP(($A99&amp;"_"&amp;TEXT(F$2,"yyyy-mm-dd")),[1]SURVEY123!$A:$A,[1]SURVEY123!$AC:$AC,""))</f>
        <v>20</v>
      </c>
      <c r="G99" s="5">
        <f>IF(_xlfn.XLOOKUP(($A99&amp;"_"&amp;TEXT(G$2,"yyyy-mm-dd")),[1]SURVEY123!$A:$A,[1]SURVEY123!$AC:$AC,"")=0,"",_xlfn.XLOOKUP(($A99&amp;"_"&amp;TEXT(G$2,"yyyy-mm-dd")),[1]SURVEY123!$A:$A,[1]SURVEY123!$AC:$AC,""))</f>
        <v>20</v>
      </c>
      <c r="H99" s="5">
        <f>IF(_xlfn.XLOOKUP(($A99&amp;"_"&amp;TEXT(H$2,"yyyy-mm-dd")),[1]SURVEY123!$A:$A,[1]SURVEY123!$AC:$AC,"")=0,"",_xlfn.XLOOKUP(($A99&amp;"_"&amp;TEXT(H$2,"yyyy-mm-dd")),[1]SURVEY123!$A:$A,[1]SURVEY123!$AC:$AC,""))</f>
        <v>21</v>
      </c>
      <c r="I99" s="5">
        <f>IF(_xlfn.XLOOKUP(($A99&amp;"_"&amp;TEXT(I$2,"yyyy-mm-dd")),[1]SURVEY123!$A:$A,[1]SURVEY123!$AC:$AC,"")=0,"",_xlfn.XLOOKUP(($A99&amp;"_"&amp;TEXT(I$2,"yyyy-mm-dd")),[1]SURVEY123!$A:$A,[1]SURVEY123!$AC:$AC,""))</f>
        <v>25</v>
      </c>
      <c r="J99" s="5">
        <f>IF(_xlfn.XLOOKUP(($A99&amp;"_"&amp;TEXT(J$2,"yyyy-mm-dd")),[1]SURVEY123!$A:$A,[1]SURVEY123!$AC:$AC,"")=0,"",_xlfn.XLOOKUP(($A99&amp;"_"&amp;TEXT(J$2,"yyyy-mm-dd")),[1]SURVEY123!$A:$A,[1]SURVEY123!$AC:$AC,""))</f>
        <v>25</v>
      </c>
      <c r="K99" s="5">
        <f>IF(_xlfn.XLOOKUP(($A99&amp;"_"&amp;TEXT(K$2,"yyyy-mm-dd")),[1]SURVEY123!$A:$A,[1]SURVEY123!$AC:$AC,"")=0,"",_xlfn.XLOOKUP(($A99&amp;"_"&amp;TEXT(K$2,"yyyy-mm-dd")),[1]SURVEY123!$A:$A,[1]SURVEY123!$AC:$AC,""))</f>
        <v>25</v>
      </c>
      <c r="L99" s="5">
        <f>IF(_xlfn.XLOOKUP(($A99&amp;"_"&amp;TEXT(L$2,"yyyy-mm-dd")),[1]SURVEY123!$A:$A,[1]SURVEY123!$AC:$AC,"")=0,"",_xlfn.XLOOKUP(($A99&amp;"_"&amp;TEXT(L$2,"yyyy-mm-dd")),[1]SURVEY123!$A:$A,[1]SURVEY123!$AC:$AC,""))</f>
        <v>24</v>
      </c>
      <c r="M99" s="5">
        <f>IF(_xlfn.XLOOKUP(($A99&amp;"_"&amp;TEXT(M$2,"yyyy-mm-dd")),[1]SURVEY123!$A:$A,[1]SURVEY123!$AC:$AC,"")=0,"",_xlfn.XLOOKUP(($A99&amp;"_"&amp;TEXT(M$2,"yyyy-mm-dd")),[1]SURVEY123!$A:$A,[1]SURVEY123!$AC:$AC,""))</f>
        <v>21</v>
      </c>
      <c r="N99" s="5">
        <f>IF(_xlfn.XLOOKUP(($A99&amp;"_"&amp;TEXT(N$2,"yyyy-mm-dd")),[1]SURVEY123!$A:$A,[1]SURVEY123!$AC:$AC,"")=0,"",_xlfn.XLOOKUP(($A99&amp;"_"&amp;TEXT(N$2,"yyyy-mm-dd")),[1]SURVEY123!$A:$A,[1]SURVEY123!$AC:$AC,""))</f>
        <v>21</v>
      </c>
      <c r="O99" s="5" t="str">
        <f>IF(_xlfn.XLOOKUP(($A99&amp;"_"&amp;TEXT(O$2,"yyyy-mm-dd")),[1]SURVEY123!$A:$A,[1]SURVEY123!$AC:$AC,"")=0,"",_xlfn.XLOOKUP(($A99&amp;"_"&amp;TEXT(O$2,"yyyy-mm-dd")),[1]SURVEY123!$A:$A,[1]SURVEY123!$AC:$AC,""))</f>
        <v/>
      </c>
      <c r="P99" s="5" t="str">
        <f>IF(_xlfn.XLOOKUP(($A99&amp;"_"&amp;TEXT(P$2,"yyyy-mm-dd")),[1]SURVEY123!$A:$A,[1]SURVEY123!$AC:$AC,"")=0,"",_xlfn.XLOOKUP(($A99&amp;"_"&amp;TEXT(P$2,"yyyy-mm-dd")),[1]SURVEY123!$A:$A,[1]SURVEY123!$AC:$AC,""))</f>
        <v/>
      </c>
      <c r="Q99" s="5" t="str">
        <f>IF(_xlfn.XLOOKUP(($A99&amp;"_"&amp;TEXT(Q$2,"yyyy-mm-dd")),[1]SURVEY123!$A:$A,[1]SURVEY123!$AC:$AC,"")=0,"",_xlfn.XLOOKUP(($A99&amp;"_"&amp;TEXT(Q$2,"yyyy-mm-dd")),[1]SURVEY123!$A:$A,[1]SURVEY123!$AC:$AC,""))</f>
        <v/>
      </c>
      <c r="R99" s="20">
        <f t="shared" si="1"/>
        <v>0</v>
      </c>
      <c r="S99" s="20">
        <f t="shared" si="2"/>
        <v>0</v>
      </c>
      <c r="T99" s="12" t="str" cm="1">
        <f t="array" ref="T99">_xlfn.IFS(B99="","NA",R99=0, "Excellent", S99=0, "Good", S99=1, "Fair", S99=2, "Fair", S99&gt;=3, "Poor")</f>
        <v>Excellent</v>
      </c>
    </row>
    <row r="100" spans="1:20">
      <c r="A100" s="4" t="s">
        <v>103</v>
      </c>
      <c r="B100" s="10" t="str">
        <f t="shared" si="0"/>
        <v/>
      </c>
      <c r="C100" s="5" t="str">
        <f>IF(_xlfn.XLOOKUP(($A100&amp;"_"&amp;TEXT(C$2,"yyyy-mm-dd")),[1]SURVEY123!$A:$A,[1]SURVEY123!$AC:$AC,"")=0,"",_xlfn.XLOOKUP(($A100&amp;"_"&amp;TEXT(C$2,"yyyy-mm-dd")),[1]SURVEY123!$A:$A,[1]SURVEY123!$AC:$AC,""))</f>
        <v/>
      </c>
      <c r="D100" s="5" t="str">
        <f>IF(_xlfn.XLOOKUP(($A100&amp;"_"&amp;TEXT(D$2,"yyyy-mm-dd")),[1]SURVEY123!$A:$A,[1]SURVEY123!$AC:$AC,"")=0,"",_xlfn.XLOOKUP(($A100&amp;"_"&amp;TEXT(D$2,"yyyy-mm-dd")),[1]SURVEY123!$A:$A,[1]SURVEY123!$AC:$AC,""))</f>
        <v/>
      </c>
      <c r="E100" s="5" t="str">
        <f>IF(_xlfn.XLOOKUP(($A100&amp;"_"&amp;TEXT(E$2,"yyyy-mm-dd")),[1]SURVEY123!$A:$A,[1]SURVEY123!$AC:$AC,"")=0,"",_xlfn.XLOOKUP(($A100&amp;"_"&amp;TEXT(E$2,"yyyy-mm-dd")),[1]SURVEY123!$A:$A,[1]SURVEY123!$AC:$AC,""))</f>
        <v/>
      </c>
      <c r="F100" s="5" t="str">
        <f>IF(_xlfn.XLOOKUP(($A100&amp;"_"&amp;TEXT(F$2,"yyyy-mm-dd")),[1]SURVEY123!$A:$A,[1]SURVEY123!$AC:$AC,"")=0,"",_xlfn.XLOOKUP(($A100&amp;"_"&amp;TEXT(F$2,"yyyy-mm-dd")),[1]SURVEY123!$A:$A,[1]SURVEY123!$AC:$AC,""))</f>
        <v/>
      </c>
      <c r="G100" s="5" t="str">
        <f>IF(_xlfn.XLOOKUP(($A100&amp;"_"&amp;TEXT(G$2,"yyyy-mm-dd")),[1]SURVEY123!$A:$A,[1]SURVEY123!$AC:$AC,"")=0,"",_xlfn.XLOOKUP(($A100&amp;"_"&amp;TEXT(G$2,"yyyy-mm-dd")),[1]SURVEY123!$A:$A,[1]SURVEY123!$AC:$AC,""))</f>
        <v/>
      </c>
      <c r="H100" s="5" t="str">
        <f>IF(_xlfn.XLOOKUP(($A100&amp;"_"&amp;TEXT(H$2,"yyyy-mm-dd")),[1]SURVEY123!$A:$A,[1]SURVEY123!$AC:$AC,"")=0,"",_xlfn.XLOOKUP(($A100&amp;"_"&amp;TEXT(H$2,"yyyy-mm-dd")),[1]SURVEY123!$A:$A,[1]SURVEY123!$AC:$AC,""))</f>
        <v/>
      </c>
      <c r="I100" s="5" t="str">
        <f>IF(_xlfn.XLOOKUP(($A100&amp;"_"&amp;TEXT(I$2,"yyyy-mm-dd")),[1]SURVEY123!$A:$A,[1]SURVEY123!$AC:$AC,"")=0,"",_xlfn.XLOOKUP(($A100&amp;"_"&amp;TEXT(I$2,"yyyy-mm-dd")),[1]SURVEY123!$A:$A,[1]SURVEY123!$AC:$AC,""))</f>
        <v/>
      </c>
      <c r="J100" s="5" t="str">
        <f>IF(_xlfn.XLOOKUP(($A100&amp;"_"&amp;TEXT(J$2,"yyyy-mm-dd")),[1]SURVEY123!$A:$A,[1]SURVEY123!$AC:$AC,"")=0,"",_xlfn.XLOOKUP(($A100&amp;"_"&amp;TEXT(J$2,"yyyy-mm-dd")),[1]SURVEY123!$A:$A,[1]SURVEY123!$AC:$AC,""))</f>
        <v/>
      </c>
      <c r="K100" s="5" t="str">
        <f>IF(_xlfn.XLOOKUP(($A100&amp;"_"&amp;TEXT(K$2,"yyyy-mm-dd")),[1]SURVEY123!$A:$A,[1]SURVEY123!$AC:$AC,"")=0,"",_xlfn.XLOOKUP(($A100&amp;"_"&amp;TEXT(K$2,"yyyy-mm-dd")),[1]SURVEY123!$A:$A,[1]SURVEY123!$AC:$AC,""))</f>
        <v/>
      </c>
      <c r="L100" s="5" t="str">
        <f>IF(_xlfn.XLOOKUP(($A100&amp;"_"&amp;TEXT(L$2,"yyyy-mm-dd")),[1]SURVEY123!$A:$A,[1]SURVEY123!$AC:$AC,"")=0,"",_xlfn.XLOOKUP(($A100&amp;"_"&amp;TEXT(L$2,"yyyy-mm-dd")),[1]SURVEY123!$A:$A,[1]SURVEY123!$AC:$AC,""))</f>
        <v/>
      </c>
      <c r="M100" s="5" t="str">
        <f>IF(_xlfn.XLOOKUP(($A100&amp;"_"&amp;TEXT(M$2,"yyyy-mm-dd")),[1]SURVEY123!$A:$A,[1]SURVEY123!$AC:$AC,"")=0,"",_xlfn.XLOOKUP(($A100&amp;"_"&amp;TEXT(M$2,"yyyy-mm-dd")),[1]SURVEY123!$A:$A,[1]SURVEY123!$AC:$AC,""))</f>
        <v/>
      </c>
      <c r="N100" s="5" t="str">
        <f>IF(_xlfn.XLOOKUP(($A100&amp;"_"&amp;TEXT(N$2,"yyyy-mm-dd")),[1]SURVEY123!$A:$A,[1]SURVEY123!$AC:$AC,"")=0,"",_xlfn.XLOOKUP(($A100&amp;"_"&amp;TEXT(N$2,"yyyy-mm-dd")),[1]SURVEY123!$A:$A,[1]SURVEY123!$AC:$AC,""))</f>
        <v/>
      </c>
      <c r="O100" s="5" t="str">
        <f>IF(_xlfn.XLOOKUP(($A100&amp;"_"&amp;TEXT(O$2,"yyyy-mm-dd")),[1]SURVEY123!$A:$A,[1]SURVEY123!$AC:$AC,"")=0,"",_xlfn.XLOOKUP(($A100&amp;"_"&amp;TEXT(O$2,"yyyy-mm-dd")),[1]SURVEY123!$A:$A,[1]SURVEY123!$AC:$AC,""))</f>
        <v/>
      </c>
      <c r="P100" s="5" t="str">
        <f>IF(_xlfn.XLOOKUP(($A100&amp;"_"&amp;TEXT(P$2,"yyyy-mm-dd")),[1]SURVEY123!$A:$A,[1]SURVEY123!$AC:$AC,"")=0,"",_xlfn.XLOOKUP(($A100&amp;"_"&amp;TEXT(P$2,"yyyy-mm-dd")),[1]SURVEY123!$A:$A,[1]SURVEY123!$AC:$AC,""))</f>
        <v/>
      </c>
      <c r="Q100" s="5" t="str">
        <f>IF(_xlfn.XLOOKUP(($A100&amp;"_"&amp;TEXT(Q$2,"yyyy-mm-dd")),[1]SURVEY123!$A:$A,[1]SURVEY123!$AC:$AC,"")=0,"",_xlfn.XLOOKUP(($A100&amp;"_"&amp;TEXT(Q$2,"yyyy-mm-dd")),[1]SURVEY123!$A:$A,[1]SURVEY123!$AC:$AC,""))</f>
        <v/>
      </c>
      <c r="R100" s="20">
        <f t="shared" si="1"/>
        <v>0</v>
      </c>
      <c r="S100" s="20">
        <f t="shared" si="2"/>
        <v>0</v>
      </c>
      <c r="T100" s="12" t="str" cm="1">
        <f t="array" ref="T100">_xlfn.IFS(B100="","NA",R100=0, "Excellent", S100=0, "Good", S100=1, "Fair", S100=2, "Fair", S100&gt;=3, "Poor")</f>
        <v>NA</v>
      </c>
    </row>
    <row r="101" spans="1:20">
      <c r="A101" s="3" t="s">
        <v>104</v>
      </c>
      <c r="B101" s="10" t="str">
        <f t="shared" si="0"/>
        <v/>
      </c>
      <c r="C101" s="5" t="str">
        <f>IF(_xlfn.XLOOKUP(($A101&amp;"_"&amp;TEXT(C$2,"yyyy-mm-dd")),[1]SURVEY123!$A:$A,[1]SURVEY123!$AC:$AC,"")=0,"",_xlfn.XLOOKUP(($A101&amp;"_"&amp;TEXT(C$2,"yyyy-mm-dd")),[1]SURVEY123!$A:$A,[1]SURVEY123!$AC:$AC,""))</f>
        <v/>
      </c>
      <c r="D101" s="5" t="str">
        <f>IF(_xlfn.XLOOKUP(($A101&amp;"_"&amp;TEXT(D$2,"yyyy-mm-dd")),[1]SURVEY123!$A:$A,[1]SURVEY123!$AC:$AC,"")=0,"",_xlfn.XLOOKUP(($A101&amp;"_"&amp;TEXT(D$2,"yyyy-mm-dd")),[1]SURVEY123!$A:$A,[1]SURVEY123!$AC:$AC,""))</f>
        <v/>
      </c>
      <c r="E101" s="5" t="str">
        <f>IF(_xlfn.XLOOKUP(($A101&amp;"_"&amp;TEXT(E$2,"yyyy-mm-dd")),[1]SURVEY123!$A:$A,[1]SURVEY123!$AC:$AC,"")=0,"",_xlfn.XLOOKUP(($A101&amp;"_"&amp;TEXT(E$2,"yyyy-mm-dd")),[1]SURVEY123!$A:$A,[1]SURVEY123!$AC:$AC,""))</f>
        <v/>
      </c>
      <c r="F101" s="5" t="str">
        <f>IF(_xlfn.XLOOKUP(($A101&amp;"_"&amp;TEXT(F$2,"yyyy-mm-dd")),[1]SURVEY123!$A:$A,[1]SURVEY123!$AC:$AC,"")=0,"",_xlfn.XLOOKUP(($A101&amp;"_"&amp;TEXT(F$2,"yyyy-mm-dd")),[1]SURVEY123!$A:$A,[1]SURVEY123!$AC:$AC,""))</f>
        <v/>
      </c>
      <c r="G101" s="5" t="str">
        <f>IF(_xlfn.XLOOKUP(($A101&amp;"_"&amp;TEXT(G$2,"yyyy-mm-dd")),[1]SURVEY123!$A:$A,[1]SURVEY123!$AC:$AC,"")=0,"",_xlfn.XLOOKUP(($A101&amp;"_"&amp;TEXT(G$2,"yyyy-mm-dd")),[1]SURVEY123!$A:$A,[1]SURVEY123!$AC:$AC,""))</f>
        <v/>
      </c>
      <c r="H101" s="5" t="str">
        <f>IF(_xlfn.XLOOKUP(($A101&amp;"_"&amp;TEXT(H$2,"yyyy-mm-dd")),[1]SURVEY123!$A:$A,[1]SURVEY123!$AC:$AC,"")=0,"",_xlfn.XLOOKUP(($A101&amp;"_"&amp;TEXT(H$2,"yyyy-mm-dd")),[1]SURVEY123!$A:$A,[1]SURVEY123!$AC:$AC,""))</f>
        <v/>
      </c>
      <c r="I101" s="5" t="str">
        <f>IF(_xlfn.XLOOKUP(($A101&amp;"_"&amp;TEXT(I$2,"yyyy-mm-dd")),[1]SURVEY123!$A:$A,[1]SURVEY123!$AC:$AC,"")=0,"",_xlfn.XLOOKUP(($A101&amp;"_"&amp;TEXT(I$2,"yyyy-mm-dd")),[1]SURVEY123!$A:$A,[1]SURVEY123!$AC:$AC,""))</f>
        <v/>
      </c>
      <c r="J101" s="5" t="str">
        <f>IF(_xlfn.XLOOKUP(($A101&amp;"_"&amp;TEXT(J$2,"yyyy-mm-dd")),[1]SURVEY123!$A:$A,[1]SURVEY123!$AC:$AC,"")=0,"",_xlfn.XLOOKUP(($A101&amp;"_"&amp;TEXT(J$2,"yyyy-mm-dd")),[1]SURVEY123!$A:$A,[1]SURVEY123!$AC:$AC,""))</f>
        <v/>
      </c>
      <c r="K101" s="5" t="str">
        <f>IF(_xlfn.XLOOKUP(($A101&amp;"_"&amp;TEXT(K$2,"yyyy-mm-dd")),[1]SURVEY123!$A:$A,[1]SURVEY123!$AC:$AC,"")=0,"",_xlfn.XLOOKUP(($A101&amp;"_"&amp;TEXT(K$2,"yyyy-mm-dd")),[1]SURVEY123!$A:$A,[1]SURVEY123!$AC:$AC,""))</f>
        <v/>
      </c>
      <c r="L101" s="5" t="str">
        <f>IF(_xlfn.XLOOKUP(($A101&amp;"_"&amp;TEXT(L$2,"yyyy-mm-dd")),[1]SURVEY123!$A:$A,[1]SURVEY123!$AC:$AC,"")=0,"",_xlfn.XLOOKUP(($A101&amp;"_"&amp;TEXT(L$2,"yyyy-mm-dd")),[1]SURVEY123!$A:$A,[1]SURVEY123!$AC:$AC,""))</f>
        <v/>
      </c>
      <c r="M101" s="5" t="str">
        <f>IF(_xlfn.XLOOKUP(($A101&amp;"_"&amp;TEXT(M$2,"yyyy-mm-dd")),[1]SURVEY123!$A:$A,[1]SURVEY123!$AC:$AC,"")=0,"",_xlfn.XLOOKUP(($A101&amp;"_"&amp;TEXT(M$2,"yyyy-mm-dd")),[1]SURVEY123!$A:$A,[1]SURVEY123!$AC:$AC,""))</f>
        <v/>
      </c>
      <c r="N101" s="5" t="str">
        <f>IF(_xlfn.XLOOKUP(($A101&amp;"_"&amp;TEXT(N$2,"yyyy-mm-dd")),[1]SURVEY123!$A:$A,[1]SURVEY123!$AC:$AC,"")=0,"",_xlfn.XLOOKUP(($A101&amp;"_"&amp;TEXT(N$2,"yyyy-mm-dd")),[1]SURVEY123!$A:$A,[1]SURVEY123!$AC:$AC,""))</f>
        <v/>
      </c>
      <c r="O101" s="5" t="str">
        <f>IF(_xlfn.XLOOKUP(($A101&amp;"_"&amp;TEXT(O$2,"yyyy-mm-dd")),[1]SURVEY123!$A:$A,[1]SURVEY123!$AC:$AC,"")=0,"",_xlfn.XLOOKUP(($A101&amp;"_"&amp;TEXT(O$2,"yyyy-mm-dd")),[1]SURVEY123!$A:$A,[1]SURVEY123!$AC:$AC,""))</f>
        <v/>
      </c>
      <c r="P101" s="5" t="str">
        <f>IF(_xlfn.XLOOKUP(($A101&amp;"_"&amp;TEXT(P$2,"yyyy-mm-dd")),[1]SURVEY123!$A:$A,[1]SURVEY123!$AC:$AC,"")=0,"",_xlfn.XLOOKUP(($A101&amp;"_"&amp;TEXT(P$2,"yyyy-mm-dd")),[1]SURVEY123!$A:$A,[1]SURVEY123!$AC:$AC,""))</f>
        <v/>
      </c>
      <c r="Q101" s="5" t="str">
        <f>IF(_xlfn.XLOOKUP(($A101&amp;"_"&amp;TEXT(Q$2,"yyyy-mm-dd")),[1]SURVEY123!$A:$A,[1]SURVEY123!$AC:$AC,"")=0,"",_xlfn.XLOOKUP(($A101&amp;"_"&amp;TEXT(Q$2,"yyyy-mm-dd")),[1]SURVEY123!$A:$A,[1]SURVEY123!$AC:$AC,""))</f>
        <v/>
      </c>
      <c r="R101" s="20">
        <f t="shared" si="1"/>
        <v>0</v>
      </c>
      <c r="S101" s="20">
        <f t="shared" si="2"/>
        <v>0</v>
      </c>
      <c r="T101" s="12" t="str" cm="1">
        <f t="array" ref="T101">_xlfn.IFS(B101="","NA",R101=0, "Excellent", S101=0, "Good", S101=1, "Fair", S101=2, "Fair", S101&gt;=3, "Poor")</f>
        <v>NA</v>
      </c>
    </row>
    <row r="102" spans="1:20">
      <c r="A102" s="3" t="s">
        <v>105</v>
      </c>
      <c r="B102" s="10">
        <f t="shared" si="0"/>
        <v>24.498749999999998</v>
      </c>
      <c r="C102" s="5" t="str">
        <f>IF(_xlfn.XLOOKUP(($A102&amp;"_"&amp;TEXT(C$2,"yyyy-mm-dd")),[1]SURVEY123!$A:$A,[1]SURVEY123!$AC:$AC,"")=0,"",_xlfn.XLOOKUP(($A102&amp;"_"&amp;TEXT(C$2,"yyyy-mm-dd")),[1]SURVEY123!$A:$A,[1]SURVEY123!$AC:$AC,""))</f>
        <v/>
      </c>
      <c r="D102" s="5" t="str">
        <f>IF(_xlfn.XLOOKUP(($A102&amp;"_"&amp;TEXT(D$2,"yyyy-mm-dd")),[1]SURVEY123!$A:$A,[1]SURVEY123!$AC:$AC,"")=0,"",_xlfn.XLOOKUP(($A102&amp;"_"&amp;TEXT(D$2,"yyyy-mm-dd")),[1]SURVEY123!$A:$A,[1]SURVEY123!$AC:$AC,""))</f>
        <v/>
      </c>
      <c r="E102" s="5" t="str">
        <f>IF(_xlfn.XLOOKUP(($A102&amp;"_"&amp;TEXT(E$2,"yyyy-mm-dd")),[1]SURVEY123!$A:$A,[1]SURVEY123!$AC:$AC,"")=0,"",_xlfn.XLOOKUP(($A102&amp;"_"&amp;TEXT(E$2,"yyyy-mm-dd")),[1]SURVEY123!$A:$A,[1]SURVEY123!$AC:$AC,""))</f>
        <v/>
      </c>
      <c r="F102" s="5">
        <f>IF(_xlfn.XLOOKUP(($A102&amp;"_"&amp;TEXT(F$2,"yyyy-mm-dd")),[1]SURVEY123!$A:$A,[1]SURVEY123!$AC:$AC,"")=0,"",_xlfn.XLOOKUP(($A102&amp;"_"&amp;TEXT(F$2,"yyyy-mm-dd")),[1]SURVEY123!$A:$A,[1]SURVEY123!$AC:$AC,""))</f>
        <v>21.39</v>
      </c>
      <c r="G102" s="5">
        <f>IF(_xlfn.XLOOKUP(($A102&amp;"_"&amp;TEXT(G$2,"yyyy-mm-dd")),[1]SURVEY123!$A:$A,[1]SURVEY123!$AC:$AC,"")=0,"",_xlfn.XLOOKUP(($A102&amp;"_"&amp;TEXT(G$2,"yyyy-mm-dd")),[1]SURVEY123!$A:$A,[1]SURVEY123!$AC:$AC,""))</f>
        <v>19.11</v>
      </c>
      <c r="H102" s="5">
        <f>IF(_xlfn.XLOOKUP(($A102&amp;"_"&amp;TEXT(H$2,"yyyy-mm-dd")),[1]SURVEY123!$A:$A,[1]SURVEY123!$AC:$AC,"")=0,"",_xlfn.XLOOKUP(($A102&amp;"_"&amp;TEXT(H$2,"yyyy-mm-dd")),[1]SURVEY123!$A:$A,[1]SURVEY123!$AC:$AC,""))</f>
        <v>25.83</v>
      </c>
      <c r="I102" s="5">
        <f>IF(_xlfn.XLOOKUP(($A102&amp;"_"&amp;TEXT(I$2,"yyyy-mm-dd")),[1]SURVEY123!$A:$A,[1]SURVEY123!$AC:$AC,"")=0,"",_xlfn.XLOOKUP(($A102&amp;"_"&amp;TEXT(I$2,"yyyy-mm-dd")),[1]SURVEY123!$A:$A,[1]SURVEY123!$AC:$AC,""))</f>
        <v>23.39</v>
      </c>
      <c r="J102" s="5" t="str">
        <f>IF(_xlfn.XLOOKUP(($A102&amp;"_"&amp;TEXT(J$2,"yyyy-mm-dd")),[1]SURVEY123!$A:$A,[1]SURVEY123!$AC:$AC,"")=0,"",_xlfn.XLOOKUP(($A102&amp;"_"&amp;TEXT(J$2,"yyyy-mm-dd")),[1]SURVEY123!$A:$A,[1]SURVEY123!$AC:$AC,""))</f>
        <v/>
      </c>
      <c r="K102" s="5">
        <f>IF(_xlfn.XLOOKUP(($A102&amp;"_"&amp;TEXT(K$2,"yyyy-mm-dd")),[1]SURVEY123!$A:$A,[1]SURVEY123!$AC:$AC,"")=0,"",_xlfn.XLOOKUP(($A102&amp;"_"&amp;TEXT(K$2,"yyyy-mm-dd")),[1]SURVEY123!$A:$A,[1]SURVEY123!$AC:$AC,""))</f>
        <v>28.36</v>
      </c>
      <c r="L102" s="5">
        <f>IF(_xlfn.XLOOKUP(($A102&amp;"_"&amp;TEXT(L$2,"yyyy-mm-dd")),[1]SURVEY123!$A:$A,[1]SURVEY123!$AC:$AC,"")=0,"",_xlfn.XLOOKUP(($A102&amp;"_"&amp;TEXT(L$2,"yyyy-mm-dd")),[1]SURVEY123!$A:$A,[1]SURVEY123!$AC:$AC,""))</f>
        <v>26.59</v>
      </c>
      <c r="M102" s="5">
        <f>IF(_xlfn.XLOOKUP(($A102&amp;"_"&amp;TEXT(M$2,"yyyy-mm-dd")),[1]SURVEY123!$A:$A,[1]SURVEY123!$AC:$AC,"")=0,"",_xlfn.XLOOKUP(($A102&amp;"_"&amp;TEXT(M$2,"yyyy-mm-dd")),[1]SURVEY123!$A:$A,[1]SURVEY123!$AC:$AC,""))</f>
        <v>27.22</v>
      </c>
      <c r="N102" s="5">
        <f>IF(_xlfn.XLOOKUP(($A102&amp;"_"&amp;TEXT(N$2,"yyyy-mm-dd")),[1]SURVEY123!$A:$A,[1]SURVEY123!$AC:$AC,"")=0,"",_xlfn.XLOOKUP(($A102&amp;"_"&amp;TEXT(N$2,"yyyy-mm-dd")),[1]SURVEY123!$A:$A,[1]SURVEY123!$AC:$AC,""))</f>
        <v>24.1</v>
      </c>
      <c r="O102" s="5" t="str">
        <f>IF(_xlfn.XLOOKUP(($A102&amp;"_"&amp;TEXT(O$2,"yyyy-mm-dd")),[1]SURVEY123!$A:$A,[1]SURVEY123!$AC:$AC,"")=0,"",_xlfn.XLOOKUP(($A102&amp;"_"&amp;TEXT(O$2,"yyyy-mm-dd")),[1]SURVEY123!$A:$A,[1]SURVEY123!$AC:$AC,""))</f>
        <v/>
      </c>
      <c r="P102" s="5" t="str">
        <f>IF(_xlfn.XLOOKUP(($A102&amp;"_"&amp;TEXT(P$2,"yyyy-mm-dd")),[1]SURVEY123!$A:$A,[1]SURVEY123!$AC:$AC,"")=0,"",_xlfn.XLOOKUP(($A102&amp;"_"&amp;TEXT(P$2,"yyyy-mm-dd")),[1]SURVEY123!$A:$A,[1]SURVEY123!$AC:$AC,""))</f>
        <v/>
      </c>
      <c r="Q102" s="5" t="str">
        <f>IF(_xlfn.XLOOKUP(($A102&amp;"_"&amp;TEXT(Q$2,"yyyy-mm-dd")),[1]SURVEY123!$A:$A,[1]SURVEY123!$AC:$AC,"")=0,"",_xlfn.XLOOKUP(($A102&amp;"_"&amp;TEXT(Q$2,"yyyy-mm-dd")),[1]SURVEY123!$A:$A,[1]SURVEY123!$AC:$AC,""))</f>
        <v/>
      </c>
      <c r="R102" s="20">
        <f t="shared" si="1"/>
        <v>1</v>
      </c>
      <c r="S102" s="20">
        <f t="shared" si="2"/>
        <v>0</v>
      </c>
      <c r="T102" s="12" t="str" cm="1">
        <f t="array" ref="T102">_xlfn.IFS(B102="","NA",R102=0, "Excellent", S102=0, "Good", S102=1, "Fair", S102=2, "Fair", S102&gt;=3, "Poor")</f>
        <v>Good</v>
      </c>
    </row>
    <row r="103" spans="1:20">
      <c r="A103" s="3" t="s">
        <v>106</v>
      </c>
      <c r="B103" s="10" t="str">
        <f t="shared" si="0"/>
        <v/>
      </c>
      <c r="C103" s="5" t="str">
        <f>IF(_xlfn.XLOOKUP(($A103&amp;"_"&amp;TEXT(C$2,"yyyy-mm-dd")),[1]SURVEY123!$A:$A,[1]SURVEY123!$AC:$AC,"")=0,"",_xlfn.XLOOKUP(($A103&amp;"_"&amp;TEXT(C$2,"yyyy-mm-dd")),[1]SURVEY123!$A:$A,[1]SURVEY123!$AC:$AC,""))</f>
        <v/>
      </c>
      <c r="D103" s="5" t="str">
        <f>IF(_xlfn.XLOOKUP(($A103&amp;"_"&amp;TEXT(D$2,"yyyy-mm-dd")),[1]SURVEY123!$A:$A,[1]SURVEY123!$AC:$AC,"")=0,"",_xlfn.XLOOKUP(($A103&amp;"_"&amp;TEXT(D$2,"yyyy-mm-dd")),[1]SURVEY123!$A:$A,[1]SURVEY123!$AC:$AC,""))</f>
        <v/>
      </c>
      <c r="E103" s="5" t="str">
        <f>IF(_xlfn.XLOOKUP(($A103&amp;"_"&amp;TEXT(E$2,"yyyy-mm-dd")),[1]SURVEY123!$A:$A,[1]SURVEY123!$AC:$AC,"")=0,"",_xlfn.XLOOKUP(($A103&amp;"_"&amp;TEXT(E$2,"yyyy-mm-dd")),[1]SURVEY123!$A:$A,[1]SURVEY123!$AC:$AC,""))</f>
        <v/>
      </c>
      <c r="F103" s="5" t="str">
        <f>IF(_xlfn.XLOOKUP(($A103&amp;"_"&amp;TEXT(F$2,"yyyy-mm-dd")),[1]SURVEY123!$A:$A,[1]SURVEY123!$AC:$AC,"")=0,"",_xlfn.XLOOKUP(($A103&amp;"_"&amp;TEXT(F$2,"yyyy-mm-dd")),[1]SURVEY123!$A:$A,[1]SURVEY123!$AC:$AC,""))</f>
        <v/>
      </c>
      <c r="G103" s="5" t="str">
        <f>IF(_xlfn.XLOOKUP(($A103&amp;"_"&amp;TEXT(G$2,"yyyy-mm-dd")),[1]SURVEY123!$A:$A,[1]SURVEY123!$AC:$AC,"")=0,"",_xlfn.XLOOKUP(($A103&amp;"_"&amp;TEXT(G$2,"yyyy-mm-dd")),[1]SURVEY123!$A:$A,[1]SURVEY123!$AC:$AC,""))</f>
        <v/>
      </c>
      <c r="H103" s="5" t="str">
        <f>IF(_xlfn.XLOOKUP(($A103&amp;"_"&amp;TEXT(H$2,"yyyy-mm-dd")),[1]SURVEY123!$A:$A,[1]SURVEY123!$AC:$AC,"")=0,"",_xlfn.XLOOKUP(($A103&amp;"_"&amp;TEXT(H$2,"yyyy-mm-dd")),[1]SURVEY123!$A:$A,[1]SURVEY123!$AC:$AC,""))</f>
        <v/>
      </c>
      <c r="I103" s="5" t="str">
        <f>IF(_xlfn.XLOOKUP(($A103&amp;"_"&amp;TEXT(I$2,"yyyy-mm-dd")),[1]SURVEY123!$A:$A,[1]SURVEY123!$AC:$AC,"")=0,"",_xlfn.XLOOKUP(($A103&amp;"_"&amp;TEXT(I$2,"yyyy-mm-dd")),[1]SURVEY123!$A:$A,[1]SURVEY123!$AC:$AC,""))</f>
        <v/>
      </c>
      <c r="J103" s="5" t="str">
        <f>IF(_xlfn.XLOOKUP(($A103&amp;"_"&amp;TEXT(J$2,"yyyy-mm-dd")),[1]SURVEY123!$A:$A,[1]SURVEY123!$AC:$AC,"")=0,"",_xlfn.XLOOKUP(($A103&amp;"_"&amp;TEXT(J$2,"yyyy-mm-dd")),[1]SURVEY123!$A:$A,[1]SURVEY123!$AC:$AC,""))</f>
        <v/>
      </c>
      <c r="K103" s="5" t="str">
        <f>IF(_xlfn.XLOOKUP(($A103&amp;"_"&amp;TEXT(K$2,"yyyy-mm-dd")),[1]SURVEY123!$A:$A,[1]SURVEY123!$AC:$AC,"")=0,"",_xlfn.XLOOKUP(($A103&amp;"_"&amp;TEXT(K$2,"yyyy-mm-dd")),[1]SURVEY123!$A:$A,[1]SURVEY123!$AC:$AC,""))</f>
        <v/>
      </c>
      <c r="L103" s="5" t="str">
        <f>IF(_xlfn.XLOOKUP(($A103&amp;"_"&amp;TEXT(L$2,"yyyy-mm-dd")),[1]SURVEY123!$A:$A,[1]SURVEY123!$AC:$AC,"")=0,"",_xlfn.XLOOKUP(($A103&amp;"_"&amp;TEXT(L$2,"yyyy-mm-dd")),[1]SURVEY123!$A:$A,[1]SURVEY123!$AC:$AC,""))</f>
        <v/>
      </c>
      <c r="M103" s="5" t="str">
        <f>IF(_xlfn.XLOOKUP(($A103&amp;"_"&amp;TEXT(M$2,"yyyy-mm-dd")),[1]SURVEY123!$A:$A,[1]SURVEY123!$AC:$AC,"")=0,"",_xlfn.XLOOKUP(($A103&amp;"_"&amp;TEXT(M$2,"yyyy-mm-dd")),[1]SURVEY123!$A:$A,[1]SURVEY123!$AC:$AC,""))</f>
        <v/>
      </c>
      <c r="N103" s="5" t="str">
        <f>IF(_xlfn.XLOOKUP(($A103&amp;"_"&amp;TEXT(N$2,"yyyy-mm-dd")),[1]SURVEY123!$A:$A,[1]SURVEY123!$AC:$AC,"")=0,"",_xlfn.XLOOKUP(($A103&amp;"_"&amp;TEXT(N$2,"yyyy-mm-dd")),[1]SURVEY123!$A:$A,[1]SURVEY123!$AC:$AC,""))</f>
        <v/>
      </c>
      <c r="O103" s="5" t="str">
        <f>IF(_xlfn.XLOOKUP(($A103&amp;"_"&amp;TEXT(O$2,"yyyy-mm-dd")),[1]SURVEY123!$A:$A,[1]SURVEY123!$AC:$AC,"")=0,"",_xlfn.XLOOKUP(($A103&amp;"_"&amp;TEXT(O$2,"yyyy-mm-dd")),[1]SURVEY123!$A:$A,[1]SURVEY123!$AC:$AC,""))</f>
        <v/>
      </c>
      <c r="P103" s="5" t="str">
        <f>IF(_xlfn.XLOOKUP(($A103&amp;"_"&amp;TEXT(P$2,"yyyy-mm-dd")),[1]SURVEY123!$A:$A,[1]SURVEY123!$AC:$AC,"")=0,"",_xlfn.XLOOKUP(($A103&amp;"_"&amp;TEXT(P$2,"yyyy-mm-dd")),[1]SURVEY123!$A:$A,[1]SURVEY123!$AC:$AC,""))</f>
        <v/>
      </c>
      <c r="Q103" s="5" t="str">
        <f>IF(_xlfn.XLOOKUP(($A103&amp;"_"&amp;TEXT(Q$2,"yyyy-mm-dd")),[1]SURVEY123!$A:$A,[1]SURVEY123!$AC:$AC,"")=0,"",_xlfn.XLOOKUP(($A103&amp;"_"&amp;TEXT(Q$2,"yyyy-mm-dd")),[1]SURVEY123!$A:$A,[1]SURVEY123!$AC:$AC,""))</f>
        <v/>
      </c>
      <c r="R103" s="20">
        <f t="shared" si="1"/>
        <v>0</v>
      </c>
      <c r="S103" s="20">
        <f t="shared" si="2"/>
        <v>0</v>
      </c>
      <c r="T103" s="12" t="str" cm="1">
        <f t="array" ref="T103">_xlfn.IFS(B103="","NA",R103=0, "Excellent", S103=0, "Good", S103=1, "Fair", S103=2, "Fair", S103&gt;=3, "Poor")</f>
        <v>NA</v>
      </c>
    </row>
    <row r="104" spans="1:20">
      <c r="A104" s="3" t="s">
        <v>107</v>
      </c>
      <c r="B104" s="10" t="str">
        <f t="shared" si="0"/>
        <v/>
      </c>
      <c r="C104" s="5" t="str">
        <f>IF(_xlfn.XLOOKUP(($A104&amp;"_"&amp;TEXT(C$2,"yyyy-mm-dd")),[1]SURVEY123!$A:$A,[1]SURVEY123!$AC:$AC,"")=0,"",_xlfn.XLOOKUP(($A104&amp;"_"&amp;TEXT(C$2,"yyyy-mm-dd")),[1]SURVEY123!$A:$A,[1]SURVEY123!$AC:$AC,""))</f>
        <v/>
      </c>
      <c r="D104" s="5" t="str">
        <f>IF(_xlfn.XLOOKUP(($A104&amp;"_"&amp;TEXT(D$2,"yyyy-mm-dd")),[1]SURVEY123!$A:$A,[1]SURVEY123!$AC:$AC,"")=0,"",_xlfn.XLOOKUP(($A104&amp;"_"&amp;TEXT(D$2,"yyyy-mm-dd")),[1]SURVEY123!$A:$A,[1]SURVEY123!$AC:$AC,""))</f>
        <v/>
      </c>
      <c r="E104" s="5" t="str">
        <f>IF(_xlfn.XLOOKUP(($A104&amp;"_"&amp;TEXT(E$2,"yyyy-mm-dd")),[1]SURVEY123!$A:$A,[1]SURVEY123!$AC:$AC,"")=0,"",_xlfn.XLOOKUP(($A104&amp;"_"&amp;TEXT(E$2,"yyyy-mm-dd")),[1]SURVEY123!$A:$A,[1]SURVEY123!$AC:$AC,""))</f>
        <v/>
      </c>
      <c r="F104" s="5" t="str">
        <f>IF(_xlfn.XLOOKUP(($A104&amp;"_"&amp;TEXT(F$2,"yyyy-mm-dd")),[1]SURVEY123!$A:$A,[1]SURVEY123!$AC:$AC,"")=0,"",_xlfn.XLOOKUP(($A104&amp;"_"&amp;TEXT(F$2,"yyyy-mm-dd")),[1]SURVEY123!$A:$A,[1]SURVEY123!$AC:$AC,""))</f>
        <v/>
      </c>
      <c r="G104" s="5" t="str">
        <f>IF(_xlfn.XLOOKUP(($A104&amp;"_"&amp;TEXT(G$2,"yyyy-mm-dd")),[1]SURVEY123!$A:$A,[1]SURVEY123!$AC:$AC,"")=0,"",_xlfn.XLOOKUP(($A104&amp;"_"&amp;TEXT(G$2,"yyyy-mm-dd")),[1]SURVEY123!$A:$A,[1]SURVEY123!$AC:$AC,""))</f>
        <v/>
      </c>
      <c r="H104" s="5" t="str">
        <f>IF(_xlfn.XLOOKUP(($A104&amp;"_"&amp;TEXT(H$2,"yyyy-mm-dd")),[1]SURVEY123!$A:$A,[1]SURVEY123!$AC:$AC,"")=0,"",_xlfn.XLOOKUP(($A104&amp;"_"&amp;TEXT(H$2,"yyyy-mm-dd")),[1]SURVEY123!$A:$A,[1]SURVEY123!$AC:$AC,""))</f>
        <v/>
      </c>
      <c r="I104" s="5" t="str">
        <f>IF(_xlfn.XLOOKUP(($A104&amp;"_"&amp;TEXT(I$2,"yyyy-mm-dd")),[1]SURVEY123!$A:$A,[1]SURVEY123!$AC:$AC,"")=0,"",_xlfn.XLOOKUP(($A104&amp;"_"&amp;TEXT(I$2,"yyyy-mm-dd")),[1]SURVEY123!$A:$A,[1]SURVEY123!$AC:$AC,""))</f>
        <v/>
      </c>
      <c r="J104" s="5" t="str">
        <f>IF(_xlfn.XLOOKUP(($A104&amp;"_"&amp;TEXT(J$2,"yyyy-mm-dd")),[1]SURVEY123!$A:$A,[1]SURVEY123!$AC:$AC,"")=0,"",_xlfn.XLOOKUP(($A104&amp;"_"&amp;TEXT(J$2,"yyyy-mm-dd")),[1]SURVEY123!$A:$A,[1]SURVEY123!$AC:$AC,""))</f>
        <v/>
      </c>
      <c r="K104" s="5" t="str">
        <f>IF(_xlfn.XLOOKUP(($A104&amp;"_"&amp;TEXT(K$2,"yyyy-mm-dd")),[1]SURVEY123!$A:$A,[1]SURVEY123!$AC:$AC,"")=0,"",_xlfn.XLOOKUP(($A104&amp;"_"&amp;TEXT(K$2,"yyyy-mm-dd")),[1]SURVEY123!$A:$A,[1]SURVEY123!$AC:$AC,""))</f>
        <v/>
      </c>
      <c r="L104" s="5" t="str">
        <f>IF(_xlfn.XLOOKUP(($A104&amp;"_"&amp;TEXT(L$2,"yyyy-mm-dd")),[1]SURVEY123!$A:$A,[1]SURVEY123!$AC:$AC,"")=0,"",_xlfn.XLOOKUP(($A104&amp;"_"&amp;TEXT(L$2,"yyyy-mm-dd")),[1]SURVEY123!$A:$A,[1]SURVEY123!$AC:$AC,""))</f>
        <v/>
      </c>
      <c r="M104" s="5" t="str">
        <f>IF(_xlfn.XLOOKUP(($A104&amp;"_"&amp;TEXT(M$2,"yyyy-mm-dd")),[1]SURVEY123!$A:$A,[1]SURVEY123!$AC:$AC,"")=0,"",_xlfn.XLOOKUP(($A104&amp;"_"&amp;TEXT(M$2,"yyyy-mm-dd")),[1]SURVEY123!$A:$A,[1]SURVEY123!$AC:$AC,""))</f>
        <v/>
      </c>
      <c r="N104" s="5" t="str">
        <f>IF(_xlfn.XLOOKUP(($A104&amp;"_"&amp;TEXT(N$2,"yyyy-mm-dd")),[1]SURVEY123!$A:$A,[1]SURVEY123!$AC:$AC,"")=0,"",_xlfn.XLOOKUP(($A104&amp;"_"&amp;TEXT(N$2,"yyyy-mm-dd")),[1]SURVEY123!$A:$A,[1]SURVEY123!$AC:$AC,""))</f>
        <v/>
      </c>
      <c r="O104" s="5" t="str">
        <f>IF(_xlfn.XLOOKUP(($A104&amp;"_"&amp;TEXT(O$2,"yyyy-mm-dd")),[1]SURVEY123!$A:$A,[1]SURVEY123!$AC:$AC,"")=0,"",_xlfn.XLOOKUP(($A104&amp;"_"&amp;TEXT(O$2,"yyyy-mm-dd")),[1]SURVEY123!$A:$A,[1]SURVEY123!$AC:$AC,""))</f>
        <v/>
      </c>
      <c r="P104" s="5" t="str">
        <f>IF(_xlfn.XLOOKUP(($A104&amp;"_"&amp;TEXT(P$2,"yyyy-mm-dd")),[1]SURVEY123!$A:$A,[1]SURVEY123!$AC:$AC,"")=0,"",_xlfn.XLOOKUP(($A104&amp;"_"&amp;TEXT(P$2,"yyyy-mm-dd")),[1]SURVEY123!$A:$A,[1]SURVEY123!$AC:$AC,""))</f>
        <v/>
      </c>
      <c r="Q104" s="5" t="str">
        <f>IF(_xlfn.XLOOKUP(($A104&amp;"_"&amp;TEXT(Q$2,"yyyy-mm-dd")),[1]SURVEY123!$A:$A,[1]SURVEY123!$AC:$AC,"")=0,"",_xlfn.XLOOKUP(($A104&amp;"_"&amp;TEXT(Q$2,"yyyy-mm-dd")),[1]SURVEY123!$A:$A,[1]SURVEY123!$AC:$AC,""))</f>
        <v/>
      </c>
      <c r="R104" s="20">
        <f t="shared" si="1"/>
        <v>0</v>
      </c>
      <c r="S104" s="20">
        <f t="shared" si="2"/>
        <v>0</v>
      </c>
      <c r="T104" s="12" t="str" cm="1">
        <f t="array" ref="T104">_xlfn.IFS(B104="","NA",R104=0, "Excellent", S104=0, "Good", S104=1, "Fair", S104=2, "Fair", S104&gt;=3, "Poor")</f>
        <v>NA</v>
      </c>
    </row>
  </sheetData>
  <mergeCells count="6">
    <mergeCell ref="A1:A2"/>
    <mergeCell ref="T1:T2"/>
    <mergeCell ref="B1:B2"/>
    <mergeCell ref="C1:Q1"/>
    <mergeCell ref="R1:R2"/>
    <mergeCell ref="S1:S2"/>
  </mergeCells>
  <conditionalFormatting sqref="B1:B104">
    <cfRule type="containsText" dxfId="37" priority="5" operator="containsText" text="NA">
      <formula>NOT(ISERROR(SEARCH("NA",B1)))</formula>
    </cfRule>
  </conditionalFormatting>
  <conditionalFormatting sqref="C3:T104">
    <cfRule type="containsBlanks" dxfId="36" priority="2">
      <formula>LEN(TRIM(C3))=0</formula>
    </cfRule>
  </conditionalFormatting>
  <conditionalFormatting sqref="R1:T2">
    <cfRule type="containsText" dxfId="35" priority="3" operator="containsText" text="Score">
      <formula>NOT(ISERROR(SEARCH("Score",R1)))</formula>
    </cfRule>
  </conditionalFormatting>
  <conditionalFormatting sqref="R3:T104">
    <cfRule type="cellIs" dxfId="34" priority="1" operator="equal">
      <formula>"NA"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996FF368-DC61-442C-9E92-A01859866330}">
            <x14:iconSet custom="1">
              <x14:cfvo type="percent">
                <xm:f>0</xm:f>
              </x14:cfvo>
              <x14:cfvo type="num" gte="0">
                <xm:f>28</xm:f>
              </x14:cfvo>
              <x14:cfvo type="num">
                <xm:f>31</xm:f>
              </x14:cfvo>
              <x14:cfIcon iconSet="NoIcons" iconId="0"/>
              <x14:cfIcon iconSet="3TrafficLights1" iconId="1"/>
              <x14:cfIcon iconSet="3TrafficLights1" iconId="0"/>
            </x14:iconSet>
          </x14:cfRule>
          <xm:sqref>C3:Q104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D803-36B2-48A0-B216-D8C9692298A6}">
  <dimension ref="A1:S104"/>
  <sheetViews>
    <sheetView zoomScaleNormal="100" workbookViewId="0">
      <pane xSplit="1" ySplit="2" topLeftCell="B3" activePane="bottomRight" state="frozen"/>
      <selection pane="bottomRight" activeCell="P25" sqref="P25"/>
      <selection pane="bottomLeft" activeCell="A3" sqref="A3"/>
      <selection pane="topRight" activeCell="B1" sqref="B1"/>
    </sheetView>
  </sheetViews>
  <sheetFormatPr defaultColWidth="8.5703125" defaultRowHeight="14.45"/>
  <cols>
    <col min="1" max="1" width="7.42578125" bestFit="1" customWidth="1"/>
    <col min="2" max="2" width="9.42578125" style="2" customWidth="1"/>
    <col min="3" max="4" width="9.5703125" style="2" customWidth="1"/>
    <col min="5" max="5" width="9" style="2" customWidth="1"/>
    <col min="6" max="6" width="8.5703125" style="2" customWidth="1"/>
    <col min="7" max="7" width="9.5703125" style="11" customWidth="1"/>
    <col min="8" max="9" width="9.5703125" customWidth="1"/>
    <col min="10" max="10" width="7.140625" customWidth="1"/>
    <col min="11" max="13" width="9.5703125" hidden="1" customWidth="1"/>
    <col min="14" max="14" width="8.5703125" bestFit="1" customWidth="1"/>
    <col min="15" max="17" width="9.5703125" bestFit="1" customWidth="1"/>
    <col min="18" max="18" width="13.42578125" customWidth="1"/>
  </cols>
  <sheetData>
    <row r="1" spans="1:19">
      <c r="A1" s="36" t="s">
        <v>0</v>
      </c>
      <c r="B1" s="42" t="s">
        <v>108</v>
      </c>
      <c r="C1" s="43" t="s">
        <v>109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36" t="s">
        <v>110</v>
      </c>
      <c r="S1" s="37" t="s">
        <v>111</v>
      </c>
    </row>
    <row r="2" spans="1:19">
      <c r="A2" s="36"/>
      <c r="B2" s="42"/>
      <c r="C2" s="7">
        <v>45795</v>
      </c>
      <c r="D2" s="7">
        <v>45802</v>
      </c>
      <c r="E2" s="7">
        <v>45809</v>
      </c>
      <c r="F2" s="7">
        <v>45816</v>
      </c>
      <c r="G2" s="6">
        <v>45823</v>
      </c>
      <c r="H2" s="6">
        <v>45830</v>
      </c>
      <c r="I2" s="6">
        <v>45837</v>
      </c>
      <c r="J2" s="6">
        <v>45844</v>
      </c>
      <c r="K2" s="6">
        <v>45851</v>
      </c>
      <c r="L2" s="6">
        <v>45858</v>
      </c>
      <c r="M2" s="6">
        <v>45865</v>
      </c>
      <c r="N2" s="8">
        <v>45872</v>
      </c>
      <c r="O2" s="8">
        <v>45879</v>
      </c>
      <c r="P2" s="8">
        <v>45886</v>
      </c>
      <c r="Q2" s="9">
        <v>45893</v>
      </c>
      <c r="R2" s="36"/>
      <c r="S2" s="37"/>
    </row>
    <row r="3" spans="1:19">
      <c r="A3" s="3" t="s">
        <v>6</v>
      </c>
      <c r="B3" s="10">
        <f t="shared" ref="B3" si="0">IFERROR(GEOMEAN(C3:Q3),"")</f>
        <v>220.58207557240351</v>
      </c>
      <c r="C3" s="5" t="str">
        <f>_xlfn.XLOOKUP(($A3&amp;"_"&amp;TEXT(C$2,"yyyy-mm-dd")),[1]SURVEY123!$A:$A,[1]SURVEY123!$AF:$AF,"")</f>
        <v/>
      </c>
      <c r="D3" s="5">
        <f>_xlfn.XLOOKUP(($A3&amp;"_"&amp;TEXT(D$2,"yyyy-mm-dd")),[1]SURVEY123!$A:$A,[1]SURVEY123!$AF:$AF,"")</f>
        <v>191.8</v>
      </c>
      <c r="E3" s="5">
        <f>_xlfn.XLOOKUP(($A3&amp;"_"&amp;TEXT(E$2,"yyyy-mm-dd")),[1]SURVEY123!$A:$A,[1]SURVEY123!$AF:$AF,"")</f>
        <v>2500</v>
      </c>
      <c r="F3" s="5">
        <f>_xlfn.XLOOKUP(($A3&amp;"_"&amp;TEXT(F$2,"yyyy-mm-dd")),[1]SURVEY123!$A:$A,[1]SURVEY123!$AF:$AF,"")</f>
        <v>435.2</v>
      </c>
      <c r="G3" s="5">
        <f>_xlfn.XLOOKUP(($A3&amp;"_"&amp;TEXT(G$2,"yyyy-mm-dd")),[1]SURVEY123!$A:$A,[1]SURVEY123!$AF:$AF,"")</f>
        <v>185</v>
      </c>
      <c r="H3" s="5">
        <f>_xlfn.XLOOKUP(($A3&amp;"_"&amp;TEXT(H$2,"yyyy-mm-dd")),[1]SURVEY123!$A:$A,[1]SURVEY123!$AF:$AF,"")</f>
        <v>40.799999999999997</v>
      </c>
      <c r="I3" s="5" t="str">
        <f>_xlfn.XLOOKUP(($A3&amp;"_"&amp;TEXT(I$2,"yyyy-mm-dd")),[1]SURVEY123!$A:$A,[1]SURVEY123!$AF:$AF,"")</f>
        <v/>
      </c>
      <c r="J3" s="5">
        <f>_xlfn.XLOOKUP(($A3&amp;"_"&amp;TEXT(J$2,"yyyy-mm-dd")),[1]SURVEY123!$A:$A,[1]SURVEY123!$AF:$AF,"")</f>
        <v>67</v>
      </c>
      <c r="K3" s="5">
        <f>_xlfn.XLOOKUP(($A3&amp;"_"&amp;TEXT(K$2,"yyyy-mm-dd")),[1]SURVEY123!$A:$A,[1]SURVEY123!$AF:$AF,"")</f>
        <v>344.8</v>
      </c>
      <c r="L3" s="5">
        <f>_xlfn.XLOOKUP(($A3&amp;"_"&amp;TEXT(L$2,"yyyy-mm-dd")),[1]SURVEY123!$A:$A,[1]SURVEY123!$AF:$AF,"")</f>
        <v>64</v>
      </c>
      <c r="M3" s="5">
        <f>_xlfn.XLOOKUP(($A3&amp;"_"&amp;TEXT(M$2,"yyyy-mm-dd")),[1]SURVEY123!$A:$A,[1]SURVEY123!$AF:$AF,"")</f>
        <v>1553.1</v>
      </c>
      <c r="N3" s="5">
        <f>_xlfn.XLOOKUP(($A3&amp;"_"&amp;TEXT(N$2,"yyyy-mm-dd")),[1]SURVEY123!$A:$A,[1]SURVEY123!$AF:$AF,"")</f>
        <v>75.400000000000006</v>
      </c>
      <c r="O3" s="5" t="str">
        <f>_xlfn.XLOOKUP(($A3&amp;"_"&amp;TEXT(O$2,"yyyy-mm-dd")),[1]SURVEY123!$A:$A,[1]SURVEY123!$AF:$AF,"")</f>
        <v/>
      </c>
      <c r="P3" s="5" t="str">
        <f>_xlfn.XLOOKUP(($A3&amp;"_"&amp;TEXT(P$2,"yyyy-mm-dd")),[1]SURVEY123!$A:$A,[1]SURVEY123!$AF:$AF,"")</f>
        <v/>
      </c>
      <c r="Q3" s="5" t="str">
        <f>_xlfn.XLOOKUP(($A3&amp;"_"&amp;TEXT(Q$2,"yyyy-mm-dd")),[1]SURVEY123!$A:$A,[1]SURVEY123!$AF:$AF,"")</f>
        <v/>
      </c>
      <c r="R3" s="3">
        <f t="shared" ref="R3:R104" si="1">COUNTIFS($C3:$Q3,"&gt;235")</f>
        <v>4</v>
      </c>
      <c r="S3" s="12" t="str" cm="1">
        <f t="array" ref="S3">_xlfn.IFS(B3="","NA", AND(R3=0, B3&lt;126), "Excellent", AND(R3&gt;=1, B3&lt;126), "Good", AND(OR(R3=0, R3=1, R3=2), B3&gt;126), "Fair", AND(R3&gt;=3, B3&gt;126), "Poor")</f>
        <v>Poor</v>
      </c>
    </row>
    <row r="4" spans="1:19">
      <c r="A4" s="3" t="s">
        <v>7</v>
      </c>
      <c r="B4" s="10">
        <f t="shared" ref="B4:B67" si="2">IFERROR(GEOMEAN(C4:Q4),"")</f>
        <v>519.34170273582424</v>
      </c>
      <c r="C4" s="5" t="str">
        <f>_xlfn.XLOOKUP(($A4&amp;"_"&amp;TEXT(C$2,"yyyy-mm-dd")),[1]SURVEY123!$A:$A,[1]SURVEY123!$AF:$AF,"")</f>
        <v/>
      </c>
      <c r="D4" s="5" t="str">
        <f>_xlfn.XLOOKUP(($A4&amp;"_"&amp;TEXT(D$2,"yyyy-mm-dd")),[1]SURVEY123!$A:$A,[1]SURVEY123!$AF:$AF,"")</f>
        <v/>
      </c>
      <c r="E4" s="5" t="str">
        <f>_xlfn.XLOOKUP(($A4&amp;"_"&amp;TEXT(E$2,"yyyy-mm-dd")),[1]SURVEY123!$A:$A,[1]SURVEY123!$AF:$AF,"")</f>
        <v/>
      </c>
      <c r="F4" s="5" t="str">
        <f>_xlfn.XLOOKUP(($A4&amp;"_"&amp;TEXT(F$2,"yyyy-mm-dd")),[1]SURVEY123!$A:$A,[1]SURVEY123!$AF:$AF,"")</f>
        <v/>
      </c>
      <c r="G4" s="5" t="str">
        <f>_xlfn.XLOOKUP(($A4&amp;"_"&amp;TEXT(G$2,"yyyy-mm-dd")),[1]SURVEY123!$A:$A,[1]SURVEY123!$AF:$AF,"")</f>
        <v/>
      </c>
      <c r="H4" s="5" t="str">
        <f>_xlfn.XLOOKUP(($A4&amp;"_"&amp;TEXT(H$2,"yyyy-mm-dd")),[1]SURVEY123!$A:$A,[1]SURVEY123!$AF:$AF,"")</f>
        <v/>
      </c>
      <c r="I4" s="5">
        <f>_xlfn.XLOOKUP(($A4&amp;"_"&amp;TEXT(I$2,"yyyy-mm-dd")),[1]SURVEY123!$A:$A,[1]SURVEY123!$AF:$AF,"")</f>
        <v>648.79999999999995</v>
      </c>
      <c r="J4" s="5">
        <f>_xlfn.XLOOKUP(($A4&amp;"_"&amp;TEXT(J$2,"yyyy-mm-dd")),[1]SURVEY123!$A:$A,[1]SURVEY123!$AF:$AF,"")</f>
        <v>260.3</v>
      </c>
      <c r="K4" s="5">
        <f>_xlfn.XLOOKUP(($A4&amp;"_"&amp;TEXT(K$2,"yyyy-mm-dd")),[1]SURVEY123!$A:$A,[1]SURVEY123!$AF:$AF,"")</f>
        <v>235.9</v>
      </c>
      <c r="L4" s="5">
        <f>_xlfn.XLOOKUP(($A4&amp;"_"&amp;TEXT(L$2,"yyyy-mm-dd")),[1]SURVEY123!$A:$A,[1]SURVEY123!$AF:$AF,"")</f>
        <v>78.8</v>
      </c>
      <c r="M4" s="5">
        <f>_xlfn.XLOOKUP(($A4&amp;"_"&amp;TEXT(M$2,"yyyy-mm-dd")),[1]SURVEY123!$A:$A,[1]SURVEY123!$AF:$AF,"")</f>
        <v>2500</v>
      </c>
      <c r="N4" s="5">
        <f>_xlfn.XLOOKUP(($A4&amp;"_"&amp;TEXT(N$2,"yyyy-mm-dd")),[1]SURVEY123!$A:$A,[1]SURVEY123!$AF:$AF,"")</f>
        <v>2500</v>
      </c>
      <c r="O4" s="5" t="str">
        <f>_xlfn.XLOOKUP(($A4&amp;"_"&amp;TEXT(O$2,"yyyy-mm-dd")),[1]SURVEY123!$A:$A,[1]SURVEY123!$AF:$AF,"")</f>
        <v/>
      </c>
      <c r="P4" s="5" t="str">
        <f>_xlfn.XLOOKUP(($A4&amp;"_"&amp;TEXT(P$2,"yyyy-mm-dd")),[1]SURVEY123!$A:$A,[1]SURVEY123!$AF:$AF,"")</f>
        <v/>
      </c>
      <c r="Q4" s="5" t="str">
        <f>_xlfn.XLOOKUP(($A4&amp;"_"&amp;TEXT(Q$2,"yyyy-mm-dd")),[1]SURVEY123!$A:$A,[1]SURVEY123!$AF:$AF,"")</f>
        <v/>
      </c>
      <c r="R4" s="3">
        <f t="shared" si="1"/>
        <v>5</v>
      </c>
      <c r="S4" s="12" t="str" cm="1">
        <f t="array" ref="S4">_xlfn.IFS(B4="","NA", AND(R4=0, B4&lt;126), "Excellent", AND(R4&gt;=1, B4&lt;126), "Good", AND(OR(R4=0, R4=1, R4=2), B4&gt;126), "Fair", AND(R4&gt;=3, B4&gt;126), "Poor")</f>
        <v>Poor</v>
      </c>
    </row>
    <row r="5" spans="1:19">
      <c r="A5" s="3" t="s">
        <v>8</v>
      </c>
      <c r="B5" s="10">
        <f t="shared" si="2"/>
        <v>1423.0068146021522</v>
      </c>
      <c r="C5" s="5" t="str">
        <f>_xlfn.XLOOKUP(($A5&amp;"_"&amp;TEXT(C$2,"yyyy-mm-dd")),[1]SURVEY123!$A:$A,[1]SURVEY123!$AF:$AF,"")</f>
        <v/>
      </c>
      <c r="D5" s="5" t="str">
        <f>_xlfn.XLOOKUP(($A5&amp;"_"&amp;TEXT(D$2,"yyyy-mm-dd")),[1]SURVEY123!$A:$A,[1]SURVEY123!$AF:$AF,"")</f>
        <v/>
      </c>
      <c r="E5" s="5" t="str">
        <f>_xlfn.XLOOKUP(($A5&amp;"_"&amp;TEXT(E$2,"yyyy-mm-dd")),[1]SURVEY123!$A:$A,[1]SURVEY123!$AF:$AF,"")</f>
        <v/>
      </c>
      <c r="F5" s="5" t="str">
        <f>_xlfn.XLOOKUP(($A5&amp;"_"&amp;TEXT(F$2,"yyyy-mm-dd")),[1]SURVEY123!$A:$A,[1]SURVEY123!$AF:$AF,"")</f>
        <v/>
      </c>
      <c r="G5" s="5" t="str">
        <f>_xlfn.XLOOKUP(($A5&amp;"_"&amp;TEXT(G$2,"yyyy-mm-dd")),[1]SURVEY123!$A:$A,[1]SURVEY123!$AF:$AF,"")</f>
        <v/>
      </c>
      <c r="H5" s="5" t="str">
        <f>_xlfn.XLOOKUP(($A5&amp;"_"&amp;TEXT(H$2,"yyyy-mm-dd")),[1]SURVEY123!$A:$A,[1]SURVEY123!$AF:$AF,"")</f>
        <v/>
      </c>
      <c r="I5" s="5">
        <f>_xlfn.XLOOKUP(($A5&amp;"_"&amp;TEXT(I$2,"yyyy-mm-dd")),[1]SURVEY123!$A:$A,[1]SURVEY123!$AF:$AF,"")</f>
        <v>2500</v>
      </c>
      <c r="J5" s="5">
        <f>_xlfn.XLOOKUP(($A5&amp;"_"&amp;TEXT(J$2,"yyyy-mm-dd")),[1]SURVEY123!$A:$A,[1]SURVEY123!$AF:$AF,"")</f>
        <v>648.79999999999995</v>
      </c>
      <c r="K5" s="5">
        <f>_xlfn.XLOOKUP(($A5&amp;"_"&amp;TEXT(K$2,"yyyy-mm-dd")),[1]SURVEY123!$A:$A,[1]SURVEY123!$AF:$AF,"")</f>
        <v>1011.2</v>
      </c>
      <c r="L5" s="5">
        <f>_xlfn.XLOOKUP(($A5&amp;"_"&amp;TEXT(L$2,"yyyy-mm-dd")),[1]SURVEY123!$A:$A,[1]SURVEY123!$AF:$AF,"")</f>
        <v>2500</v>
      </c>
      <c r="M5" s="5" t="str">
        <f>_xlfn.XLOOKUP(($A5&amp;"_"&amp;TEXT(M$2,"yyyy-mm-dd")),[1]SURVEY123!$A:$A,[1]SURVEY123!$AF:$AF,"")</f>
        <v/>
      </c>
      <c r="N5" s="5" t="str">
        <f>_xlfn.XLOOKUP(($A5&amp;"_"&amp;TEXT(N$2,"yyyy-mm-dd")),[1]SURVEY123!$A:$A,[1]SURVEY123!$AF:$AF,"")</f>
        <v/>
      </c>
      <c r="O5" s="5" t="str">
        <f>_xlfn.XLOOKUP(($A5&amp;"_"&amp;TEXT(O$2,"yyyy-mm-dd")),[1]SURVEY123!$A:$A,[1]SURVEY123!$AF:$AF,"")</f>
        <v/>
      </c>
      <c r="P5" s="5" t="str">
        <f>_xlfn.XLOOKUP(($A5&amp;"_"&amp;TEXT(P$2,"yyyy-mm-dd")),[1]SURVEY123!$A:$A,[1]SURVEY123!$AF:$AF,"")</f>
        <v/>
      </c>
      <c r="Q5" s="5" t="str">
        <f>_xlfn.XLOOKUP(($A5&amp;"_"&amp;TEXT(Q$2,"yyyy-mm-dd")),[1]SURVEY123!$A:$A,[1]SURVEY123!$AF:$AF,"")</f>
        <v/>
      </c>
      <c r="R5" s="3">
        <f t="shared" si="1"/>
        <v>4</v>
      </c>
      <c r="S5" s="12" t="str" cm="1">
        <f t="array" ref="S5">_xlfn.IFS(B5="","NA", AND(R5=0, B5&lt;126), "Excellent", AND(R5&gt;=1, B5&lt;126), "Good", AND(OR(R5=0, R5=1, R5=2), B5&gt;126), "Fair", AND(R5&gt;=3, B5&gt;126), "Poor")</f>
        <v>Poor</v>
      </c>
    </row>
    <row r="6" spans="1:19">
      <c r="A6" s="3" t="s">
        <v>9</v>
      </c>
      <c r="B6" s="10">
        <f t="shared" si="2"/>
        <v>909.29751159810769</v>
      </c>
      <c r="C6" s="5" t="str">
        <f>_xlfn.XLOOKUP(($A6&amp;"_"&amp;TEXT(C$2,"yyyy-mm-dd")),[1]SURVEY123!$A:$A,[1]SURVEY123!$AF:$AF,"")</f>
        <v/>
      </c>
      <c r="D6" s="5" t="str">
        <f>_xlfn.XLOOKUP(($A6&amp;"_"&amp;TEXT(D$2,"yyyy-mm-dd")),[1]SURVEY123!$A:$A,[1]SURVEY123!$AF:$AF,"")</f>
        <v/>
      </c>
      <c r="E6" s="5" t="str">
        <f>_xlfn.XLOOKUP(($A6&amp;"_"&amp;TEXT(E$2,"yyyy-mm-dd")),[1]SURVEY123!$A:$A,[1]SURVEY123!$AF:$AF,"")</f>
        <v/>
      </c>
      <c r="F6" s="5" t="str">
        <f>_xlfn.XLOOKUP(($A6&amp;"_"&amp;TEXT(F$2,"yyyy-mm-dd")),[1]SURVEY123!$A:$A,[1]SURVEY123!$AF:$AF,"")</f>
        <v/>
      </c>
      <c r="G6" s="5" t="str">
        <f>_xlfn.XLOOKUP(($A6&amp;"_"&amp;TEXT(G$2,"yyyy-mm-dd")),[1]SURVEY123!$A:$A,[1]SURVEY123!$AF:$AF,"")</f>
        <v/>
      </c>
      <c r="H6" s="5" t="str">
        <f>_xlfn.XLOOKUP(($A6&amp;"_"&amp;TEXT(H$2,"yyyy-mm-dd")),[1]SURVEY123!$A:$A,[1]SURVEY123!$AF:$AF,"")</f>
        <v/>
      </c>
      <c r="I6" s="5">
        <f>_xlfn.XLOOKUP(($A6&amp;"_"&amp;TEXT(I$2,"yyyy-mm-dd")),[1]SURVEY123!$A:$A,[1]SURVEY123!$AF:$AF,"")</f>
        <v>1046.2</v>
      </c>
      <c r="J6" s="5">
        <f>_xlfn.XLOOKUP(($A6&amp;"_"&amp;TEXT(J$2,"yyyy-mm-dd")),[1]SURVEY123!$A:$A,[1]SURVEY123!$AF:$AF,"")</f>
        <v>816.4</v>
      </c>
      <c r="K6" s="5">
        <f>_xlfn.XLOOKUP(($A6&amp;"_"&amp;TEXT(K$2,"yyyy-mm-dd")),[1]SURVEY123!$A:$A,[1]SURVEY123!$AF:$AF,"")</f>
        <v>816.4</v>
      </c>
      <c r="L6" s="5">
        <f>_xlfn.XLOOKUP(($A6&amp;"_"&amp;TEXT(L$2,"yyyy-mm-dd")),[1]SURVEY123!$A:$A,[1]SURVEY123!$AF:$AF,"")</f>
        <v>980.4</v>
      </c>
      <c r="M6" s="5" t="str">
        <f>_xlfn.XLOOKUP(($A6&amp;"_"&amp;TEXT(M$2,"yyyy-mm-dd")),[1]SURVEY123!$A:$A,[1]SURVEY123!$AF:$AF,"")</f>
        <v/>
      </c>
      <c r="N6" s="5" t="str">
        <f>_xlfn.XLOOKUP(($A6&amp;"_"&amp;TEXT(N$2,"yyyy-mm-dd")),[1]SURVEY123!$A:$A,[1]SURVEY123!$AF:$AF,"")</f>
        <v/>
      </c>
      <c r="O6" s="5" t="str">
        <f>_xlfn.XLOOKUP(($A6&amp;"_"&amp;TEXT(O$2,"yyyy-mm-dd")),[1]SURVEY123!$A:$A,[1]SURVEY123!$AF:$AF,"")</f>
        <v/>
      </c>
      <c r="P6" s="5" t="str">
        <f>_xlfn.XLOOKUP(($A6&amp;"_"&amp;TEXT(P$2,"yyyy-mm-dd")),[1]SURVEY123!$A:$A,[1]SURVEY123!$AF:$AF,"")</f>
        <v/>
      </c>
      <c r="Q6" s="5" t="str">
        <f>_xlfn.XLOOKUP(($A6&amp;"_"&amp;TEXT(Q$2,"yyyy-mm-dd")),[1]SURVEY123!$A:$A,[1]SURVEY123!$AF:$AF,"")</f>
        <v/>
      </c>
      <c r="R6" s="3">
        <f t="shared" si="1"/>
        <v>4</v>
      </c>
      <c r="S6" s="12" t="str" cm="1">
        <f t="array" ref="S6">_xlfn.IFS(B6="","NA", AND(R6=0, B6&lt;126), "Excellent", AND(R6&gt;=1, B6&lt;126), "Good", AND(OR(R6=0, R6=1, R6=2), B6&gt;126), "Fair", AND(R6&gt;=3, B6&gt;126), "Poor")</f>
        <v>Poor</v>
      </c>
    </row>
    <row r="7" spans="1:19">
      <c r="A7" s="3" t="s">
        <v>10</v>
      </c>
      <c r="B7" s="10">
        <f t="shared" si="2"/>
        <v>330.04603328690683</v>
      </c>
      <c r="C7" s="5" t="str">
        <f>_xlfn.XLOOKUP(($A7&amp;"_"&amp;TEXT(C$2,"yyyy-mm-dd")),[1]SURVEY123!$A:$A,[1]SURVEY123!$AF:$AF,"")</f>
        <v/>
      </c>
      <c r="D7" s="5" t="str">
        <f>_xlfn.XLOOKUP(($A7&amp;"_"&amp;TEXT(D$2,"yyyy-mm-dd")),[1]SURVEY123!$A:$A,[1]SURVEY123!$AF:$AF,"")</f>
        <v/>
      </c>
      <c r="E7" s="5">
        <f>_xlfn.XLOOKUP(($A7&amp;"_"&amp;TEXT(E$2,"yyyy-mm-dd")),[1]SURVEY123!$A:$A,[1]SURVEY123!$AF:$AF,"")</f>
        <v>648.79999999999995</v>
      </c>
      <c r="F7" s="5">
        <f>_xlfn.XLOOKUP(($A7&amp;"_"&amp;TEXT(F$2,"yyyy-mm-dd")),[1]SURVEY123!$A:$A,[1]SURVEY123!$AF:$AF,"")</f>
        <v>214.3</v>
      </c>
      <c r="G7" s="5">
        <f>_xlfn.XLOOKUP(($A7&amp;"_"&amp;TEXT(G$2,"yyyy-mm-dd")),[1]SURVEY123!$A:$A,[1]SURVEY123!$AF:$AF,"")</f>
        <v>1986.3</v>
      </c>
      <c r="H7" s="5">
        <f>_xlfn.XLOOKUP(($A7&amp;"_"&amp;TEXT(H$2,"yyyy-mm-dd")),[1]SURVEY123!$A:$A,[1]SURVEY123!$AF:$AF,"")</f>
        <v>214.2</v>
      </c>
      <c r="I7" s="5">
        <f>_xlfn.XLOOKUP(($A7&amp;"_"&amp;TEXT(I$2,"yyyy-mm-dd")),[1]SURVEY123!$A:$A,[1]SURVEY123!$AF:$AF,"")</f>
        <v>178.2</v>
      </c>
      <c r="J7" s="5">
        <f>_xlfn.XLOOKUP(($A7&amp;"_"&amp;TEXT(J$2,"yyyy-mm-dd")),[1]SURVEY123!$A:$A,[1]SURVEY123!$AF:$AF,"")</f>
        <v>84.2</v>
      </c>
      <c r="K7" s="5">
        <f>_xlfn.XLOOKUP(($A7&amp;"_"&amp;TEXT(K$2,"yyyy-mm-dd")),[1]SURVEY123!$A:$A,[1]SURVEY123!$AF:$AF,"")</f>
        <v>231</v>
      </c>
      <c r="L7" s="5">
        <f>_xlfn.XLOOKUP(($A7&amp;"_"&amp;TEXT(L$2,"yyyy-mm-dd")),[1]SURVEY123!$A:$A,[1]SURVEY123!$AF:$AF,"")</f>
        <v>686.7</v>
      </c>
      <c r="M7" s="5" t="str">
        <f>_xlfn.XLOOKUP(($A7&amp;"_"&amp;TEXT(M$2,"yyyy-mm-dd")),[1]SURVEY123!$A:$A,[1]SURVEY123!$AF:$AF,"")</f>
        <v/>
      </c>
      <c r="N7" s="5" t="str">
        <f>_xlfn.XLOOKUP(($A7&amp;"_"&amp;TEXT(N$2,"yyyy-mm-dd")),[1]SURVEY123!$A:$A,[1]SURVEY123!$AF:$AF,"")</f>
        <v/>
      </c>
      <c r="O7" s="5" t="str">
        <f>_xlfn.XLOOKUP(($A7&amp;"_"&amp;TEXT(O$2,"yyyy-mm-dd")),[1]SURVEY123!$A:$A,[1]SURVEY123!$AF:$AF,"")</f>
        <v/>
      </c>
      <c r="P7" s="5" t="str">
        <f>_xlfn.XLOOKUP(($A7&amp;"_"&amp;TEXT(P$2,"yyyy-mm-dd")),[1]SURVEY123!$A:$A,[1]SURVEY123!$AF:$AF,"")</f>
        <v/>
      </c>
      <c r="Q7" s="5" t="str">
        <f>_xlfn.XLOOKUP(($A7&amp;"_"&amp;TEXT(Q$2,"yyyy-mm-dd")),[1]SURVEY123!$A:$A,[1]SURVEY123!$AF:$AF,"")</f>
        <v/>
      </c>
      <c r="R7" s="3">
        <f t="shared" si="1"/>
        <v>3</v>
      </c>
      <c r="S7" s="12" t="str" cm="1">
        <f t="array" ref="S7">_xlfn.IFS(B7="","NA", AND(R7=0, B7&lt;126), "Excellent", AND(R7&gt;=1, B7&lt;126), "Good", AND(OR(R7=0, R7=1, R7=2), B7&gt;126), "Fair", AND(R7&gt;=3, B7&gt;126), "Poor")</f>
        <v>Poor</v>
      </c>
    </row>
    <row r="8" spans="1:19">
      <c r="A8" s="3" t="s">
        <v>11</v>
      </c>
      <c r="B8" s="10">
        <f t="shared" si="2"/>
        <v>212.00749364219323</v>
      </c>
      <c r="C8" s="5" t="str">
        <f>_xlfn.XLOOKUP(($A8&amp;"_"&amp;TEXT(C$2,"yyyy-mm-dd")),[1]SURVEY123!$A:$A,[1]SURVEY123!$AF:$AF,"")</f>
        <v/>
      </c>
      <c r="D8" s="5" t="str">
        <f>_xlfn.XLOOKUP(($A8&amp;"_"&amp;TEXT(D$2,"yyyy-mm-dd")),[1]SURVEY123!$A:$A,[1]SURVEY123!$AF:$AF,"")</f>
        <v/>
      </c>
      <c r="E8" s="5" t="str">
        <f>_xlfn.XLOOKUP(($A8&amp;"_"&amp;TEXT(E$2,"yyyy-mm-dd")),[1]SURVEY123!$A:$A,[1]SURVEY123!$AF:$AF,"")</f>
        <v/>
      </c>
      <c r="F8" s="5" t="str">
        <f>_xlfn.XLOOKUP(($A8&amp;"_"&amp;TEXT(F$2,"yyyy-mm-dd")),[1]SURVEY123!$A:$A,[1]SURVEY123!$AF:$AF,"")</f>
        <v/>
      </c>
      <c r="G8" s="5" t="str">
        <f>_xlfn.XLOOKUP(($A8&amp;"_"&amp;TEXT(G$2,"yyyy-mm-dd")),[1]SURVEY123!$A:$A,[1]SURVEY123!$AF:$AF,"")</f>
        <v/>
      </c>
      <c r="H8" s="5">
        <f>_xlfn.XLOOKUP(($A8&amp;"_"&amp;TEXT(H$2,"yyyy-mm-dd")),[1]SURVEY123!$A:$A,[1]SURVEY123!$AF:$AF,"")</f>
        <v>2500</v>
      </c>
      <c r="I8" s="5">
        <f>_xlfn.XLOOKUP(($A8&amp;"_"&amp;TEXT(I$2,"yyyy-mm-dd")),[1]SURVEY123!$A:$A,[1]SURVEY123!$AF:$AF,"")</f>
        <v>1046.2</v>
      </c>
      <c r="J8" s="5">
        <f>_xlfn.XLOOKUP(($A8&amp;"_"&amp;TEXT(J$2,"yyyy-mm-dd")),[1]SURVEY123!$A:$A,[1]SURVEY123!$AF:$AF,"")</f>
        <v>456.9</v>
      </c>
      <c r="K8" s="5">
        <f>_xlfn.XLOOKUP(($A8&amp;"_"&amp;TEXT(K$2,"yyyy-mm-dd")),[1]SURVEY123!$A:$A,[1]SURVEY123!$AF:$AF,"")</f>
        <v>2500</v>
      </c>
      <c r="L8" s="5">
        <f>_xlfn.XLOOKUP(($A8&amp;"_"&amp;TEXT(L$2,"yyyy-mm-dd")),[1]SURVEY123!$A:$A,[1]SURVEY123!$AF:$AF,"")</f>
        <v>8.6</v>
      </c>
      <c r="M8" s="5">
        <f>_xlfn.XLOOKUP(($A8&amp;"_"&amp;TEXT(M$2,"yyyy-mm-dd")),[1]SURVEY123!$A:$A,[1]SURVEY123!$AF:$AF,"")</f>
        <v>33.6</v>
      </c>
      <c r="N8" s="5">
        <f>_xlfn.XLOOKUP(($A8&amp;"_"&amp;TEXT(N$2,"yyyy-mm-dd")),[1]SURVEY123!$A:$A,[1]SURVEY123!$AF:$AF,"")</f>
        <v>22.3</v>
      </c>
      <c r="O8" s="5" t="str">
        <f>_xlfn.XLOOKUP(($A8&amp;"_"&amp;TEXT(O$2,"yyyy-mm-dd")),[1]SURVEY123!$A:$A,[1]SURVEY123!$AF:$AF,"")</f>
        <v/>
      </c>
      <c r="P8" s="5" t="str">
        <f>_xlfn.XLOOKUP(($A8&amp;"_"&amp;TEXT(P$2,"yyyy-mm-dd")),[1]SURVEY123!$A:$A,[1]SURVEY123!$AF:$AF,"")</f>
        <v/>
      </c>
      <c r="Q8" s="5" t="str">
        <f>_xlfn.XLOOKUP(($A8&amp;"_"&amp;TEXT(Q$2,"yyyy-mm-dd")),[1]SURVEY123!$A:$A,[1]SURVEY123!$AF:$AF,"")</f>
        <v/>
      </c>
      <c r="R8" s="3">
        <f t="shared" si="1"/>
        <v>4</v>
      </c>
      <c r="S8" s="12" t="str" cm="1">
        <f t="array" ref="S8">_xlfn.IFS(B8="","NA", AND(R8=0, B8&lt;126), "Excellent", AND(R8&gt;=1, B8&lt;126), "Good", AND(OR(R8=0, R8=1, R8=2), B8&gt;126), "Fair", AND(R8&gt;=3, B8&gt;126), "Poor")</f>
        <v>Poor</v>
      </c>
    </row>
    <row r="9" spans="1:19">
      <c r="A9" s="3" t="s">
        <v>12</v>
      </c>
      <c r="B9" s="10">
        <f t="shared" si="2"/>
        <v>147.73173219022871</v>
      </c>
      <c r="C9" s="5" t="str">
        <f>_xlfn.XLOOKUP(($A9&amp;"_"&amp;TEXT(C$2,"yyyy-mm-dd")),[1]SURVEY123!$A:$A,[1]SURVEY123!$AF:$AF,"")</f>
        <v/>
      </c>
      <c r="D9" s="5" t="str">
        <f>_xlfn.XLOOKUP(($A9&amp;"_"&amp;TEXT(D$2,"yyyy-mm-dd")),[1]SURVEY123!$A:$A,[1]SURVEY123!$AF:$AF,"")</f>
        <v/>
      </c>
      <c r="E9" s="5" t="str">
        <f>_xlfn.XLOOKUP(($A9&amp;"_"&amp;TEXT(E$2,"yyyy-mm-dd")),[1]SURVEY123!$A:$A,[1]SURVEY123!$AF:$AF,"")</f>
        <v/>
      </c>
      <c r="F9" s="5" t="str">
        <f>_xlfn.XLOOKUP(($A9&amp;"_"&amp;TEXT(F$2,"yyyy-mm-dd")),[1]SURVEY123!$A:$A,[1]SURVEY123!$AF:$AF,"")</f>
        <v/>
      </c>
      <c r="G9" s="5" t="str">
        <f>_xlfn.XLOOKUP(($A9&amp;"_"&amp;TEXT(G$2,"yyyy-mm-dd")),[1]SURVEY123!$A:$A,[1]SURVEY123!$AF:$AF,"")</f>
        <v/>
      </c>
      <c r="H9" s="5" t="str">
        <f>_xlfn.XLOOKUP(($A9&amp;"_"&amp;TEXT(H$2,"yyyy-mm-dd")),[1]SURVEY123!$A:$A,[1]SURVEY123!$AF:$AF,"")</f>
        <v/>
      </c>
      <c r="I9" s="5" t="str">
        <f>_xlfn.XLOOKUP(($A9&amp;"_"&amp;TEXT(I$2,"yyyy-mm-dd")),[1]SURVEY123!$A:$A,[1]SURVEY123!$AF:$AF,"")</f>
        <v/>
      </c>
      <c r="J9" s="5">
        <f>_xlfn.XLOOKUP(($A9&amp;"_"&amp;TEXT(J$2,"yyyy-mm-dd")),[1]SURVEY123!$A:$A,[1]SURVEY123!$AF:$AF,"")</f>
        <v>190.4</v>
      </c>
      <c r="K9" s="5">
        <f>_xlfn.XLOOKUP(($A9&amp;"_"&amp;TEXT(K$2,"yyyy-mm-dd")),[1]SURVEY123!$A:$A,[1]SURVEY123!$AF:$AF,"")</f>
        <v>167</v>
      </c>
      <c r="L9" s="5">
        <f>_xlfn.XLOOKUP(($A9&amp;"_"&amp;TEXT(L$2,"yyyy-mm-dd")),[1]SURVEY123!$A:$A,[1]SURVEY123!$AF:$AF,"")</f>
        <v>101.4</v>
      </c>
      <c r="M9" s="5" t="str">
        <f>_xlfn.XLOOKUP(($A9&amp;"_"&amp;TEXT(M$2,"yyyy-mm-dd")),[1]SURVEY123!$A:$A,[1]SURVEY123!$AF:$AF,"")</f>
        <v/>
      </c>
      <c r="N9" s="5" t="str">
        <f>_xlfn.XLOOKUP(($A9&amp;"_"&amp;TEXT(N$2,"yyyy-mm-dd")),[1]SURVEY123!$A:$A,[1]SURVEY123!$AF:$AF,"")</f>
        <v/>
      </c>
      <c r="O9" s="5" t="str">
        <f>_xlfn.XLOOKUP(($A9&amp;"_"&amp;TEXT(O$2,"yyyy-mm-dd")),[1]SURVEY123!$A:$A,[1]SURVEY123!$AF:$AF,"")</f>
        <v/>
      </c>
      <c r="P9" s="5" t="str">
        <f>_xlfn.XLOOKUP(($A9&amp;"_"&amp;TEXT(P$2,"yyyy-mm-dd")),[1]SURVEY123!$A:$A,[1]SURVEY123!$AF:$AF,"")</f>
        <v/>
      </c>
      <c r="Q9" s="5" t="str">
        <f>_xlfn.XLOOKUP(($A9&amp;"_"&amp;TEXT(Q$2,"yyyy-mm-dd")),[1]SURVEY123!$A:$A,[1]SURVEY123!$AF:$AF,"")</f>
        <v/>
      </c>
      <c r="R9" s="3">
        <f t="shared" si="1"/>
        <v>0</v>
      </c>
      <c r="S9" s="12" t="str" cm="1">
        <f t="array" ref="S9">_xlfn.IFS(B9="","NA", AND(R9=0, B9&lt;126), "Excellent", AND(R9&gt;=1, B9&lt;126), "Good", AND(OR(R9=0, R9=1, R9=2), B9&gt;126), "Fair", AND(R9&gt;=3, B9&gt;126), "Poor")</f>
        <v>Fair</v>
      </c>
    </row>
    <row r="10" spans="1:19">
      <c r="A10" s="3" t="s">
        <v>13</v>
      </c>
      <c r="B10" s="10" t="str">
        <f t="shared" si="2"/>
        <v/>
      </c>
      <c r="C10" s="5" t="str">
        <f>_xlfn.XLOOKUP(($A10&amp;"_"&amp;TEXT(C$2,"yyyy-mm-dd")),[1]SURVEY123!$A:$A,[1]SURVEY123!$AF:$AF,"")</f>
        <v/>
      </c>
      <c r="D10" s="5" t="str">
        <f>_xlfn.XLOOKUP(($A10&amp;"_"&amp;TEXT(D$2,"yyyy-mm-dd")),[1]SURVEY123!$A:$A,[1]SURVEY123!$AF:$AF,"")</f>
        <v/>
      </c>
      <c r="E10" s="5" t="str">
        <f>_xlfn.XLOOKUP(($A10&amp;"_"&amp;TEXT(E$2,"yyyy-mm-dd")),[1]SURVEY123!$A:$A,[1]SURVEY123!$AF:$AF,"")</f>
        <v/>
      </c>
      <c r="F10" s="5" t="str">
        <f>_xlfn.XLOOKUP(($A10&amp;"_"&amp;TEXT(F$2,"yyyy-mm-dd")),[1]SURVEY123!$A:$A,[1]SURVEY123!$AF:$AF,"")</f>
        <v/>
      </c>
      <c r="G10" s="5" t="str">
        <f>_xlfn.XLOOKUP(($A10&amp;"_"&amp;TEXT(G$2,"yyyy-mm-dd")),[1]SURVEY123!$A:$A,[1]SURVEY123!$AF:$AF,"")</f>
        <v/>
      </c>
      <c r="H10" s="5" t="str">
        <f>_xlfn.XLOOKUP(($A10&amp;"_"&amp;TEXT(H$2,"yyyy-mm-dd")),[1]SURVEY123!$A:$A,[1]SURVEY123!$AF:$AF,"")</f>
        <v/>
      </c>
      <c r="I10" s="5" t="str">
        <f>_xlfn.XLOOKUP(($A10&amp;"_"&amp;TEXT(I$2,"yyyy-mm-dd")),[1]SURVEY123!$A:$A,[1]SURVEY123!$AF:$AF,"")</f>
        <v/>
      </c>
      <c r="J10" s="5" t="str">
        <f>_xlfn.XLOOKUP(($A10&amp;"_"&amp;TEXT(J$2,"yyyy-mm-dd")),[1]SURVEY123!$A:$A,[1]SURVEY123!$AF:$AF,"")</f>
        <v/>
      </c>
      <c r="K10" s="5" t="str">
        <f>_xlfn.XLOOKUP(($A10&amp;"_"&amp;TEXT(K$2,"yyyy-mm-dd")),[1]SURVEY123!$A:$A,[1]SURVEY123!$AF:$AF,"")</f>
        <v/>
      </c>
      <c r="L10" s="5" t="str">
        <f>_xlfn.XLOOKUP(($A10&amp;"_"&amp;TEXT(L$2,"yyyy-mm-dd")),[1]SURVEY123!$A:$A,[1]SURVEY123!$AF:$AF,"")</f>
        <v/>
      </c>
      <c r="M10" s="5" t="str">
        <f>_xlfn.XLOOKUP(($A10&amp;"_"&amp;TEXT(M$2,"yyyy-mm-dd")),[1]SURVEY123!$A:$A,[1]SURVEY123!$AF:$AF,"")</f>
        <v/>
      </c>
      <c r="N10" s="5" t="str">
        <f>_xlfn.XLOOKUP(($A10&amp;"_"&amp;TEXT(N$2,"yyyy-mm-dd")),[1]SURVEY123!$A:$A,[1]SURVEY123!$AF:$AF,"")</f>
        <v/>
      </c>
      <c r="O10" s="5" t="str">
        <f>_xlfn.XLOOKUP(($A10&amp;"_"&amp;TEXT(O$2,"yyyy-mm-dd")),[1]SURVEY123!$A:$A,[1]SURVEY123!$AF:$AF,"")</f>
        <v/>
      </c>
      <c r="P10" s="5" t="str">
        <f>_xlfn.XLOOKUP(($A10&amp;"_"&amp;TEXT(P$2,"yyyy-mm-dd")),[1]SURVEY123!$A:$A,[1]SURVEY123!$AF:$AF,"")</f>
        <v/>
      </c>
      <c r="Q10" s="5" t="str">
        <f>_xlfn.XLOOKUP(($A10&amp;"_"&amp;TEXT(Q$2,"yyyy-mm-dd")),[1]SURVEY123!$A:$A,[1]SURVEY123!$AF:$AF,"")</f>
        <v/>
      </c>
      <c r="R10" s="3">
        <f t="shared" si="1"/>
        <v>0</v>
      </c>
      <c r="S10" s="12" t="str" cm="1">
        <f t="array" ref="S10">_xlfn.IFS(B10="","NA", AND(R10=0, B10&lt;126), "Excellent", AND(R10&gt;=1, B10&lt;126), "Good", AND(OR(R10=0, R10=1, R10=2), B10&gt;126), "Fair", AND(R10&gt;=3, B10&gt;126), "Poor")</f>
        <v>NA</v>
      </c>
    </row>
    <row r="11" spans="1:19">
      <c r="A11" s="3" t="s">
        <v>14</v>
      </c>
      <c r="B11" s="10">
        <f t="shared" si="2"/>
        <v>13.829669895876187</v>
      </c>
      <c r="C11" s="5">
        <f>_xlfn.XLOOKUP(($A11&amp;"_"&amp;TEXT(C$2,"yyyy-mm-dd")),[1]SURVEY123!$A:$A,[1]SURVEY123!$AF:$AF,"")</f>
        <v>29.9</v>
      </c>
      <c r="D11" s="5">
        <f>_xlfn.XLOOKUP(($A11&amp;"_"&amp;TEXT(D$2,"yyyy-mm-dd")),[1]SURVEY123!$A:$A,[1]SURVEY123!$AF:$AF,"")</f>
        <v>29.2</v>
      </c>
      <c r="E11" s="5">
        <f>_xlfn.XLOOKUP(($A11&amp;"_"&amp;TEXT(E$2,"yyyy-mm-dd")),[1]SURVEY123!$A:$A,[1]SURVEY123!$AF:$AF,"")</f>
        <v>16</v>
      </c>
      <c r="F11" s="5">
        <f>_xlfn.XLOOKUP(($A11&amp;"_"&amp;TEXT(F$2,"yyyy-mm-dd")),[1]SURVEY123!$A:$A,[1]SURVEY123!$AF:$AF,"")</f>
        <v>51.2</v>
      </c>
      <c r="G11" s="5">
        <f>_xlfn.XLOOKUP(($A11&amp;"_"&amp;TEXT(G$2,"yyyy-mm-dd")),[1]SURVEY123!$A:$A,[1]SURVEY123!$AF:$AF,"")</f>
        <v>74.3</v>
      </c>
      <c r="H11" s="5" t="str">
        <f>_xlfn.XLOOKUP(($A11&amp;"_"&amp;TEXT(H$2,"yyyy-mm-dd")),[1]SURVEY123!$A:$A,[1]SURVEY123!$AF:$AF,"")</f>
        <v/>
      </c>
      <c r="I11" s="5">
        <f>_xlfn.XLOOKUP(($A11&amp;"_"&amp;TEXT(I$2,"yyyy-mm-dd")),[1]SURVEY123!$A:$A,[1]SURVEY123!$AF:$AF,"")</f>
        <v>23.3</v>
      </c>
      <c r="J11" s="5">
        <f>_xlfn.XLOOKUP(($A11&amp;"_"&amp;TEXT(J$2,"yyyy-mm-dd")),[1]SURVEY123!$A:$A,[1]SURVEY123!$AF:$AF,"")</f>
        <v>28.7</v>
      </c>
      <c r="K11" s="5">
        <f>_xlfn.XLOOKUP(($A11&amp;"_"&amp;TEXT(K$2,"yyyy-mm-dd")),[1]SURVEY123!$A:$A,[1]SURVEY123!$AF:$AF,"")</f>
        <v>1</v>
      </c>
      <c r="L11" s="5">
        <f>_xlfn.XLOOKUP(($A11&amp;"_"&amp;TEXT(L$2,"yyyy-mm-dd")),[1]SURVEY123!$A:$A,[1]SURVEY123!$AF:$AF,"")</f>
        <v>8.3000000000000007</v>
      </c>
      <c r="M11" s="5">
        <f>_xlfn.XLOOKUP(($A11&amp;"_"&amp;TEXT(M$2,"yyyy-mm-dd")),[1]SURVEY123!$A:$A,[1]SURVEY123!$AF:$AF,"")</f>
        <v>12</v>
      </c>
      <c r="N11" s="5">
        <f>_xlfn.XLOOKUP(($A11&amp;"_"&amp;TEXT(N$2,"yyyy-mm-dd")),[1]SURVEY123!$A:$A,[1]SURVEY123!$AF:$AF,"")</f>
        <v>1</v>
      </c>
      <c r="O11" s="5" t="str">
        <f>_xlfn.XLOOKUP(($A11&amp;"_"&amp;TEXT(O$2,"yyyy-mm-dd")),[1]SURVEY123!$A:$A,[1]SURVEY123!$AF:$AF,"")</f>
        <v/>
      </c>
      <c r="P11" s="5" t="str">
        <f>_xlfn.XLOOKUP(($A11&amp;"_"&amp;TEXT(P$2,"yyyy-mm-dd")),[1]SURVEY123!$A:$A,[1]SURVEY123!$AF:$AF,"")</f>
        <v/>
      </c>
      <c r="Q11" s="5" t="str">
        <f>_xlfn.XLOOKUP(($A11&amp;"_"&amp;TEXT(Q$2,"yyyy-mm-dd")),[1]SURVEY123!$A:$A,[1]SURVEY123!$AF:$AF,"")</f>
        <v/>
      </c>
      <c r="R11" s="3">
        <f t="shared" si="1"/>
        <v>0</v>
      </c>
      <c r="S11" s="12" t="str" cm="1">
        <f t="array" ref="S11">_xlfn.IFS(B11="","NA", AND(R11=0, B11&lt;126), "Excellent", AND(R11&gt;=1, B11&lt;126), "Good", AND(OR(R11=0, R11=1, R11=2), B11&gt;126), "Fair", AND(R11&gt;=3, B11&gt;126), "Poor")</f>
        <v>Excellent</v>
      </c>
    </row>
    <row r="12" spans="1:19">
      <c r="A12" s="3" t="s">
        <v>15</v>
      </c>
      <c r="B12" s="10">
        <f t="shared" si="2"/>
        <v>8.3779883549395553</v>
      </c>
      <c r="C12" s="5" t="str">
        <f>_xlfn.XLOOKUP(($A12&amp;"_"&amp;TEXT(C$2,"yyyy-mm-dd")),[1]SURVEY123!$A:$A,[1]SURVEY123!$AF:$AF,"")</f>
        <v/>
      </c>
      <c r="D12" s="5" t="str">
        <f>_xlfn.XLOOKUP(($A12&amp;"_"&amp;TEXT(D$2,"yyyy-mm-dd")),[1]SURVEY123!$A:$A,[1]SURVEY123!$AF:$AF,"")</f>
        <v/>
      </c>
      <c r="E12" s="5" t="str">
        <f>_xlfn.XLOOKUP(($A12&amp;"_"&amp;TEXT(E$2,"yyyy-mm-dd")),[1]SURVEY123!$A:$A,[1]SURVEY123!$AF:$AF,"")</f>
        <v/>
      </c>
      <c r="F12" s="5" t="str">
        <f>_xlfn.XLOOKUP(($A12&amp;"_"&amp;TEXT(F$2,"yyyy-mm-dd")),[1]SURVEY123!$A:$A,[1]SURVEY123!$AF:$AF,"")</f>
        <v/>
      </c>
      <c r="G12" s="5" t="str">
        <f>_xlfn.XLOOKUP(($A12&amp;"_"&amp;TEXT(G$2,"yyyy-mm-dd")),[1]SURVEY123!$A:$A,[1]SURVEY123!$AF:$AF,"")</f>
        <v/>
      </c>
      <c r="H12" s="5">
        <f>_xlfn.XLOOKUP(($A12&amp;"_"&amp;TEXT(H$2,"yyyy-mm-dd")),[1]SURVEY123!$A:$A,[1]SURVEY123!$AF:$AF,"")</f>
        <v>23.8</v>
      </c>
      <c r="I12" s="5">
        <f>_xlfn.XLOOKUP(($A12&amp;"_"&amp;TEXT(I$2,"yyyy-mm-dd")),[1]SURVEY123!$A:$A,[1]SURVEY123!$AF:$AF,"")</f>
        <v>21.3</v>
      </c>
      <c r="J12" s="5">
        <f>_xlfn.XLOOKUP(($A12&amp;"_"&amp;TEXT(J$2,"yyyy-mm-dd")),[1]SURVEY123!$A:$A,[1]SURVEY123!$AF:$AF,"")</f>
        <v>1</v>
      </c>
      <c r="K12" s="5">
        <f>_xlfn.XLOOKUP(($A12&amp;"_"&amp;TEXT(K$2,"yyyy-mm-dd")),[1]SURVEY123!$A:$A,[1]SURVEY123!$AF:$AF,"")</f>
        <v>2</v>
      </c>
      <c r="L12" s="5">
        <f>_xlfn.XLOOKUP(($A12&amp;"_"&amp;TEXT(L$2,"yyyy-mm-dd")),[1]SURVEY123!$A:$A,[1]SURVEY123!$AF:$AF,"")</f>
        <v>4.0999999999999996</v>
      </c>
      <c r="M12" s="5">
        <f>_xlfn.XLOOKUP(($A12&amp;"_"&amp;TEXT(M$2,"yyyy-mm-dd")),[1]SURVEY123!$A:$A,[1]SURVEY123!$AF:$AF,"")</f>
        <v>13.2</v>
      </c>
      <c r="N12" s="5">
        <f>_xlfn.XLOOKUP(($A12&amp;"_"&amp;TEXT(N$2,"yyyy-mm-dd")),[1]SURVEY123!$A:$A,[1]SURVEY123!$AF:$AF,"")</f>
        <v>52.8</v>
      </c>
      <c r="O12" s="5" t="str">
        <f>_xlfn.XLOOKUP(($A12&amp;"_"&amp;TEXT(O$2,"yyyy-mm-dd")),[1]SURVEY123!$A:$A,[1]SURVEY123!$AF:$AF,"")</f>
        <v/>
      </c>
      <c r="P12" s="5" t="str">
        <f>_xlfn.XLOOKUP(($A12&amp;"_"&amp;TEXT(P$2,"yyyy-mm-dd")),[1]SURVEY123!$A:$A,[1]SURVEY123!$AF:$AF,"")</f>
        <v/>
      </c>
      <c r="Q12" s="5" t="str">
        <f>_xlfn.XLOOKUP(($A12&amp;"_"&amp;TEXT(Q$2,"yyyy-mm-dd")),[1]SURVEY123!$A:$A,[1]SURVEY123!$AF:$AF,"")</f>
        <v/>
      </c>
      <c r="R12" s="3">
        <f t="shared" si="1"/>
        <v>0</v>
      </c>
      <c r="S12" s="12" t="str" cm="1">
        <f t="array" ref="S12">_xlfn.IFS(B12="","NA", AND(R12=0, B12&lt;126), "Excellent", AND(R12&gt;=1, B12&lt;126), "Good", AND(OR(R12=0, R12=1, R12=2), B12&gt;126), "Fair", AND(R12&gt;=3, B12&gt;126), "Poor")</f>
        <v>Excellent</v>
      </c>
    </row>
    <row r="13" spans="1:19">
      <c r="A13" s="3" t="s">
        <v>16</v>
      </c>
      <c r="B13" s="10">
        <f t="shared" si="2"/>
        <v>1653.6674577443575</v>
      </c>
      <c r="C13" s="5">
        <f>_xlfn.XLOOKUP(($A13&amp;"_"&amp;TEXT(C$2,"yyyy-mm-dd")),[1]SURVEY123!$A:$A,[1]SURVEY123!$AF:$AF,"")</f>
        <v>478.6</v>
      </c>
      <c r="D13" s="5">
        <f>_xlfn.XLOOKUP(($A13&amp;"_"&amp;TEXT(D$2,"yyyy-mm-dd")),[1]SURVEY123!$A:$A,[1]SURVEY123!$AF:$AF,"")</f>
        <v>2500</v>
      </c>
      <c r="E13" s="5">
        <f>_xlfn.XLOOKUP(($A13&amp;"_"&amp;TEXT(E$2,"yyyy-mm-dd")),[1]SURVEY123!$A:$A,[1]SURVEY123!$AF:$AF,"")</f>
        <v>2500</v>
      </c>
      <c r="F13" s="5">
        <f>_xlfn.XLOOKUP(($A13&amp;"_"&amp;TEXT(F$2,"yyyy-mm-dd")),[1]SURVEY123!$A:$A,[1]SURVEY123!$AF:$AF,"")</f>
        <v>2500</v>
      </c>
      <c r="G13" s="5" t="str">
        <f>_xlfn.XLOOKUP(($A13&amp;"_"&amp;TEXT(G$2,"yyyy-mm-dd")),[1]SURVEY123!$A:$A,[1]SURVEY123!$AF:$AF,"")</f>
        <v/>
      </c>
      <c r="H13" s="5" t="str">
        <f>_xlfn.XLOOKUP(($A13&amp;"_"&amp;TEXT(H$2,"yyyy-mm-dd")),[1]SURVEY123!$A:$A,[1]SURVEY123!$AF:$AF,"")</f>
        <v/>
      </c>
      <c r="I13" s="5" t="str">
        <f>_xlfn.XLOOKUP(($A13&amp;"_"&amp;TEXT(I$2,"yyyy-mm-dd")),[1]SURVEY123!$A:$A,[1]SURVEY123!$AF:$AF,"")</f>
        <v/>
      </c>
      <c r="J13" s="5" t="str">
        <f>_xlfn.XLOOKUP(($A13&amp;"_"&amp;TEXT(J$2,"yyyy-mm-dd")),[1]SURVEY123!$A:$A,[1]SURVEY123!$AF:$AF,"")</f>
        <v/>
      </c>
      <c r="K13" s="5" t="str">
        <f>_xlfn.XLOOKUP(($A13&amp;"_"&amp;TEXT(K$2,"yyyy-mm-dd")),[1]SURVEY123!$A:$A,[1]SURVEY123!$AF:$AF,"")</f>
        <v/>
      </c>
      <c r="L13" s="5" t="str">
        <f>_xlfn.XLOOKUP(($A13&amp;"_"&amp;TEXT(L$2,"yyyy-mm-dd")),[1]SURVEY123!$A:$A,[1]SURVEY123!$AF:$AF,"")</f>
        <v/>
      </c>
      <c r="M13" s="5" t="str">
        <f>_xlfn.XLOOKUP(($A13&amp;"_"&amp;TEXT(M$2,"yyyy-mm-dd")),[1]SURVEY123!$A:$A,[1]SURVEY123!$AF:$AF,"")</f>
        <v/>
      </c>
      <c r="N13" s="5" t="str">
        <f>_xlfn.XLOOKUP(($A13&amp;"_"&amp;TEXT(N$2,"yyyy-mm-dd")),[1]SURVEY123!$A:$A,[1]SURVEY123!$AF:$AF,"")</f>
        <v/>
      </c>
      <c r="O13" s="5" t="str">
        <f>_xlfn.XLOOKUP(($A13&amp;"_"&amp;TEXT(O$2,"yyyy-mm-dd")),[1]SURVEY123!$A:$A,[1]SURVEY123!$AF:$AF,"")</f>
        <v/>
      </c>
      <c r="P13" s="5" t="str">
        <f>_xlfn.XLOOKUP(($A13&amp;"_"&amp;TEXT(P$2,"yyyy-mm-dd")),[1]SURVEY123!$A:$A,[1]SURVEY123!$AF:$AF,"")</f>
        <v/>
      </c>
      <c r="Q13" s="5" t="str">
        <f>_xlfn.XLOOKUP(($A13&amp;"_"&amp;TEXT(Q$2,"yyyy-mm-dd")),[1]SURVEY123!$A:$A,[1]SURVEY123!$AF:$AF,"")</f>
        <v/>
      </c>
      <c r="R13" s="3">
        <f t="shared" si="1"/>
        <v>4</v>
      </c>
      <c r="S13" s="12" t="str" cm="1">
        <f t="array" ref="S13">_xlfn.IFS(B13="","NA", AND(R13=0, B13&lt;126), "Excellent", AND(R13&gt;=1, B13&lt;126), "Good", AND(OR(R13=0, R13=1, R13=2), B13&gt;126), "Fair", AND(R13&gt;=3, B13&gt;126), "Poor")</f>
        <v>Poor</v>
      </c>
    </row>
    <row r="14" spans="1:19">
      <c r="A14" s="3" t="s">
        <v>17</v>
      </c>
      <c r="B14" s="10">
        <f t="shared" si="2"/>
        <v>72.408545533693527</v>
      </c>
      <c r="C14" s="5">
        <f>_xlfn.XLOOKUP(($A14&amp;"_"&amp;TEXT(C$2,"yyyy-mm-dd")),[1]SURVEY123!$A:$A,[1]SURVEY123!$AF:$AF,"")</f>
        <v>114.5</v>
      </c>
      <c r="D14" s="5">
        <f>_xlfn.XLOOKUP(($A14&amp;"_"&amp;TEXT(D$2,"yyyy-mm-dd")),[1]SURVEY123!$A:$A,[1]SURVEY123!$AF:$AF,"")</f>
        <v>50.4</v>
      </c>
      <c r="E14" s="5">
        <f>_xlfn.XLOOKUP(($A14&amp;"_"&amp;TEXT(E$2,"yyyy-mm-dd")),[1]SURVEY123!$A:$A,[1]SURVEY123!$AF:$AF,"")</f>
        <v>920.8</v>
      </c>
      <c r="F14" s="5">
        <f>_xlfn.XLOOKUP(($A14&amp;"_"&amp;TEXT(F$2,"yyyy-mm-dd")),[1]SURVEY123!$A:$A,[1]SURVEY123!$AF:$AF,"")</f>
        <v>88.4</v>
      </c>
      <c r="G14" s="5">
        <f>_xlfn.XLOOKUP(($A14&amp;"_"&amp;TEXT(G$2,"yyyy-mm-dd")),[1]SURVEY123!$A:$A,[1]SURVEY123!$AF:$AF,"")</f>
        <v>1203.3</v>
      </c>
      <c r="H14" s="5">
        <f>_xlfn.XLOOKUP(($A14&amp;"_"&amp;TEXT(H$2,"yyyy-mm-dd")),[1]SURVEY123!$A:$A,[1]SURVEY123!$AF:$AF,"")</f>
        <v>78</v>
      </c>
      <c r="I14" s="5">
        <f>_xlfn.XLOOKUP(($A14&amp;"_"&amp;TEXT(I$2,"yyyy-mm-dd")),[1]SURVEY123!$A:$A,[1]SURVEY123!$AF:$AF,"")</f>
        <v>101.4</v>
      </c>
      <c r="J14" s="5">
        <f>_xlfn.XLOOKUP(($A14&amp;"_"&amp;TEXT(J$2,"yyyy-mm-dd")),[1]SURVEY123!$A:$A,[1]SURVEY123!$AF:$AF,"")</f>
        <v>10.5</v>
      </c>
      <c r="K14" s="5">
        <f>_xlfn.XLOOKUP(($A14&amp;"_"&amp;TEXT(K$2,"yyyy-mm-dd")),[1]SURVEY123!$A:$A,[1]SURVEY123!$AF:$AF,"")</f>
        <v>18.899999999999999</v>
      </c>
      <c r="L14" s="5">
        <f>_xlfn.XLOOKUP(($A14&amp;"_"&amp;TEXT(L$2,"yyyy-mm-dd")),[1]SURVEY123!$A:$A,[1]SURVEY123!$AF:$AF,"")</f>
        <v>23.5</v>
      </c>
      <c r="M14" s="5">
        <f>_xlfn.XLOOKUP(($A14&amp;"_"&amp;TEXT(M$2,"yyyy-mm-dd")),[1]SURVEY123!$A:$A,[1]SURVEY123!$AF:$AF,"")</f>
        <v>95.8</v>
      </c>
      <c r="N14" s="5">
        <f>_xlfn.XLOOKUP(($A14&amp;"_"&amp;TEXT(N$2,"yyyy-mm-dd")),[1]SURVEY123!$A:$A,[1]SURVEY123!$AF:$AF,"")</f>
        <v>10.4</v>
      </c>
      <c r="O14" s="5" t="str">
        <f>_xlfn.XLOOKUP(($A14&amp;"_"&amp;TEXT(O$2,"yyyy-mm-dd")),[1]SURVEY123!$A:$A,[1]SURVEY123!$AF:$AF,"")</f>
        <v/>
      </c>
      <c r="P14" s="5" t="str">
        <f>_xlfn.XLOOKUP(($A14&amp;"_"&amp;TEXT(P$2,"yyyy-mm-dd")),[1]SURVEY123!$A:$A,[1]SURVEY123!$AF:$AF,"")</f>
        <v/>
      </c>
      <c r="Q14" s="5" t="str">
        <f>_xlfn.XLOOKUP(($A14&amp;"_"&amp;TEXT(Q$2,"yyyy-mm-dd")),[1]SURVEY123!$A:$A,[1]SURVEY123!$AF:$AF,"")</f>
        <v/>
      </c>
      <c r="R14" s="3">
        <f t="shared" si="1"/>
        <v>2</v>
      </c>
      <c r="S14" s="12" t="str" cm="1">
        <f t="array" ref="S14">_xlfn.IFS(B14="","NA", AND(R14=0, B14&lt;126), "Excellent", AND(R14&gt;=1, B14&lt;126), "Good", AND(OR(R14=0, R14=1, R14=2), B14&gt;126), "Fair", AND(R14&gt;=3, B14&gt;126), "Poor")</f>
        <v>Good</v>
      </c>
    </row>
    <row r="15" spans="1:19">
      <c r="A15" s="3" t="s">
        <v>18</v>
      </c>
      <c r="B15" s="10">
        <f t="shared" si="2"/>
        <v>124.65780406798802</v>
      </c>
      <c r="C15" s="5">
        <f>_xlfn.XLOOKUP(($A15&amp;"_"&amp;TEXT(C$2,"yyyy-mm-dd")),[1]SURVEY123!$A:$A,[1]SURVEY123!$AF:$AF,"")</f>
        <v>123.6</v>
      </c>
      <c r="D15" s="5">
        <f>_xlfn.XLOOKUP(($A15&amp;"_"&amp;TEXT(D$2,"yyyy-mm-dd")),[1]SURVEY123!$A:$A,[1]SURVEY123!$AF:$AF,"")</f>
        <v>88</v>
      </c>
      <c r="E15" s="5">
        <f>_xlfn.XLOOKUP(($A15&amp;"_"&amp;TEXT(E$2,"yyyy-mm-dd")),[1]SURVEY123!$A:$A,[1]SURVEY123!$AF:$AF,"")</f>
        <v>870.4</v>
      </c>
      <c r="F15" s="5">
        <f>_xlfn.XLOOKUP(($A15&amp;"_"&amp;TEXT(F$2,"yyyy-mm-dd")),[1]SURVEY123!$A:$A,[1]SURVEY123!$AF:$AF,"")</f>
        <v>157.6</v>
      </c>
      <c r="G15" s="5">
        <f>_xlfn.XLOOKUP(($A15&amp;"_"&amp;TEXT(G$2,"yyyy-mm-dd")),[1]SURVEY123!$A:$A,[1]SURVEY123!$AF:$AF,"")</f>
        <v>1299.7</v>
      </c>
      <c r="H15" s="5">
        <f>_xlfn.XLOOKUP(($A15&amp;"_"&amp;TEXT(H$2,"yyyy-mm-dd")),[1]SURVEY123!$A:$A,[1]SURVEY123!$AF:$AF,"")</f>
        <v>86.2</v>
      </c>
      <c r="I15" s="5">
        <f>_xlfn.XLOOKUP(($A15&amp;"_"&amp;TEXT(I$2,"yyyy-mm-dd")),[1]SURVEY123!$A:$A,[1]SURVEY123!$AF:$AF,"")</f>
        <v>56.1</v>
      </c>
      <c r="J15" s="5">
        <f>_xlfn.XLOOKUP(($A15&amp;"_"&amp;TEXT(J$2,"yyyy-mm-dd")),[1]SURVEY123!$A:$A,[1]SURVEY123!$AF:$AF,"")</f>
        <v>54.5</v>
      </c>
      <c r="K15" s="5">
        <f>_xlfn.XLOOKUP(($A15&amp;"_"&amp;TEXT(K$2,"yyyy-mm-dd")),[1]SURVEY123!$A:$A,[1]SURVEY123!$AF:$AF,"")</f>
        <v>30</v>
      </c>
      <c r="L15" s="5">
        <f>_xlfn.XLOOKUP(($A15&amp;"_"&amp;TEXT(L$2,"yyyy-mm-dd")),[1]SURVEY123!$A:$A,[1]SURVEY123!$AF:$AF,"")</f>
        <v>59.1</v>
      </c>
      <c r="M15" s="5" t="str">
        <f>_xlfn.XLOOKUP(($A15&amp;"_"&amp;TEXT(M$2,"yyyy-mm-dd")),[1]SURVEY123!$A:$A,[1]SURVEY123!$AF:$AF,"")</f>
        <v/>
      </c>
      <c r="N15" s="5" t="str">
        <f>_xlfn.XLOOKUP(($A15&amp;"_"&amp;TEXT(N$2,"yyyy-mm-dd")),[1]SURVEY123!$A:$A,[1]SURVEY123!$AF:$AF,"")</f>
        <v/>
      </c>
      <c r="O15" s="5" t="str">
        <f>_xlfn.XLOOKUP(($A15&amp;"_"&amp;TEXT(O$2,"yyyy-mm-dd")),[1]SURVEY123!$A:$A,[1]SURVEY123!$AF:$AF,"")</f>
        <v/>
      </c>
      <c r="P15" s="5" t="str">
        <f>_xlfn.XLOOKUP(($A15&amp;"_"&amp;TEXT(P$2,"yyyy-mm-dd")),[1]SURVEY123!$A:$A,[1]SURVEY123!$AF:$AF,"")</f>
        <v/>
      </c>
      <c r="Q15" s="5" t="str">
        <f>_xlfn.XLOOKUP(($A15&amp;"_"&amp;TEXT(Q$2,"yyyy-mm-dd")),[1]SURVEY123!$A:$A,[1]SURVEY123!$AF:$AF,"")</f>
        <v/>
      </c>
      <c r="R15" s="3">
        <f t="shared" si="1"/>
        <v>2</v>
      </c>
      <c r="S15" s="12" t="str" cm="1">
        <f t="array" ref="S15">_xlfn.IFS(B15="","NA", AND(R15=0, B15&lt;126), "Excellent", AND(R15&gt;=1, B15&lt;126), "Good", AND(OR(R15=0, R15=1, R15=2), B15&gt;126), "Fair", AND(R15&gt;=3, B15&gt;126), "Poor")</f>
        <v>Good</v>
      </c>
    </row>
    <row r="16" spans="1:19">
      <c r="A16" s="3" t="s">
        <v>19</v>
      </c>
      <c r="B16" s="10">
        <f t="shared" si="2"/>
        <v>161.13543224333719</v>
      </c>
      <c r="C16" s="5">
        <f>_xlfn.XLOOKUP(($A16&amp;"_"&amp;TEXT(C$2,"yyyy-mm-dd")),[1]SURVEY123!$A:$A,[1]SURVEY123!$AF:$AF,"")</f>
        <v>90.9</v>
      </c>
      <c r="D16" s="5">
        <f>_xlfn.XLOOKUP(($A16&amp;"_"&amp;TEXT(D$2,"yyyy-mm-dd")),[1]SURVEY123!$A:$A,[1]SURVEY123!$AF:$AF,"")</f>
        <v>127.4</v>
      </c>
      <c r="E16" s="5">
        <f>_xlfn.XLOOKUP(($A16&amp;"_"&amp;TEXT(E$2,"yyyy-mm-dd")),[1]SURVEY123!$A:$A,[1]SURVEY123!$AF:$AF,"")</f>
        <v>1732.9</v>
      </c>
      <c r="F16" s="5">
        <f>_xlfn.XLOOKUP(($A16&amp;"_"&amp;TEXT(F$2,"yyyy-mm-dd")),[1]SURVEY123!$A:$A,[1]SURVEY123!$AF:$AF,"")</f>
        <v>45.7</v>
      </c>
      <c r="G16" s="5">
        <f>_xlfn.XLOOKUP(($A16&amp;"_"&amp;TEXT(G$2,"yyyy-mm-dd")),[1]SURVEY123!$A:$A,[1]SURVEY123!$AF:$AF,"")</f>
        <v>1732.9</v>
      </c>
      <c r="H16" s="5">
        <f>_xlfn.XLOOKUP(($A16&amp;"_"&amp;TEXT(H$2,"yyyy-mm-dd")),[1]SURVEY123!$A:$A,[1]SURVEY123!$AF:$AF,"")</f>
        <v>2500</v>
      </c>
      <c r="I16" s="5">
        <f>_xlfn.XLOOKUP(($A16&amp;"_"&amp;TEXT(I$2,"yyyy-mm-dd")),[1]SURVEY123!$A:$A,[1]SURVEY123!$AF:$AF,"")</f>
        <v>142.1</v>
      </c>
      <c r="J16" s="5">
        <f>_xlfn.XLOOKUP(($A16&amp;"_"&amp;TEXT(J$2,"yyyy-mm-dd")),[1]SURVEY123!$A:$A,[1]SURVEY123!$AF:$AF,"")</f>
        <v>25.3</v>
      </c>
      <c r="K16" s="5">
        <f>_xlfn.XLOOKUP(($A16&amp;"_"&amp;TEXT(K$2,"yyyy-mm-dd")),[1]SURVEY123!$A:$A,[1]SURVEY123!$AF:$AF,"")</f>
        <v>36.299999999999997</v>
      </c>
      <c r="L16" s="5">
        <f>_xlfn.XLOOKUP(($A16&amp;"_"&amp;TEXT(L$2,"yyyy-mm-dd")),[1]SURVEY123!$A:$A,[1]SURVEY123!$AF:$AF,"")</f>
        <v>43.5</v>
      </c>
      <c r="M16" s="5">
        <f>_xlfn.XLOOKUP(($A16&amp;"_"&amp;TEXT(M$2,"yyyy-mm-dd")),[1]SURVEY123!$A:$A,[1]SURVEY123!$AF:$AF,"")</f>
        <v>378.4</v>
      </c>
      <c r="N16" s="5">
        <f>_xlfn.XLOOKUP(($A16&amp;"_"&amp;TEXT(N$2,"yyyy-mm-dd")),[1]SURVEY123!$A:$A,[1]SURVEY123!$AF:$AF,"")</f>
        <v>35.9</v>
      </c>
      <c r="O16" s="5" t="str">
        <f>_xlfn.XLOOKUP(($A16&amp;"_"&amp;TEXT(O$2,"yyyy-mm-dd")),[1]SURVEY123!$A:$A,[1]SURVEY123!$AF:$AF,"")</f>
        <v/>
      </c>
      <c r="P16" s="5" t="str">
        <f>_xlfn.XLOOKUP(($A16&amp;"_"&amp;TEXT(P$2,"yyyy-mm-dd")),[1]SURVEY123!$A:$A,[1]SURVEY123!$AF:$AF,"")</f>
        <v/>
      </c>
      <c r="Q16" s="5" t="str">
        <f>_xlfn.XLOOKUP(($A16&amp;"_"&amp;TEXT(Q$2,"yyyy-mm-dd")),[1]SURVEY123!$A:$A,[1]SURVEY123!$AF:$AF,"")</f>
        <v/>
      </c>
      <c r="R16" s="3">
        <f t="shared" si="1"/>
        <v>4</v>
      </c>
      <c r="S16" s="12" t="str" cm="1">
        <f t="array" ref="S16">_xlfn.IFS(B16="","NA", AND(R16=0, B16&lt;126), "Excellent", AND(R16&gt;=1, B16&lt;126), "Good", AND(OR(R16=0, R16=1, R16=2), B16&gt;126), "Fair", AND(R16&gt;=3, B16&gt;126), "Poor")</f>
        <v>Poor</v>
      </c>
    </row>
    <row r="17" spans="1:19">
      <c r="A17" s="3" t="s">
        <v>20</v>
      </c>
      <c r="B17" s="10">
        <f t="shared" si="2"/>
        <v>328.2</v>
      </c>
      <c r="C17" s="5" t="str">
        <f>_xlfn.XLOOKUP(($A17&amp;"_"&amp;TEXT(C$2,"yyyy-mm-dd")),[1]SURVEY123!$A:$A,[1]SURVEY123!$AF:$AF,"")</f>
        <v/>
      </c>
      <c r="D17" s="5" t="str">
        <f>_xlfn.XLOOKUP(($A17&amp;"_"&amp;TEXT(D$2,"yyyy-mm-dd")),[1]SURVEY123!$A:$A,[1]SURVEY123!$AF:$AF,"")</f>
        <v/>
      </c>
      <c r="E17" s="5" t="str">
        <f>_xlfn.XLOOKUP(($A17&amp;"_"&amp;TEXT(E$2,"yyyy-mm-dd")),[1]SURVEY123!$A:$A,[1]SURVEY123!$AF:$AF,"")</f>
        <v/>
      </c>
      <c r="F17" s="5" t="str">
        <f>_xlfn.XLOOKUP(($A17&amp;"_"&amp;TEXT(F$2,"yyyy-mm-dd")),[1]SURVEY123!$A:$A,[1]SURVEY123!$AF:$AF,"")</f>
        <v/>
      </c>
      <c r="G17" s="5" t="str">
        <f>_xlfn.XLOOKUP(($A17&amp;"_"&amp;TEXT(G$2,"yyyy-mm-dd")),[1]SURVEY123!$A:$A,[1]SURVEY123!$AF:$AF,"")</f>
        <v/>
      </c>
      <c r="H17" s="5" t="str">
        <f>_xlfn.XLOOKUP(($A17&amp;"_"&amp;TEXT(H$2,"yyyy-mm-dd")),[1]SURVEY123!$A:$A,[1]SURVEY123!$AF:$AF,"")</f>
        <v/>
      </c>
      <c r="I17" s="5">
        <f>_xlfn.XLOOKUP(($A17&amp;"_"&amp;TEXT(I$2,"yyyy-mm-dd")),[1]SURVEY123!$A:$A,[1]SURVEY123!$AF:$AF,"")</f>
        <v>328.2</v>
      </c>
      <c r="J17" s="5" t="str">
        <f>_xlfn.XLOOKUP(($A17&amp;"_"&amp;TEXT(J$2,"yyyy-mm-dd")),[1]SURVEY123!$A:$A,[1]SURVEY123!$AF:$AF,"")</f>
        <v/>
      </c>
      <c r="K17" s="5" t="str">
        <f>_xlfn.XLOOKUP(($A17&amp;"_"&amp;TEXT(K$2,"yyyy-mm-dd")),[1]SURVEY123!$A:$A,[1]SURVEY123!$AF:$AF,"")</f>
        <v/>
      </c>
      <c r="L17" s="5" t="str">
        <f>_xlfn.XLOOKUP(($A17&amp;"_"&amp;TEXT(L$2,"yyyy-mm-dd")),[1]SURVEY123!$A:$A,[1]SURVEY123!$AF:$AF,"")</f>
        <v/>
      </c>
      <c r="M17" s="5" t="str">
        <f>_xlfn.XLOOKUP(($A17&amp;"_"&amp;TEXT(M$2,"yyyy-mm-dd")),[1]SURVEY123!$A:$A,[1]SURVEY123!$AF:$AF,"")</f>
        <v/>
      </c>
      <c r="N17" s="5" t="str">
        <f>_xlfn.XLOOKUP(($A17&amp;"_"&amp;TEXT(N$2,"yyyy-mm-dd")),[1]SURVEY123!$A:$A,[1]SURVEY123!$AF:$AF,"")</f>
        <v/>
      </c>
      <c r="O17" s="5" t="str">
        <f>_xlfn.XLOOKUP(($A17&amp;"_"&amp;TEXT(O$2,"yyyy-mm-dd")),[1]SURVEY123!$A:$A,[1]SURVEY123!$AF:$AF,"")</f>
        <v/>
      </c>
      <c r="P17" s="5" t="str">
        <f>_xlfn.XLOOKUP(($A17&amp;"_"&amp;TEXT(P$2,"yyyy-mm-dd")),[1]SURVEY123!$A:$A,[1]SURVEY123!$AF:$AF,"")</f>
        <v/>
      </c>
      <c r="Q17" s="5" t="str">
        <f>_xlfn.XLOOKUP(($A17&amp;"_"&amp;TEXT(Q$2,"yyyy-mm-dd")),[1]SURVEY123!$A:$A,[1]SURVEY123!$AF:$AF,"")</f>
        <v/>
      </c>
      <c r="R17" s="3">
        <f t="shared" si="1"/>
        <v>1</v>
      </c>
      <c r="S17" s="12" t="str" cm="1">
        <f t="array" ref="S17">_xlfn.IFS(B17="","NA", AND(R17=0, B17&lt;126), "Excellent", AND(R17&gt;=1, B17&lt;126), "Good", AND(OR(R17=0, R17=1, R17=2), B17&gt;126), "Fair", AND(R17&gt;=3, B17&gt;126), "Poor")</f>
        <v>Fair</v>
      </c>
    </row>
    <row r="18" spans="1:19">
      <c r="A18" s="3" t="s">
        <v>21</v>
      </c>
      <c r="B18" s="10">
        <f t="shared" si="2"/>
        <v>110.2437682119503</v>
      </c>
      <c r="C18" s="5">
        <f>_xlfn.XLOOKUP(($A18&amp;"_"&amp;TEXT(C$2,"yyyy-mm-dd")),[1]SURVEY123!$A:$A,[1]SURVEY123!$AF:$AF,"")</f>
        <v>298.7</v>
      </c>
      <c r="D18" s="5">
        <f>_xlfn.XLOOKUP(($A18&amp;"_"&amp;TEXT(D$2,"yyyy-mm-dd")),[1]SURVEY123!$A:$A,[1]SURVEY123!$AF:$AF,"")</f>
        <v>145.5</v>
      </c>
      <c r="E18" s="5">
        <f>_xlfn.XLOOKUP(($A18&amp;"_"&amp;TEXT(E$2,"yyyy-mm-dd")),[1]SURVEY123!$A:$A,[1]SURVEY123!$AF:$AF,"")</f>
        <v>870.4</v>
      </c>
      <c r="F18" s="5">
        <f>_xlfn.XLOOKUP(($A18&amp;"_"&amp;TEXT(F$2,"yyyy-mm-dd")),[1]SURVEY123!$A:$A,[1]SURVEY123!$AF:$AF,"")</f>
        <v>83.6</v>
      </c>
      <c r="G18" s="5">
        <f>_xlfn.XLOOKUP(($A18&amp;"_"&amp;TEXT(G$2,"yyyy-mm-dd")),[1]SURVEY123!$A:$A,[1]SURVEY123!$AF:$AF,"")</f>
        <v>1011.2</v>
      </c>
      <c r="H18" s="5">
        <f>_xlfn.XLOOKUP(($A18&amp;"_"&amp;TEXT(H$2,"yyyy-mm-dd")),[1]SURVEY123!$A:$A,[1]SURVEY123!$AF:$AF,"")</f>
        <v>86.7</v>
      </c>
      <c r="I18" s="5">
        <f>_xlfn.XLOOKUP(($A18&amp;"_"&amp;TEXT(I$2,"yyyy-mm-dd")),[1]SURVEY123!$A:$A,[1]SURVEY123!$AF:$AF,"")</f>
        <v>51.2</v>
      </c>
      <c r="J18" s="5">
        <f>_xlfn.XLOOKUP(($A18&amp;"_"&amp;TEXT(J$2,"yyyy-mm-dd")),[1]SURVEY123!$A:$A,[1]SURVEY123!$AF:$AF,"")</f>
        <v>15.3</v>
      </c>
      <c r="K18" s="5">
        <f>_xlfn.XLOOKUP(($A18&amp;"_"&amp;TEXT(K$2,"yyyy-mm-dd")),[1]SURVEY123!$A:$A,[1]SURVEY123!$AF:$AF,"")</f>
        <v>17.399999999999999</v>
      </c>
      <c r="L18" s="5">
        <f>_xlfn.XLOOKUP(($A18&amp;"_"&amp;TEXT(L$2,"yyyy-mm-dd")),[1]SURVEY123!$A:$A,[1]SURVEY123!$AF:$AF,"")</f>
        <v>72.400000000000006</v>
      </c>
      <c r="M18" s="5">
        <f>_xlfn.XLOOKUP(($A18&amp;"_"&amp;TEXT(M$2,"yyyy-mm-dd")),[1]SURVEY123!$A:$A,[1]SURVEY123!$AF:$AF,"")</f>
        <v>160.69999999999999</v>
      </c>
      <c r="N18" s="5">
        <f>_xlfn.XLOOKUP(($A18&amp;"_"&amp;TEXT(N$2,"yyyy-mm-dd")),[1]SURVEY123!$A:$A,[1]SURVEY123!$AF:$AF,"")</f>
        <v>73.3</v>
      </c>
      <c r="O18" s="5" t="str">
        <f>_xlfn.XLOOKUP(($A18&amp;"_"&amp;TEXT(O$2,"yyyy-mm-dd")),[1]SURVEY123!$A:$A,[1]SURVEY123!$AF:$AF,"")</f>
        <v/>
      </c>
      <c r="P18" s="5" t="str">
        <f>_xlfn.XLOOKUP(($A18&amp;"_"&amp;TEXT(P$2,"yyyy-mm-dd")),[1]SURVEY123!$A:$A,[1]SURVEY123!$AF:$AF,"")</f>
        <v/>
      </c>
      <c r="Q18" s="5" t="str">
        <f>_xlfn.XLOOKUP(($A18&amp;"_"&amp;TEXT(Q$2,"yyyy-mm-dd")),[1]SURVEY123!$A:$A,[1]SURVEY123!$AF:$AF,"")</f>
        <v/>
      </c>
      <c r="R18" s="3">
        <f t="shared" si="1"/>
        <v>3</v>
      </c>
      <c r="S18" s="12" t="str" cm="1">
        <f t="array" ref="S18">_xlfn.IFS(B18="","NA", AND(R18=0, B18&lt;126), "Excellent", AND(R18&gt;=1, B18&lt;126), "Good", AND(OR(R18=0, R18=1, R18=2), B18&gt;126), "Fair", AND(R18&gt;=3, B18&gt;126), "Poor")</f>
        <v>Good</v>
      </c>
    </row>
    <row r="19" spans="1:19">
      <c r="A19" s="3" t="s">
        <v>22</v>
      </c>
      <c r="B19" s="10">
        <f t="shared" si="2"/>
        <v>142.26349574710636</v>
      </c>
      <c r="C19" s="5" t="str">
        <f>_xlfn.XLOOKUP(($A19&amp;"_"&amp;TEXT(C$2,"yyyy-mm-dd")),[1]SURVEY123!$A:$A,[1]SURVEY123!$AF:$AF,"")</f>
        <v/>
      </c>
      <c r="D19" s="5" t="str">
        <f>_xlfn.XLOOKUP(($A19&amp;"_"&amp;TEXT(D$2,"yyyy-mm-dd")),[1]SURVEY123!$A:$A,[1]SURVEY123!$AF:$AF,"")</f>
        <v/>
      </c>
      <c r="E19" s="5" t="str">
        <f>_xlfn.XLOOKUP(($A19&amp;"_"&amp;TEXT(E$2,"yyyy-mm-dd")),[1]SURVEY123!$A:$A,[1]SURVEY123!$AF:$AF,"")</f>
        <v/>
      </c>
      <c r="F19" s="5" t="str">
        <f>_xlfn.XLOOKUP(($A19&amp;"_"&amp;TEXT(F$2,"yyyy-mm-dd")),[1]SURVEY123!$A:$A,[1]SURVEY123!$AF:$AF,"")</f>
        <v/>
      </c>
      <c r="G19" s="5" t="str">
        <f>_xlfn.XLOOKUP(($A19&amp;"_"&amp;TEXT(G$2,"yyyy-mm-dd")),[1]SURVEY123!$A:$A,[1]SURVEY123!$AF:$AF,"")</f>
        <v/>
      </c>
      <c r="H19" s="5">
        <f>_xlfn.XLOOKUP(($A19&amp;"_"&amp;TEXT(H$2,"yyyy-mm-dd")),[1]SURVEY123!$A:$A,[1]SURVEY123!$AF:$AF,"")</f>
        <v>209.8</v>
      </c>
      <c r="I19" s="5">
        <f>_xlfn.XLOOKUP(($A19&amp;"_"&amp;TEXT(I$2,"yyyy-mm-dd")),[1]SURVEY123!$A:$A,[1]SURVEY123!$AF:$AF,"")</f>
        <v>179.3</v>
      </c>
      <c r="J19" s="5">
        <f>_xlfn.XLOOKUP(($A19&amp;"_"&amp;TEXT(J$2,"yyyy-mm-dd")),[1]SURVEY123!$A:$A,[1]SURVEY123!$AF:$AF,"")</f>
        <v>52</v>
      </c>
      <c r="K19" s="5">
        <f>_xlfn.XLOOKUP(($A19&amp;"_"&amp;TEXT(K$2,"yyyy-mm-dd")),[1]SURVEY123!$A:$A,[1]SURVEY123!$AF:$AF,"")</f>
        <v>66.900000000000006</v>
      </c>
      <c r="L19" s="5">
        <f>_xlfn.XLOOKUP(($A19&amp;"_"&amp;TEXT(L$2,"yyyy-mm-dd")),[1]SURVEY123!$A:$A,[1]SURVEY123!$AF:$AF,"")</f>
        <v>157.6</v>
      </c>
      <c r="M19" s="5">
        <f>_xlfn.XLOOKUP(($A19&amp;"_"&amp;TEXT(M$2,"yyyy-mm-dd")),[1]SURVEY123!$A:$A,[1]SURVEY123!$AF:$AF,"")</f>
        <v>365.4</v>
      </c>
      <c r="N19" s="5">
        <f>_xlfn.XLOOKUP(($A19&amp;"_"&amp;TEXT(N$2,"yyyy-mm-dd")),[1]SURVEY123!$A:$A,[1]SURVEY123!$AF:$AF,"")</f>
        <v>156.5</v>
      </c>
      <c r="O19" s="5" t="str">
        <f>_xlfn.XLOOKUP(($A19&amp;"_"&amp;TEXT(O$2,"yyyy-mm-dd")),[1]SURVEY123!$A:$A,[1]SURVEY123!$AF:$AF,"")</f>
        <v/>
      </c>
      <c r="P19" s="5" t="str">
        <f>_xlfn.XLOOKUP(($A19&amp;"_"&amp;TEXT(P$2,"yyyy-mm-dd")),[1]SURVEY123!$A:$A,[1]SURVEY123!$AF:$AF,"")</f>
        <v/>
      </c>
      <c r="Q19" s="5" t="str">
        <f>_xlfn.XLOOKUP(($A19&amp;"_"&amp;TEXT(Q$2,"yyyy-mm-dd")),[1]SURVEY123!$A:$A,[1]SURVEY123!$AF:$AF,"")</f>
        <v/>
      </c>
      <c r="R19" s="3">
        <f t="shared" si="1"/>
        <v>1</v>
      </c>
      <c r="S19" s="12" t="str" cm="1">
        <f t="array" ref="S19">_xlfn.IFS(B19="","NA", AND(R19=0, B19&lt;126), "Excellent", AND(R19&gt;=1, B19&lt;126), "Good", AND(OR(R19=0, R19=1, R19=2), B19&gt;126), "Fair", AND(R19&gt;=3, B19&gt;126), "Poor")</f>
        <v>Fair</v>
      </c>
    </row>
    <row r="20" spans="1:19">
      <c r="A20" s="3" t="s">
        <v>23</v>
      </c>
      <c r="B20" s="10">
        <f t="shared" si="2"/>
        <v>587.30774961224154</v>
      </c>
      <c r="C20" s="5" t="str">
        <f>_xlfn.XLOOKUP(($A20&amp;"_"&amp;TEXT(C$2,"yyyy-mm-dd")),[1]SURVEY123!$A:$A,[1]SURVEY123!$AF:$AF,"")</f>
        <v/>
      </c>
      <c r="D20" s="5" t="str">
        <f>_xlfn.XLOOKUP(($A20&amp;"_"&amp;TEXT(D$2,"yyyy-mm-dd")),[1]SURVEY123!$A:$A,[1]SURVEY123!$AF:$AF,"")</f>
        <v/>
      </c>
      <c r="E20" s="5" t="str">
        <f>_xlfn.XLOOKUP(($A20&amp;"_"&amp;TEXT(E$2,"yyyy-mm-dd")),[1]SURVEY123!$A:$A,[1]SURVEY123!$AF:$AF,"")</f>
        <v/>
      </c>
      <c r="F20" s="5" t="str">
        <f>_xlfn.XLOOKUP(($A20&amp;"_"&amp;TEXT(F$2,"yyyy-mm-dd")),[1]SURVEY123!$A:$A,[1]SURVEY123!$AF:$AF,"")</f>
        <v/>
      </c>
      <c r="G20" s="5" t="str">
        <f>_xlfn.XLOOKUP(($A20&amp;"_"&amp;TEXT(G$2,"yyyy-mm-dd")),[1]SURVEY123!$A:$A,[1]SURVEY123!$AF:$AF,"")</f>
        <v/>
      </c>
      <c r="H20" s="5">
        <f>_xlfn.XLOOKUP(($A20&amp;"_"&amp;TEXT(H$2,"yyyy-mm-dd")),[1]SURVEY123!$A:$A,[1]SURVEY123!$AF:$AF,"")</f>
        <v>2500</v>
      </c>
      <c r="I20" s="5">
        <f>_xlfn.XLOOKUP(($A20&amp;"_"&amp;TEXT(I$2,"yyyy-mm-dd")),[1]SURVEY123!$A:$A,[1]SURVEY123!$AF:$AF,"")</f>
        <v>49.5</v>
      </c>
      <c r="J20" s="5">
        <f>_xlfn.XLOOKUP(($A20&amp;"_"&amp;TEXT(J$2,"yyyy-mm-dd")),[1]SURVEY123!$A:$A,[1]SURVEY123!$AF:$AF,"")</f>
        <v>1413.6</v>
      </c>
      <c r="K20" s="5">
        <f>_xlfn.XLOOKUP(($A20&amp;"_"&amp;TEXT(K$2,"yyyy-mm-dd")),[1]SURVEY123!$A:$A,[1]SURVEY123!$AF:$AF,"")</f>
        <v>1986.3</v>
      </c>
      <c r="L20" s="5">
        <f>_xlfn.XLOOKUP(($A20&amp;"_"&amp;TEXT(L$2,"yyyy-mm-dd")),[1]SURVEY123!$A:$A,[1]SURVEY123!$AF:$AF,"")</f>
        <v>201.1</v>
      </c>
      <c r="M20" s="5" t="str">
        <f>_xlfn.XLOOKUP(($A20&amp;"_"&amp;TEXT(M$2,"yyyy-mm-dd")),[1]SURVEY123!$A:$A,[1]SURVEY123!$AF:$AF,"")</f>
        <v/>
      </c>
      <c r="N20" s="5" t="str">
        <f>_xlfn.XLOOKUP(($A20&amp;"_"&amp;TEXT(N$2,"yyyy-mm-dd")),[1]SURVEY123!$A:$A,[1]SURVEY123!$AF:$AF,"")</f>
        <v/>
      </c>
      <c r="O20" s="5" t="str">
        <f>_xlfn.XLOOKUP(($A20&amp;"_"&amp;TEXT(O$2,"yyyy-mm-dd")),[1]SURVEY123!$A:$A,[1]SURVEY123!$AF:$AF,"")</f>
        <v/>
      </c>
      <c r="P20" s="5" t="str">
        <f>_xlfn.XLOOKUP(($A20&amp;"_"&amp;TEXT(P$2,"yyyy-mm-dd")),[1]SURVEY123!$A:$A,[1]SURVEY123!$AF:$AF,"")</f>
        <v/>
      </c>
      <c r="Q20" s="5" t="str">
        <f>_xlfn.XLOOKUP(($A20&amp;"_"&amp;TEXT(Q$2,"yyyy-mm-dd")),[1]SURVEY123!$A:$A,[1]SURVEY123!$AF:$AF,"")</f>
        <v/>
      </c>
      <c r="R20" s="3">
        <f t="shared" si="1"/>
        <v>3</v>
      </c>
      <c r="S20" s="12" t="str" cm="1">
        <f t="array" ref="S20">_xlfn.IFS(B20="","NA", AND(R20=0, B20&lt;126), "Excellent", AND(R20&gt;=1, B20&lt;126), "Good", AND(OR(R20=0, R20=1, R20=2), B20&gt;126), "Fair", AND(R20&gt;=3, B20&gt;126), "Poor")</f>
        <v>Poor</v>
      </c>
    </row>
    <row r="21" spans="1:19">
      <c r="A21" s="3" t="s">
        <v>24</v>
      </c>
      <c r="B21" s="10" t="str">
        <f t="shared" si="2"/>
        <v/>
      </c>
      <c r="C21" s="5" t="str">
        <f>_xlfn.XLOOKUP(($A21&amp;"_"&amp;TEXT(C$2,"yyyy-mm-dd")),[1]SURVEY123!$A:$A,[1]SURVEY123!$AF:$AF,"")</f>
        <v/>
      </c>
      <c r="D21" s="5" t="str">
        <f>_xlfn.XLOOKUP(($A21&amp;"_"&amp;TEXT(D$2,"yyyy-mm-dd")),[1]SURVEY123!$A:$A,[1]SURVEY123!$AF:$AF,"")</f>
        <v/>
      </c>
      <c r="E21" s="5" t="str">
        <f>_xlfn.XLOOKUP(($A21&amp;"_"&amp;TEXT(E$2,"yyyy-mm-dd")),[1]SURVEY123!$A:$A,[1]SURVEY123!$AF:$AF,"")</f>
        <v/>
      </c>
      <c r="F21" s="5" t="str">
        <f>_xlfn.XLOOKUP(($A21&amp;"_"&amp;TEXT(F$2,"yyyy-mm-dd")),[1]SURVEY123!$A:$A,[1]SURVEY123!$AF:$AF,"")</f>
        <v/>
      </c>
      <c r="G21" s="5" t="str">
        <f>_xlfn.XLOOKUP(($A21&amp;"_"&amp;TEXT(G$2,"yyyy-mm-dd")),[1]SURVEY123!$A:$A,[1]SURVEY123!$AF:$AF,"")</f>
        <v/>
      </c>
      <c r="H21" s="5" t="str">
        <f>_xlfn.XLOOKUP(($A21&amp;"_"&amp;TEXT(H$2,"yyyy-mm-dd")),[1]SURVEY123!$A:$A,[1]SURVEY123!$AF:$AF,"")</f>
        <v/>
      </c>
      <c r="I21" s="5" t="str">
        <f>_xlfn.XLOOKUP(($A21&amp;"_"&amp;TEXT(I$2,"yyyy-mm-dd")),[1]SURVEY123!$A:$A,[1]SURVEY123!$AF:$AF,"")</f>
        <v/>
      </c>
      <c r="J21" s="5" t="str">
        <f>_xlfn.XLOOKUP(($A21&amp;"_"&amp;TEXT(J$2,"yyyy-mm-dd")),[1]SURVEY123!$A:$A,[1]SURVEY123!$AF:$AF,"")</f>
        <v/>
      </c>
      <c r="K21" s="5" t="str">
        <f>_xlfn.XLOOKUP(($A21&amp;"_"&amp;TEXT(K$2,"yyyy-mm-dd")),[1]SURVEY123!$A:$A,[1]SURVEY123!$AF:$AF,"")</f>
        <v/>
      </c>
      <c r="L21" s="5" t="str">
        <f>_xlfn.XLOOKUP(($A21&amp;"_"&amp;TEXT(L$2,"yyyy-mm-dd")),[1]SURVEY123!$A:$A,[1]SURVEY123!$AF:$AF,"")</f>
        <v/>
      </c>
      <c r="M21" s="5" t="str">
        <f>_xlfn.XLOOKUP(($A21&amp;"_"&amp;TEXT(M$2,"yyyy-mm-dd")),[1]SURVEY123!$A:$A,[1]SURVEY123!$AF:$AF,"")</f>
        <v/>
      </c>
      <c r="N21" s="5" t="str">
        <f>_xlfn.XLOOKUP(($A21&amp;"_"&amp;TEXT(N$2,"yyyy-mm-dd")),[1]SURVEY123!$A:$A,[1]SURVEY123!$AF:$AF,"")</f>
        <v/>
      </c>
      <c r="O21" s="5" t="str">
        <f>_xlfn.XLOOKUP(($A21&amp;"_"&amp;TEXT(O$2,"yyyy-mm-dd")),[1]SURVEY123!$A:$A,[1]SURVEY123!$AF:$AF,"")</f>
        <v/>
      </c>
      <c r="P21" s="5" t="str">
        <f>_xlfn.XLOOKUP(($A21&amp;"_"&amp;TEXT(P$2,"yyyy-mm-dd")),[1]SURVEY123!$A:$A,[1]SURVEY123!$AF:$AF,"")</f>
        <v/>
      </c>
      <c r="Q21" s="5" t="str">
        <f>_xlfn.XLOOKUP(($A21&amp;"_"&amp;TEXT(Q$2,"yyyy-mm-dd")),[1]SURVEY123!$A:$A,[1]SURVEY123!$AF:$AF,"")</f>
        <v/>
      </c>
      <c r="R21" s="3">
        <f t="shared" si="1"/>
        <v>0</v>
      </c>
      <c r="S21" s="12" t="str" cm="1">
        <f t="array" ref="S21">_xlfn.IFS(B21="","NA", AND(R21=0, B21&lt;126), "Excellent", AND(R21&gt;=1, B21&lt;126), "Good", AND(OR(R21=0, R21=1, R21=2), B21&gt;126), "Fair", AND(R21&gt;=3, B21&gt;126), "Poor")</f>
        <v>NA</v>
      </c>
    </row>
    <row r="22" spans="1:19">
      <c r="A22" s="3" t="s">
        <v>25</v>
      </c>
      <c r="B22" s="10">
        <f t="shared" si="2"/>
        <v>223.97856367004178</v>
      </c>
      <c r="C22" s="5">
        <f>_xlfn.XLOOKUP(($A22&amp;"_"&amp;TEXT(C$2,"yyyy-mm-dd")),[1]SURVEY123!$A:$A,[1]SURVEY123!$AF:$AF,"")</f>
        <v>410.6</v>
      </c>
      <c r="D22" s="5">
        <f>_xlfn.XLOOKUP(($A22&amp;"_"&amp;TEXT(D$2,"yyyy-mm-dd")),[1]SURVEY123!$A:$A,[1]SURVEY123!$AF:$AF,"")</f>
        <v>19.899999999999999</v>
      </c>
      <c r="E22" s="5">
        <f>_xlfn.XLOOKUP(($A22&amp;"_"&amp;TEXT(E$2,"yyyy-mm-dd")),[1]SURVEY123!$A:$A,[1]SURVEY123!$AF:$AF,"")</f>
        <v>1986.3</v>
      </c>
      <c r="F22" s="5">
        <f>_xlfn.XLOOKUP(($A22&amp;"_"&amp;TEXT(F$2,"yyyy-mm-dd")),[1]SURVEY123!$A:$A,[1]SURVEY123!$AF:$AF,"")</f>
        <v>106.7</v>
      </c>
      <c r="G22" s="5" t="str">
        <f>_xlfn.XLOOKUP(($A22&amp;"_"&amp;TEXT(G$2,"yyyy-mm-dd")),[1]SURVEY123!$A:$A,[1]SURVEY123!$AF:$AF,"")</f>
        <v/>
      </c>
      <c r="H22" s="5">
        <f>_xlfn.XLOOKUP(($A22&amp;"_"&amp;TEXT(H$2,"yyyy-mm-dd")),[1]SURVEY123!$A:$A,[1]SURVEY123!$AF:$AF,"")</f>
        <v>325.5</v>
      </c>
      <c r="I22" s="5" t="str">
        <f>_xlfn.XLOOKUP(($A22&amp;"_"&amp;TEXT(I$2,"yyyy-mm-dd")),[1]SURVEY123!$A:$A,[1]SURVEY123!$AF:$AF,"")</f>
        <v/>
      </c>
      <c r="J22" s="5" t="str">
        <f>_xlfn.XLOOKUP(($A22&amp;"_"&amp;TEXT(J$2,"yyyy-mm-dd")),[1]SURVEY123!$A:$A,[1]SURVEY123!$AF:$AF,"")</f>
        <v/>
      </c>
      <c r="K22" s="5" t="str">
        <f>_xlfn.XLOOKUP(($A22&amp;"_"&amp;TEXT(K$2,"yyyy-mm-dd")),[1]SURVEY123!$A:$A,[1]SURVEY123!$AF:$AF,"")</f>
        <v/>
      </c>
      <c r="L22" s="5" t="str">
        <f>_xlfn.XLOOKUP(($A22&amp;"_"&amp;TEXT(L$2,"yyyy-mm-dd")),[1]SURVEY123!$A:$A,[1]SURVEY123!$AF:$AF,"")</f>
        <v/>
      </c>
      <c r="M22" s="5" t="str">
        <f>_xlfn.XLOOKUP(($A22&amp;"_"&amp;TEXT(M$2,"yyyy-mm-dd")),[1]SURVEY123!$A:$A,[1]SURVEY123!$AF:$AF,"")</f>
        <v/>
      </c>
      <c r="N22" s="5" t="str">
        <f>_xlfn.XLOOKUP(($A22&amp;"_"&amp;TEXT(N$2,"yyyy-mm-dd")),[1]SURVEY123!$A:$A,[1]SURVEY123!$AF:$AF,"")</f>
        <v/>
      </c>
      <c r="O22" s="5" t="str">
        <f>_xlfn.XLOOKUP(($A22&amp;"_"&amp;TEXT(O$2,"yyyy-mm-dd")),[1]SURVEY123!$A:$A,[1]SURVEY123!$AF:$AF,"")</f>
        <v/>
      </c>
      <c r="P22" s="5" t="str">
        <f>_xlfn.XLOOKUP(($A22&amp;"_"&amp;TEXT(P$2,"yyyy-mm-dd")),[1]SURVEY123!$A:$A,[1]SURVEY123!$AF:$AF,"")</f>
        <v/>
      </c>
      <c r="Q22" s="5" t="str">
        <f>_xlfn.XLOOKUP(($A22&amp;"_"&amp;TEXT(Q$2,"yyyy-mm-dd")),[1]SURVEY123!$A:$A,[1]SURVEY123!$AF:$AF,"")</f>
        <v/>
      </c>
      <c r="R22" s="3">
        <f t="shared" si="1"/>
        <v>3</v>
      </c>
      <c r="S22" s="12" t="str" cm="1">
        <f t="array" ref="S22">_xlfn.IFS(B22="","NA", AND(R22=0, B22&lt;126), "Excellent", AND(R22&gt;=1, B22&lt;126), "Good", AND(OR(R22=0, R22=1, R22=2), B22&gt;126), "Fair", AND(R22&gt;=3, B22&gt;126), "Poor")</f>
        <v>Poor</v>
      </c>
    </row>
    <row r="23" spans="1:19">
      <c r="A23" s="3" t="s">
        <v>26</v>
      </c>
      <c r="B23" s="10">
        <f t="shared" si="2"/>
        <v>10.696260240312517</v>
      </c>
      <c r="C23" s="5">
        <f>_xlfn.XLOOKUP(($A23&amp;"_"&amp;TEXT(C$2,"yyyy-mm-dd")),[1]SURVEY123!$A:$A,[1]SURVEY123!$AF:$AF,"")</f>
        <v>59.4</v>
      </c>
      <c r="D23" s="5">
        <f>_xlfn.XLOOKUP(($A23&amp;"_"&amp;TEXT(D$2,"yyyy-mm-dd")),[1]SURVEY123!$A:$A,[1]SURVEY123!$AF:$AF,"")</f>
        <v>81.3</v>
      </c>
      <c r="E23" s="5">
        <f>_xlfn.XLOOKUP(($A23&amp;"_"&amp;TEXT(E$2,"yyyy-mm-dd")),[1]SURVEY123!$A:$A,[1]SURVEY123!$AF:$AF,"")</f>
        <v>579.4</v>
      </c>
      <c r="F23" s="5">
        <f>_xlfn.XLOOKUP(($A23&amp;"_"&amp;TEXT(F$2,"yyyy-mm-dd")),[1]SURVEY123!$A:$A,[1]SURVEY123!$AF:$AF,"")</f>
        <v>20.3</v>
      </c>
      <c r="G23" s="5">
        <f>_xlfn.XLOOKUP(($A23&amp;"_"&amp;TEXT(G$2,"yyyy-mm-dd")),[1]SURVEY123!$A:$A,[1]SURVEY123!$AF:$AF,"")</f>
        <v>73.8</v>
      </c>
      <c r="H23" s="5">
        <f>_xlfn.XLOOKUP(($A23&amp;"_"&amp;TEXT(H$2,"yyyy-mm-dd")),[1]SURVEY123!$A:$A,[1]SURVEY123!$AF:$AF,"")</f>
        <v>6.1</v>
      </c>
      <c r="I23" s="5">
        <f>_xlfn.XLOOKUP(($A23&amp;"_"&amp;TEXT(I$2,"yyyy-mm-dd")),[1]SURVEY123!$A:$A,[1]SURVEY123!$AF:$AF,"")</f>
        <v>0.5</v>
      </c>
      <c r="J23" s="5">
        <f>_xlfn.XLOOKUP(($A23&amp;"_"&amp;TEXT(J$2,"yyyy-mm-dd")),[1]SURVEY123!$A:$A,[1]SURVEY123!$AF:$AF,"")</f>
        <v>4.0999999999999996</v>
      </c>
      <c r="K23" s="5">
        <f>_xlfn.XLOOKUP(($A23&amp;"_"&amp;TEXT(K$2,"yyyy-mm-dd")),[1]SURVEY123!$A:$A,[1]SURVEY123!$AF:$AF,"")</f>
        <v>2</v>
      </c>
      <c r="L23" s="5">
        <f>_xlfn.XLOOKUP(($A23&amp;"_"&amp;TEXT(L$2,"yyyy-mm-dd")),[1]SURVEY123!$A:$A,[1]SURVEY123!$AF:$AF,"")</f>
        <v>1</v>
      </c>
      <c r="M23" s="5">
        <f>_xlfn.XLOOKUP(($A23&amp;"_"&amp;TEXT(M$2,"yyyy-mm-dd")),[1]SURVEY123!$A:$A,[1]SURVEY123!$AF:$AF,"")</f>
        <v>2</v>
      </c>
      <c r="N23" s="5" t="s">
        <v>112</v>
      </c>
      <c r="O23" s="5" t="str">
        <f>_xlfn.XLOOKUP(($A23&amp;"_"&amp;TEXT(O$2,"yyyy-mm-dd")),[1]SURVEY123!$A:$A,[1]SURVEY123!$AF:$AF,"")</f>
        <v/>
      </c>
      <c r="P23" s="5" t="str">
        <f>_xlfn.XLOOKUP(($A23&amp;"_"&amp;TEXT(P$2,"yyyy-mm-dd")),[1]SURVEY123!$A:$A,[1]SURVEY123!$AF:$AF,"")</f>
        <v/>
      </c>
      <c r="Q23" s="5" t="str">
        <f>_xlfn.XLOOKUP(($A23&amp;"_"&amp;TEXT(Q$2,"yyyy-mm-dd")),[1]SURVEY123!$A:$A,[1]SURVEY123!$AF:$AF,"")</f>
        <v/>
      </c>
      <c r="R23" s="3">
        <f t="shared" si="1"/>
        <v>1</v>
      </c>
      <c r="S23" s="12" t="str" cm="1">
        <f t="array" ref="S23">_xlfn.IFS(B23="","NA", AND(R23=0, B23&lt;126), "Excellent", AND(R23&gt;=1, B23&lt;126), "Good", AND(OR(R23=0, R23=1, R23=2), B23&gt;126), "Fair", AND(R23&gt;=3, B23&gt;126), "Poor")</f>
        <v>Good</v>
      </c>
    </row>
    <row r="24" spans="1:19">
      <c r="A24" s="3" t="s">
        <v>27</v>
      </c>
      <c r="B24" s="10" t="str">
        <f t="shared" si="2"/>
        <v/>
      </c>
      <c r="C24" s="5" t="str">
        <f>_xlfn.XLOOKUP(($A24&amp;"_"&amp;TEXT(C$2,"yyyy-mm-dd")),[1]SURVEY123!$A:$A,[1]SURVEY123!$AF:$AF,"")</f>
        <v/>
      </c>
      <c r="D24" s="5" t="str">
        <f>_xlfn.XLOOKUP(($A24&amp;"_"&amp;TEXT(D$2,"yyyy-mm-dd")),[1]SURVEY123!$A:$A,[1]SURVEY123!$AF:$AF,"")</f>
        <v/>
      </c>
      <c r="E24" s="5" t="str">
        <f>_xlfn.XLOOKUP(($A24&amp;"_"&amp;TEXT(E$2,"yyyy-mm-dd")),[1]SURVEY123!$A:$A,[1]SURVEY123!$AF:$AF,"")</f>
        <v/>
      </c>
      <c r="F24" s="5" t="str">
        <f>_xlfn.XLOOKUP(($A24&amp;"_"&amp;TEXT(F$2,"yyyy-mm-dd")),[1]SURVEY123!$A:$A,[1]SURVEY123!$AF:$AF,"")</f>
        <v/>
      </c>
      <c r="G24" s="5" t="str">
        <f>_xlfn.XLOOKUP(($A24&amp;"_"&amp;TEXT(G$2,"yyyy-mm-dd")),[1]SURVEY123!$A:$A,[1]SURVEY123!$AF:$AF,"")</f>
        <v/>
      </c>
      <c r="H24" s="5" t="str">
        <f>_xlfn.XLOOKUP(($A24&amp;"_"&amp;TEXT(H$2,"yyyy-mm-dd")),[1]SURVEY123!$A:$A,[1]SURVEY123!$AF:$AF,"")</f>
        <v/>
      </c>
      <c r="I24" s="5" t="str">
        <f>_xlfn.XLOOKUP(($A24&amp;"_"&amp;TEXT(I$2,"yyyy-mm-dd")),[1]SURVEY123!$A:$A,[1]SURVEY123!$AF:$AF,"")</f>
        <v/>
      </c>
      <c r="J24" s="5" t="str">
        <f>_xlfn.XLOOKUP(($A24&amp;"_"&amp;TEXT(J$2,"yyyy-mm-dd")),[1]SURVEY123!$A:$A,[1]SURVEY123!$AF:$AF,"")</f>
        <v/>
      </c>
      <c r="K24" s="5" t="str">
        <f>_xlfn.XLOOKUP(($A24&amp;"_"&amp;TEXT(K$2,"yyyy-mm-dd")),[1]SURVEY123!$A:$A,[1]SURVEY123!$AF:$AF,"")</f>
        <v/>
      </c>
      <c r="L24" s="5" t="str">
        <f>_xlfn.XLOOKUP(($A24&amp;"_"&amp;TEXT(L$2,"yyyy-mm-dd")),[1]SURVEY123!$A:$A,[1]SURVEY123!$AF:$AF,"")</f>
        <v/>
      </c>
      <c r="M24" s="5" t="str">
        <f>_xlfn.XLOOKUP(($A24&amp;"_"&amp;TEXT(M$2,"yyyy-mm-dd")),[1]SURVEY123!$A:$A,[1]SURVEY123!$AF:$AF,"")</f>
        <v/>
      </c>
      <c r="N24" s="5" t="str">
        <f>_xlfn.XLOOKUP(($A24&amp;"_"&amp;TEXT(N$2,"yyyy-mm-dd")),[1]SURVEY123!$A:$A,[1]SURVEY123!$AF:$AF,"")</f>
        <v/>
      </c>
      <c r="O24" s="5" t="str">
        <f>_xlfn.XLOOKUP(($A24&amp;"_"&amp;TEXT(O$2,"yyyy-mm-dd")),[1]SURVEY123!$A:$A,[1]SURVEY123!$AF:$AF,"")</f>
        <v/>
      </c>
      <c r="P24" s="5" t="str">
        <f>_xlfn.XLOOKUP(($A24&amp;"_"&amp;TEXT(P$2,"yyyy-mm-dd")),[1]SURVEY123!$A:$A,[1]SURVEY123!$AF:$AF,"")</f>
        <v/>
      </c>
      <c r="Q24" s="5" t="str">
        <f>_xlfn.XLOOKUP(($A24&amp;"_"&amp;TEXT(Q$2,"yyyy-mm-dd")),[1]SURVEY123!$A:$A,[1]SURVEY123!$AF:$AF,"")</f>
        <v/>
      </c>
      <c r="R24" s="3">
        <f t="shared" si="1"/>
        <v>0</v>
      </c>
      <c r="S24" s="12" t="str" cm="1">
        <f t="array" ref="S24">_xlfn.IFS(B24="","NA", AND(R24=0, B24&lt;126), "Excellent", AND(R24&gt;=1, B24&lt;126), "Good", AND(OR(R24=0, R24=1, R24=2), B24&gt;126), "Fair", AND(R24&gt;=3, B24&gt;126), "Poor")</f>
        <v>NA</v>
      </c>
    </row>
    <row r="25" spans="1:19">
      <c r="A25" s="3" t="s">
        <v>28</v>
      </c>
      <c r="B25" s="10">
        <f t="shared" si="2"/>
        <v>64.667230555266357</v>
      </c>
      <c r="C25" s="5">
        <f>_xlfn.XLOOKUP(($A25&amp;"_"&amp;TEXT(C$2,"yyyy-mm-dd")),[1]SURVEY123!$A:$A,[1]SURVEY123!$AF:$AF,"")</f>
        <v>129.1</v>
      </c>
      <c r="D25" s="5">
        <f>_xlfn.XLOOKUP(($A25&amp;"_"&amp;TEXT(D$2,"yyyy-mm-dd")),[1]SURVEY123!$A:$A,[1]SURVEY123!$AF:$AF,"")</f>
        <v>104.3</v>
      </c>
      <c r="E25" s="5">
        <f>_xlfn.XLOOKUP(($A25&amp;"_"&amp;TEXT(E$2,"yyyy-mm-dd")),[1]SURVEY123!$A:$A,[1]SURVEY123!$AF:$AF,"")</f>
        <v>238.2</v>
      </c>
      <c r="F25" s="5">
        <f>_xlfn.XLOOKUP(($A25&amp;"_"&amp;TEXT(F$2,"yyyy-mm-dd")),[1]SURVEY123!$A:$A,[1]SURVEY123!$AF:$AF,"")</f>
        <v>24.3</v>
      </c>
      <c r="G25" s="5">
        <f>_xlfn.XLOOKUP(($A25&amp;"_"&amp;TEXT(G$2,"yyyy-mm-dd")),[1]SURVEY123!$A:$A,[1]SURVEY123!$AF:$AF,"")</f>
        <v>124.6</v>
      </c>
      <c r="H25" s="5">
        <f>_xlfn.XLOOKUP(($A25&amp;"_"&amp;TEXT(H$2,"yyyy-mm-dd")),[1]SURVEY123!$A:$A,[1]SURVEY123!$AF:$AF,"")</f>
        <v>83.6</v>
      </c>
      <c r="I25" s="5">
        <f>_xlfn.XLOOKUP(($A25&amp;"_"&amp;TEXT(I$2,"yyyy-mm-dd")),[1]SURVEY123!$A:$A,[1]SURVEY123!$AF:$AF,"")</f>
        <v>21.6</v>
      </c>
      <c r="J25" s="5">
        <f>_xlfn.XLOOKUP(($A25&amp;"_"&amp;TEXT(J$2,"yyyy-mm-dd")),[1]SURVEY123!$A:$A,[1]SURVEY123!$AF:$AF,"")</f>
        <v>29.3</v>
      </c>
      <c r="K25" s="5">
        <f>_xlfn.XLOOKUP(($A25&amp;"_"&amp;TEXT(K$2,"yyyy-mm-dd")),[1]SURVEY123!$A:$A,[1]SURVEY123!$AF:$AF,"")</f>
        <v>27.8</v>
      </c>
      <c r="L25" s="5">
        <f>_xlfn.XLOOKUP(($A25&amp;"_"&amp;TEXT(L$2,"yyyy-mm-dd")),[1]SURVEY123!$A:$A,[1]SURVEY123!$AF:$AF,"")</f>
        <v>18.7</v>
      </c>
      <c r="M25" s="5">
        <f>_xlfn.XLOOKUP(($A25&amp;"_"&amp;TEXT(M$2,"yyyy-mm-dd")),[1]SURVEY123!$A:$A,[1]SURVEY123!$AF:$AF,"")</f>
        <v>770.1</v>
      </c>
      <c r="N25" s="5">
        <f>_xlfn.XLOOKUP(($A25&amp;"_"&amp;TEXT(N$2,"yyyy-mm-dd")),[1]SURVEY123!$A:$A,[1]SURVEY123!$AF:$AF,"")</f>
        <v>26</v>
      </c>
      <c r="O25" s="5" t="str">
        <f>_xlfn.XLOOKUP(($A25&amp;"_"&amp;TEXT(O$2,"yyyy-mm-dd")),[1]SURVEY123!$A:$A,[1]SURVEY123!$AF:$AF,"")</f>
        <v/>
      </c>
      <c r="P25" s="5" t="str">
        <f>_xlfn.XLOOKUP(($A25&amp;"_"&amp;TEXT(P$2,"yyyy-mm-dd")),[1]SURVEY123!$A:$A,[1]SURVEY123!$AF:$AF,"")</f>
        <v/>
      </c>
      <c r="Q25" s="5" t="str">
        <f>_xlfn.XLOOKUP(($A25&amp;"_"&amp;TEXT(Q$2,"yyyy-mm-dd")),[1]SURVEY123!$A:$A,[1]SURVEY123!$AF:$AF,"")</f>
        <v/>
      </c>
      <c r="R25" s="3">
        <f t="shared" si="1"/>
        <v>2</v>
      </c>
      <c r="S25" s="12" t="str" cm="1">
        <f t="array" ref="S25">_xlfn.IFS(B25="","NA", AND(R25=0, B25&lt;126), "Excellent", AND(R25&gt;=1, B25&lt;126), "Good", AND(OR(R25=0, R25=1, R25=2), B25&gt;126), "Fair", AND(R25&gt;=3, B25&gt;126), "Poor")</f>
        <v>Good</v>
      </c>
    </row>
    <row r="26" spans="1:19">
      <c r="A26" s="3" t="s">
        <v>29</v>
      </c>
      <c r="B26" s="10">
        <f t="shared" si="2"/>
        <v>66.634234968400818</v>
      </c>
      <c r="C26" s="5">
        <f>_xlfn.XLOOKUP(($A26&amp;"_"&amp;TEXT(C$2,"yyyy-mm-dd")),[1]SURVEY123!$A:$A,[1]SURVEY123!$AF:$AF,"")</f>
        <v>74.8</v>
      </c>
      <c r="D26" s="5">
        <f>_xlfn.XLOOKUP(($A26&amp;"_"&amp;TEXT(D$2,"yyyy-mm-dd")),[1]SURVEY123!$A:$A,[1]SURVEY123!$AF:$AF,"")</f>
        <v>113</v>
      </c>
      <c r="E26" s="5">
        <f>_xlfn.XLOOKUP(($A26&amp;"_"&amp;TEXT(E$2,"yyyy-mm-dd")),[1]SURVEY123!$A:$A,[1]SURVEY123!$AF:$AF,"")</f>
        <v>135.4</v>
      </c>
      <c r="F26" s="5">
        <f>_xlfn.XLOOKUP(($A26&amp;"_"&amp;TEXT(F$2,"yyyy-mm-dd")),[1]SURVEY123!$A:$A,[1]SURVEY123!$AF:$AF,"")</f>
        <v>33.1</v>
      </c>
      <c r="G26" s="5">
        <f>_xlfn.XLOOKUP(($A26&amp;"_"&amp;TEXT(G$2,"yyyy-mm-dd")),[1]SURVEY123!$A:$A,[1]SURVEY123!$AF:$AF,"")</f>
        <v>727</v>
      </c>
      <c r="H26" s="5">
        <f>_xlfn.XLOOKUP(($A26&amp;"_"&amp;TEXT(H$2,"yyyy-mm-dd")),[1]SURVEY123!$A:$A,[1]SURVEY123!$AF:$AF,"")</f>
        <v>2500</v>
      </c>
      <c r="I26" s="5">
        <f>_xlfn.XLOOKUP(($A26&amp;"_"&amp;TEXT(I$2,"yyyy-mm-dd")),[1]SURVEY123!$A:$A,[1]SURVEY123!$AF:$AF,"")</f>
        <v>20.3</v>
      </c>
      <c r="J26" s="5">
        <f>_xlfn.XLOOKUP(($A26&amp;"_"&amp;TEXT(J$2,"yyyy-mm-dd")),[1]SURVEY123!$A:$A,[1]SURVEY123!$AF:$AF,"")</f>
        <v>25.6</v>
      </c>
      <c r="K26" s="5">
        <f>_xlfn.XLOOKUP(($A26&amp;"_"&amp;TEXT(K$2,"yyyy-mm-dd")),[1]SURVEY123!$A:$A,[1]SURVEY123!$AF:$AF,"")</f>
        <v>13.2</v>
      </c>
      <c r="L26" s="5">
        <f>_xlfn.XLOOKUP(($A26&amp;"_"&amp;TEXT(L$2,"yyyy-mm-dd")),[1]SURVEY123!$A:$A,[1]SURVEY123!$AF:$AF,"")</f>
        <v>7.5</v>
      </c>
      <c r="M26" s="5">
        <f>_xlfn.XLOOKUP(($A26&amp;"_"&amp;TEXT(M$2,"yyyy-mm-dd")),[1]SURVEY123!$A:$A,[1]SURVEY123!$AF:$AF,"")</f>
        <v>67.599999999999994</v>
      </c>
      <c r="N26" s="5">
        <f>_xlfn.XLOOKUP(($A26&amp;"_"&amp;TEXT(N$2,"yyyy-mm-dd")),[1]SURVEY123!$A:$A,[1]SURVEY123!$AF:$AF,"")</f>
        <v>32</v>
      </c>
      <c r="O26" s="5" t="str">
        <f>_xlfn.XLOOKUP(($A26&amp;"_"&amp;TEXT(O$2,"yyyy-mm-dd")),[1]SURVEY123!$A:$A,[1]SURVEY123!$AF:$AF,"")</f>
        <v/>
      </c>
      <c r="P26" s="5" t="str">
        <f>_xlfn.XLOOKUP(($A26&amp;"_"&amp;TEXT(P$2,"yyyy-mm-dd")),[1]SURVEY123!$A:$A,[1]SURVEY123!$AF:$AF,"")</f>
        <v/>
      </c>
      <c r="Q26" s="5" t="str">
        <f>_xlfn.XLOOKUP(($A26&amp;"_"&amp;TEXT(Q$2,"yyyy-mm-dd")),[1]SURVEY123!$A:$A,[1]SURVEY123!$AF:$AF,"")</f>
        <v/>
      </c>
      <c r="R26" s="3">
        <f t="shared" si="1"/>
        <v>2</v>
      </c>
      <c r="S26" s="12" t="str" cm="1">
        <f t="array" ref="S26">_xlfn.IFS(B26="","NA", AND(R26=0, B26&lt;126), "Excellent", AND(R26&gt;=1, B26&lt;126), "Good", AND(OR(R26=0, R26=1, R26=2), B26&gt;126), "Fair", AND(R26&gt;=3, B26&gt;126), "Poor")</f>
        <v>Good</v>
      </c>
    </row>
    <row r="27" spans="1:19">
      <c r="A27" s="3" t="s">
        <v>30</v>
      </c>
      <c r="B27" s="10" t="str">
        <f t="shared" si="2"/>
        <v/>
      </c>
      <c r="C27" s="5" t="str">
        <f>_xlfn.XLOOKUP(($A27&amp;"_"&amp;TEXT(C$2,"yyyy-mm-dd")),[1]SURVEY123!$A:$A,[1]SURVEY123!$AF:$AF,"")</f>
        <v/>
      </c>
      <c r="D27" s="5" t="str">
        <f>_xlfn.XLOOKUP(($A27&amp;"_"&amp;TEXT(D$2,"yyyy-mm-dd")),[1]SURVEY123!$A:$A,[1]SURVEY123!$AF:$AF,"")</f>
        <v/>
      </c>
      <c r="E27" s="5" t="str">
        <f>_xlfn.XLOOKUP(($A27&amp;"_"&amp;TEXT(E$2,"yyyy-mm-dd")),[1]SURVEY123!$A:$A,[1]SURVEY123!$AF:$AF,"")</f>
        <v/>
      </c>
      <c r="F27" s="5" t="str">
        <f>_xlfn.XLOOKUP(($A27&amp;"_"&amp;TEXT(F$2,"yyyy-mm-dd")),[1]SURVEY123!$A:$A,[1]SURVEY123!$AF:$AF,"")</f>
        <v/>
      </c>
      <c r="G27" s="5" t="str">
        <f>_xlfn.XLOOKUP(($A27&amp;"_"&amp;TEXT(G$2,"yyyy-mm-dd")),[1]SURVEY123!$A:$A,[1]SURVEY123!$AF:$AF,"")</f>
        <v/>
      </c>
      <c r="H27" s="5" t="str">
        <f>_xlfn.XLOOKUP(($A27&amp;"_"&amp;TEXT(H$2,"yyyy-mm-dd")),[1]SURVEY123!$A:$A,[1]SURVEY123!$AF:$AF,"")</f>
        <v/>
      </c>
      <c r="I27" s="5" t="str">
        <f>_xlfn.XLOOKUP(($A27&amp;"_"&amp;TEXT(I$2,"yyyy-mm-dd")),[1]SURVEY123!$A:$A,[1]SURVEY123!$AF:$AF,"")</f>
        <v/>
      </c>
      <c r="J27" s="5" t="str">
        <f>_xlfn.XLOOKUP(($A27&amp;"_"&amp;TEXT(J$2,"yyyy-mm-dd")),[1]SURVEY123!$A:$A,[1]SURVEY123!$AF:$AF,"")</f>
        <v/>
      </c>
      <c r="K27" s="5" t="str">
        <f>_xlfn.XLOOKUP(($A27&amp;"_"&amp;TEXT(K$2,"yyyy-mm-dd")),[1]SURVEY123!$A:$A,[1]SURVEY123!$AF:$AF,"")</f>
        <v/>
      </c>
      <c r="L27" s="5" t="str">
        <f>_xlfn.XLOOKUP(($A27&amp;"_"&amp;TEXT(L$2,"yyyy-mm-dd")),[1]SURVEY123!$A:$A,[1]SURVEY123!$AF:$AF,"")</f>
        <v/>
      </c>
      <c r="M27" s="5" t="str">
        <f>_xlfn.XLOOKUP(($A27&amp;"_"&amp;TEXT(M$2,"yyyy-mm-dd")),[1]SURVEY123!$A:$A,[1]SURVEY123!$AF:$AF,"")</f>
        <v/>
      </c>
      <c r="N27" s="5" t="str">
        <f>_xlfn.XLOOKUP(($A27&amp;"_"&amp;TEXT(N$2,"yyyy-mm-dd")),[1]SURVEY123!$A:$A,[1]SURVEY123!$AF:$AF,"")</f>
        <v/>
      </c>
      <c r="O27" s="5" t="str">
        <f>_xlfn.XLOOKUP(($A27&amp;"_"&amp;TEXT(O$2,"yyyy-mm-dd")),[1]SURVEY123!$A:$A,[1]SURVEY123!$AF:$AF,"")</f>
        <v/>
      </c>
      <c r="P27" s="5" t="str">
        <f>_xlfn.XLOOKUP(($A27&amp;"_"&amp;TEXT(P$2,"yyyy-mm-dd")),[1]SURVEY123!$A:$A,[1]SURVEY123!$AF:$AF,"")</f>
        <v/>
      </c>
      <c r="Q27" s="5" t="str">
        <f>_xlfn.XLOOKUP(($A27&amp;"_"&amp;TEXT(Q$2,"yyyy-mm-dd")),[1]SURVEY123!$A:$A,[1]SURVEY123!$AF:$AF,"")</f>
        <v/>
      </c>
      <c r="R27" s="3">
        <f t="shared" si="1"/>
        <v>0</v>
      </c>
      <c r="S27" s="12" t="str" cm="1">
        <f t="array" ref="S27">_xlfn.IFS(B27="","NA", AND(R27=0, B27&lt;126), "Excellent", AND(R27&gt;=1, B27&lt;126), "Good", AND(OR(R27=0, R27=1, R27=2), B27&gt;126), "Fair", AND(R27&gt;=3, B27&gt;126), "Poor")</f>
        <v>NA</v>
      </c>
    </row>
    <row r="28" spans="1:19">
      <c r="A28" s="3" t="s">
        <v>31</v>
      </c>
      <c r="B28" s="10" t="str">
        <f t="shared" si="2"/>
        <v/>
      </c>
      <c r="C28" s="5" t="str">
        <f>_xlfn.XLOOKUP(($A28&amp;"_"&amp;TEXT(C$2,"yyyy-mm-dd")),[1]SURVEY123!$A:$A,[1]SURVEY123!$AF:$AF,"")</f>
        <v/>
      </c>
      <c r="D28" s="5" t="str">
        <f>_xlfn.XLOOKUP(($A28&amp;"_"&amp;TEXT(D$2,"yyyy-mm-dd")),[1]SURVEY123!$A:$A,[1]SURVEY123!$AF:$AF,"")</f>
        <v/>
      </c>
      <c r="E28" s="5" t="str">
        <f>_xlfn.XLOOKUP(($A28&amp;"_"&amp;TEXT(E$2,"yyyy-mm-dd")),[1]SURVEY123!$A:$A,[1]SURVEY123!$AF:$AF,"")</f>
        <v/>
      </c>
      <c r="F28" s="5" t="str">
        <f>_xlfn.XLOOKUP(($A28&amp;"_"&amp;TEXT(F$2,"yyyy-mm-dd")),[1]SURVEY123!$A:$A,[1]SURVEY123!$AF:$AF,"")</f>
        <v/>
      </c>
      <c r="G28" s="5" t="str">
        <f>_xlfn.XLOOKUP(($A28&amp;"_"&amp;TEXT(G$2,"yyyy-mm-dd")),[1]SURVEY123!$A:$A,[1]SURVEY123!$AF:$AF,"")</f>
        <v/>
      </c>
      <c r="H28" s="5" t="str">
        <f>_xlfn.XLOOKUP(($A28&amp;"_"&amp;TEXT(H$2,"yyyy-mm-dd")),[1]SURVEY123!$A:$A,[1]SURVEY123!$AF:$AF,"")</f>
        <v/>
      </c>
      <c r="I28" s="5" t="str">
        <f>_xlfn.XLOOKUP(($A28&amp;"_"&amp;TEXT(I$2,"yyyy-mm-dd")),[1]SURVEY123!$A:$A,[1]SURVEY123!$AF:$AF,"")</f>
        <v/>
      </c>
      <c r="J28" s="5" t="str">
        <f>_xlfn.XLOOKUP(($A28&amp;"_"&amp;TEXT(J$2,"yyyy-mm-dd")),[1]SURVEY123!$A:$A,[1]SURVEY123!$AF:$AF,"")</f>
        <v/>
      </c>
      <c r="K28" s="5" t="str">
        <f>_xlfn.XLOOKUP(($A28&amp;"_"&amp;TEXT(K$2,"yyyy-mm-dd")),[1]SURVEY123!$A:$A,[1]SURVEY123!$AF:$AF,"")</f>
        <v/>
      </c>
      <c r="L28" s="5" t="str">
        <f>_xlfn.XLOOKUP(($A28&amp;"_"&amp;TEXT(L$2,"yyyy-mm-dd")),[1]SURVEY123!$A:$A,[1]SURVEY123!$AF:$AF,"")</f>
        <v/>
      </c>
      <c r="M28" s="5" t="str">
        <f>_xlfn.XLOOKUP(($A28&amp;"_"&amp;TEXT(M$2,"yyyy-mm-dd")),[1]SURVEY123!$A:$A,[1]SURVEY123!$AF:$AF,"")</f>
        <v/>
      </c>
      <c r="N28" s="5" t="str">
        <f>_xlfn.XLOOKUP(($A28&amp;"_"&amp;TEXT(N$2,"yyyy-mm-dd")),[1]SURVEY123!$A:$A,[1]SURVEY123!$AF:$AF,"")</f>
        <v/>
      </c>
      <c r="O28" s="5" t="str">
        <f>_xlfn.XLOOKUP(($A28&amp;"_"&amp;TEXT(O$2,"yyyy-mm-dd")),[1]SURVEY123!$A:$A,[1]SURVEY123!$AF:$AF,"")</f>
        <v/>
      </c>
      <c r="P28" s="5" t="str">
        <f>_xlfn.XLOOKUP(($A28&amp;"_"&amp;TEXT(P$2,"yyyy-mm-dd")),[1]SURVEY123!$A:$A,[1]SURVEY123!$AF:$AF,"")</f>
        <v/>
      </c>
      <c r="Q28" s="5" t="str">
        <f>_xlfn.XLOOKUP(($A28&amp;"_"&amp;TEXT(Q$2,"yyyy-mm-dd")),[1]SURVEY123!$A:$A,[1]SURVEY123!$AF:$AF,"")</f>
        <v/>
      </c>
      <c r="R28" s="3">
        <f t="shared" si="1"/>
        <v>0</v>
      </c>
      <c r="S28" s="12" t="str" cm="1">
        <f t="array" ref="S28">_xlfn.IFS(B28="","NA", AND(R28=0, B28&lt;126), "Excellent", AND(R28&gt;=1, B28&lt;126), "Good", AND(OR(R28=0, R28=1, R28=2), B28&gt;126), "Fair", AND(R28&gt;=3, B28&gt;126), "Poor")</f>
        <v>NA</v>
      </c>
    </row>
    <row r="29" spans="1:19">
      <c r="A29" s="3" t="s">
        <v>32</v>
      </c>
      <c r="B29" s="10">
        <f t="shared" si="2"/>
        <v>109.18612981166859</v>
      </c>
      <c r="C29" s="5">
        <f>_xlfn.XLOOKUP(($A29&amp;"_"&amp;TEXT(C$2,"yyyy-mm-dd")),[1]SURVEY123!$A:$A,[1]SURVEY123!$AF:$AF,"")</f>
        <v>139.6</v>
      </c>
      <c r="D29" s="5">
        <f>_xlfn.XLOOKUP(($A29&amp;"_"&amp;TEXT(D$2,"yyyy-mm-dd")),[1]SURVEY123!$A:$A,[1]SURVEY123!$AF:$AF,"")</f>
        <v>613.1</v>
      </c>
      <c r="E29" s="5" t="str">
        <f>_xlfn.XLOOKUP(($A29&amp;"_"&amp;TEXT(E$2,"yyyy-mm-dd")),[1]SURVEY123!$A:$A,[1]SURVEY123!$AF:$AF,"")</f>
        <v/>
      </c>
      <c r="F29" s="5">
        <f>_xlfn.XLOOKUP(($A29&amp;"_"&amp;TEXT(F$2,"yyyy-mm-dd")),[1]SURVEY123!$A:$A,[1]SURVEY123!$AF:$AF,"")</f>
        <v>129.1</v>
      </c>
      <c r="G29" s="5">
        <f>_xlfn.XLOOKUP(($A29&amp;"_"&amp;TEXT(G$2,"yyyy-mm-dd")),[1]SURVEY123!$A:$A,[1]SURVEY123!$AF:$AF,"")</f>
        <v>2419.6</v>
      </c>
      <c r="H29" s="5">
        <f>_xlfn.XLOOKUP(($A29&amp;"_"&amp;TEXT(H$2,"yyyy-mm-dd")),[1]SURVEY123!$A:$A,[1]SURVEY123!$AF:$AF,"")</f>
        <v>98.8</v>
      </c>
      <c r="I29" s="5">
        <f>_xlfn.XLOOKUP(($A29&amp;"_"&amp;TEXT(I$2,"yyyy-mm-dd")),[1]SURVEY123!$A:$A,[1]SURVEY123!$AF:$AF,"")</f>
        <v>37.299999999999997</v>
      </c>
      <c r="J29" s="5">
        <f>_xlfn.XLOOKUP(($A29&amp;"_"&amp;TEXT(J$2,"yyyy-mm-dd")),[1]SURVEY123!$A:$A,[1]SURVEY123!$AF:$AF,"")</f>
        <v>38.6</v>
      </c>
      <c r="K29" s="5">
        <f>_xlfn.XLOOKUP(($A29&amp;"_"&amp;TEXT(K$2,"yyyy-mm-dd")),[1]SURVEY123!$A:$A,[1]SURVEY123!$AF:$AF,"")</f>
        <v>40.799999999999997</v>
      </c>
      <c r="L29" s="5">
        <f>_xlfn.XLOOKUP(($A29&amp;"_"&amp;TEXT(L$2,"yyyy-mm-dd")),[1]SURVEY123!$A:$A,[1]SURVEY123!$AF:$AF,"")</f>
        <v>12.7</v>
      </c>
      <c r="M29" s="5" t="str">
        <f>_xlfn.XLOOKUP(($A29&amp;"_"&amp;TEXT(M$2,"yyyy-mm-dd")),[1]SURVEY123!$A:$A,[1]SURVEY123!$AF:$AF,"")</f>
        <v/>
      </c>
      <c r="N29" s="5">
        <f>_xlfn.XLOOKUP(($A29&amp;"_"&amp;TEXT(N$2,"yyyy-mm-dd")),[1]SURVEY123!$A:$A,[1]SURVEY123!$AF:$AF,"")</f>
        <v>122.2</v>
      </c>
      <c r="O29" s="5" t="str">
        <f>_xlfn.XLOOKUP(($A29&amp;"_"&amp;TEXT(O$2,"yyyy-mm-dd")),[1]SURVEY123!$A:$A,[1]SURVEY123!$AF:$AF,"")</f>
        <v/>
      </c>
      <c r="P29" s="5" t="str">
        <f>_xlfn.XLOOKUP(($A29&amp;"_"&amp;TEXT(P$2,"yyyy-mm-dd")),[1]SURVEY123!$A:$A,[1]SURVEY123!$AF:$AF,"")</f>
        <v/>
      </c>
      <c r="Q29" s="5" t="str">
        <f>_xlfn.XLOOKUP(($A29&amp;"_"&amp;TEXT(Q$2,"yyyy-mm-dd")),[1]SURVEY123!$A:$A,[1]SURVEY123!$AF:$AF,"")</f>
        <v/>
      </c>
      <c r="R29" s="3">
        <f t="shared" si="1"/>
        <v>2</v>
      </c>
      <c r="S29" s="12" t="str" cm="1">
        <f t="array" ref="S29">_xlfn.IFS(B29="","NA", AND(R29=0, B29&lt;126), "Excellent", AND(R29&gt;=1, B29&lt;126), "Good", AND(OR(R29=0, R29=1, R29=2), B29&gt;126), "Fair", AND(R29&gt;=3, B29&gt;126), "Poor")</f>
        <v>Good</v>
      </c>
    </row>
    <row r="30" spans="1:19">
      <c r="A30" s="3" t="s">
        <v>33</v>
      </c>
      <c r="B30" s="10">
        <f t="shared" si="2"/>
        <v>133.15499083509383</v>
      </c>
      <c r="C30" s="5">
        <f>_xlfn.XLOOKUP(($A30&amp;"_"&amp;TEXT(C$2,"yyyy-mm-dd")),[1]SURVEY123!$A:$A,[1]SURVEY123!$AF:$AF,"")</f>
        <v>166.4</v>
      </c>
      <c r="D30" s="5">
        <f>_xlfn.XLOOKUP(($A30&amp;"_"&amp;TEXT(D$2,"yyyy-mm-dd")),[1]SURVEY123!$A:$A,[1]SURVEY123!$AF:$AF,"")</f>
        <v>261.3</v>
      </c>
      <c r="E30" s="5">
        <f>_xlfn.XLOOKUP(($A30&amp;"_"&amp;TEXT(E$2,"yyyy-mm-dd")),[1]SURVEY123!$A:$A,[1]SURVEY123!$AF:$AF,"")</f>
        <v>1011.2</v>
      </c>
      <c r="F30" s="5">
        <f>_xlfn.XLOOKUP(($A30&amp;"_"&amp;TEXT(F$2,"yyyy-mm-dd")),[1]SURVEY123!$A:$A,[1]SURVEY123!$AF:$AF,"")</f>
        <v>235.9</v>
      </c>
      <c r="G30" s="5">
        <f>_xlfn.XLOOKUP(($A30&amp;"_"&amp;TEXT(G$2,"yyyy-mm-dd")),[1]SURVEY123!$A:$A,[1]SURVEY123!$AF:$AF,"")</f>
        <v>1986.3</v>
      </c>
      <c r="H30" s="5" t="str">
        <f>_xlfn.XLOOKUP(($A30&amp;"_"&amp;TEXT(H$2,"yyyy-mm-dd")),[1]SURVEY123!$A:$A,[1]SURVEY123!$AF:$AF,"")</f>
        <v/>
      </c>
      <c r="I30" s="5">
        <f>_xlfn.XLOOKUP(($A30&amp;"_"&amp;TEXT(I$2,"yyyy-mm-dd")),[1]SURVEY123!$A:$A,[1]SURVEY123!$AF:$AF,"")</f>
        <v>24.6</v>
      </c>
      <c r="J30" s="5" t="str">
        <f>_xlfn.XLOOKUP(($A30&amp;"_"&amp;TEXT(J$2,"yyyy-mm-dd")),[1]SURVEY123!$A:$A,[1]SURVEY123!$AF:$AF,"")</f>
        <v/>
      </c>
      <c r="K30" s="5">
        <f>_xlfn.XLOOKUP(($A30&amp;"_"&amp;TEXT(K$2,"yyyy-mm-dd")),[1]SURVEY123!$A:$A,[1]SURVEY123!$AF:$AF,"")</f>
        <v>17.100000000000001</v>
      </c>
      <c r="L30" s="5">
        <f>_xlfn.XLOOKUP(($A30&amp;"_"&amp;TEXT(L$2,"yyyy-mm-dd")),[1]SURVEY123!$A:$A,[1]SURVEY123!$AF:$AF,"")</f>
        <v>24.1</v>
      </c>
      <c r="M30" s="5">
        <f>_xlfn.XLOOKUP(($A30&amp;"_"&amp;TEXT(M$2,"yyyy-mm-dd")),[1]SURVEY123!$A:$A,[1]SURVEY123!$AF:$AF,"")</f>
        <v>125.4</v>
      </c>
      <c r="N30" s="5">
        <f>_xlfn.XLOOKUP(($A30&amp;"_"&amp;TEXT(N$2,"yyyy-mm-dd")),[1]SURVEY123!$A:$A,[1]SURVEY123!$AF:$AF,"")</f>
        <v>66.900000000000006</v>
      </c>
      <c r="O30" s="5" t="str">
        <f>_xlfn.XLOOKUP(($A30&amp;"_"&amp;TEXT(O$2,"yyyy-mm-dd")),[1]SURVEY123!$A:$A,[1]SURVEY123!$AF:$AF,"")</f>
        <v/>
      </c>
      <c r="P30" s="5" t="str">
        <f>_xlfn.XLOOKUP(($A30&amp;"_"&amp;TEXT(P$2,"yyyy-mm-dd")),[1]SURVEY123!$A:$A,[1]SURVEY123!$AF:$AF,"")</f>
        <v/>
      </c>
      <c r="Q30" s="5" t="str">
        <f>_xlfn.XLOOKUP(($A30&amp;"_"&amp;TEXT(Q$2,"yyyy-mm-dd")),[1]SURVEY123!$A:$A,[1]SURVEY123!$AF:$AF,"")</f>
        <v/>
      </c>
      <c r="R30" s="3">
        <f t="shared" si="1"/>
        <v>4</v>
      </c>
      <c r="S30" s="12" t="str" cm="1">
        <f t="array" ref="S30">_xlfn.IFS(B30="","NA", AND(R30=0, B30&lt;126), "Excellent", AND(R30&gt;=1, B30&lt;126), "Good", AND(OR(R30=0, R30=1, R30=2), B30&gt;126), "Fair", AND(R30&gt;=3, B30&gt;126), "Poor")</f>
        <v>Poor</v>
      </c>
    </row>
    <row r="31" spans="1:19">
      <c r="A31" s="3" t="s">
        <v>34</v>
      </c>
      <c r="B31" s="10">
        <f t="shared" si="2"/>
        <v>38.696943066716585</v>
      </c>
      <c r="C31" s="5">
        <f>_xlfn.XLOOKUP(($A31&amp;"_"&amp;TEXT(C$2,"yyyy-mm-dd")),[1]SURVEY123!$A:$A,[1]SURVEY123!$AF:$AF,"")</f>
        <v>93.4</v>
      </c>
      <c r="D31" s="5">
        <f>_xlfn.XLOOKUP(($A31&amp;"_"&amp;TEXT(D$2,"yyyy-mm-dd")),[1]SURVEY123!$A:$A,[1]SURVEY123!$AF:$AF,"")</f>
        <v>365.4</v>
      </c>
      <c r="E31" s="5">
        <f>_xlfn.XLOOKUP(($A31&amp;"_"&amp;TEXT(E$2,"yyyy-mm-dd")),[1]SURVEY123!$A:$A,[1]SURVEY123!$AF:$AF,"")</f>
        <v>2419.6</v>
      </c>
      <c r="F31" s="5">
        <f>_xlfn.XLOOKUP(($A31&amp;"_"&amp;TEXT(F$2,"yyyy-mm-dd")),[1]SURVEY123!$A:$A,[1]SURVEY123!$AF:$AF,"")</f>
        <v>2500</v>
      </c>
      <c r="G31" s="5">
        <f>_xlfn.XLOOKUP(($A31&amp;"_"&amp;TEXT(G$2,"yyyy-mm-dd")),[1]SURVEY123!$A:$A,[1]SURVEY123!$AF:$AF,"")</f>
        <v>39.700000000000003</v>
      </c>
      <c r="H31" s="5">
        <f>_xlfn.XLOOKUP(($A31&amp;"_"&amp;TEXT(H$2,"yyyy-mm-dd")),[1]SURVEY123!$A:$A,[1]SURVEY123!$AF:$AF,"")</f>
        <v>78.900000000000006</v>
      </c>
      <c r="I31" s="5">
        <f>_xlfn.XLOOKUP(($A31&amp;"_"&amp;TEXT(I$2,"yyyy-mm-dd")),[1]SURVEY123!$A:$A,[1]SURVEY123!$AF:$AF,"")</f>
        <v>3</v>
      </c>
      <c r="J31" s="5" t="str">
        <f>_xlfn.XLOOKUP(($A31&amp;"_"&amp;TEXT(J$2,"yyyy-mm-dd")),[1]SURVEY123!$A:$A,[1]SURVEY123!$AF:$AF,"")</f>
        <v/>
      </c>
      <c r="K31" s="5">
        <f>_xlfn.XLOOKUP(($A31&amp;"_"&amp;TEXT(K$2,"yyyy-mm-dd")),[1]SURVEY123!$A:$A,[1]SURVEY123!$AF:$AF,"")</f>
        <v>3.1</v>
      </c>
      <c r="L31" s="5">
        <f>_xlfn.XLOOKUP(($A31&amp;"_"&amp;TEXT(L$2,"yyyy-mm-dd")),[1]SURVEY123!$A:$A,[1]SURVEY123!$AF:$AF,"")</f>
        <v>3</v>
      </c>
      <c r="M31" s="5">
        <f>_xlfn.XLOOKUP(($A31&amp;"_"&amp;TEXT(M$2,"yyyy-mm-dd")),[1]SURVEY123!$A:$A,[1]SURVEY123!$AF:$AF,"")</f>
        <v>32.299999999999997</v>
      </c>
      <c r="N31" s="5">
        <f>_xlfn.XLOOKUP(($A31&amp;"_"&amp;TEXT(N$2,"yyyy-mm-dd")),[1]SURVEY123!$A:$A,[1]SURVEY123!$AF:$AF,"")</f>
        <v>0.5</v>
      </c>
      <c r="O31" s="5" t="str">
        <f>_xlfn.XLOOKUP(($A31&amp;"_"&amp;TEXT(O$2,"yyyy-mm-dd")),[1]SURVEY123!$A:$A,[1]SURVEY123!$AF:$AF,"")</f>
        <v/>
      </c>
      <c r="P31" s="5" t="str">
        <f>_xlfn.XLOOKUP(($A31&amp;"_"&amp;TEXT(P$2,"yyyy-mm-dd")),[1]SURVEY123!$A:$A,[1]SURVEY123!$AF:$AF,"")</f>
        <v/>
      </c>
      <c r="Q31" s="5" t="str">
        <f>_xlfn.XLOOKUP(($A31&amp;"_"&amp;TEXT(Q$2,"yyyy-mm-dd")),[1]SURVEY123!$A:$A,[1]SURVEY123!$AF:$AF,"")</f>
        <v/>
      </c>
      <c r="R31" s="3">
        <f t="shared" si="1"/>
        <v>3</v>
      </c>
      <c r="S31" s="12" t="str" cm="1">
        <f t="array" ref="S31">_xlfn.IFS(B31="","NA", AND(R31=0, B31&lt;126), "Excellent", AND(R31&gt;=1, B31&lt;126), "Good", AND(OR(R31=0, R31=1, R31=2), B31&gt;126), "Fair", AND(R31&gt;=3, B31&gt;126), "Poor")</f>
        <v>Good</v>
      </c>
    </row>
    <row r="32" spans="1:19">
      <c r="A32" s="3" t="s">
        <v>35</v>
      </c>
      <c r="B32" s="10">
        <f t="shared" si="2"/>
        <v>102.72726424359679</v>
      </c>
      <c r="C32" s="5" t="str">
        <f>_xlfn.XLOOKUP(($A32&amp;"_"&amp;TEXT(C$2,"yyyy-mm-dd")),[1]SURVEY123!$A:$A,[1]SURVEY123!$AF:$AF,"")</f>
        <v/>
      </c>
      <c r="D32" s="5" t="str">
        <f>_xlfn.XLOOKUP(($A32&amp;"_"&amp;TEXT(D$2,"yyyy-mm-dd")),[1]SURVEY123!$A:$A,[1]SURVEY123!$AF:$AF,"")</f>
        <v/>
      </c>
      <c r="E32" s="5" t="str">
        <f>_xlfn.XLOOKUP(($A32&amp;"_"&amp;TEXT(E$2,"yyyy-mm-dd")),[1]SURVEY123!$A:$A,[1]SURVEY123!$AF:$AF,"")</f>
        <v/>
      </c>
      <c r="F32" s="5">
        <f>_xlfn.XLOOKUP(($A32&amp;"_"&amp;TEXT(F$2,"yyyy-mm-dd")),[1]SURVEY123!$A:$A,[1]SURVEY123!$AF:$AF,"")</f>
        <v>67</v>
      </c>
      <c r="G32" s="5">
        <f>_xlfn.XLOOKUP(($A32&amp;"_"&amp;TEXT(G$2,"yyyy-mm-dd")),[1]SURVEY123!$A:$A,[1]SURVEY123!$AF:$AF,"")</f>
        <v>616.70000000000005</v>
      </c>
      <c r="H32" s="5" t="str">
        <f>_xlfn.XLOOKUP(($A32&amp;"_"&amp;TEXT(H$2,"yyyy-mm-dd")),[1]SURVEY123!$A:$A,[1]SURVEY123!$AF:$AF,"")</f>
        <v/>
      </c>
      <c r="I32" s="5">
        <f>_xlfn.XLOOKUP(($A32&amp;"_"&amp;TEXT(I$2,"yyyy-mm-dd")),[1]SURVEY123!$A:$A,[1]SURVEY123!$AF:$AF,"")</f>
        <v>14.5</v>
      </c>
      <c r="J32" s="5">
        <f>_xlfn.XLOOKUP(($A32&amp;"_"&amp;TEXT(J$2,"yyyy-mm-dd")),[1]SURVEY123!$A:$A,[1]SURVEY123!$AF:$AF,"")</f>
        <v>68.3</v>
      </c>
      <c r="K32" s="5">
        <f>_xlfn.XLOOKUP(($A32&amp;"_"&amp;TEXT(K$2,"yyyy-mm-dd")),[1]SURVEY123!$A:$A,[1]SURVEY123!$AF:$AF,"")</f>
        <v>25</v>
      </c>
      <c r="L32" s="5">
        <f>_xlfn.XLOOKUP(($A32&amp;"_"&amp;TEXT(L$2,"yyyy-mm-dd")),[1]SURVEY123!$A:$A,[1]SURVEY123!$AF:$AF,"")</f>
        <v>182.3</v>
      </c>
      <c r="M32" s="5">
        <f>_xlfn.XLOOKUP(($A32&amp;"_"&amp;TEXT(M$2,"yyyy-mm-dd")),[1]SURVEY123!$A:$A,[1]SURVEY123!$AF:$AF,"")</f>
        <v>2500</v>
      </c>
      <c r="N32" s="5">
        <f>_xlfn.XLOOKUP(($A32&amp;"_"&amp;TEXT(N$2,"yyyy-mm-dd")),[1]SURVEY123!$A:$A,[1]SURVEY123!$AF:$AF,"")</f>
        <v>26.6</v>
      </c>
      <c r="O32" s="5" t="str">
        <f>_xlfn.XLOOKUP(($A32&amp;"_"&amp;TEXT(O$2,"yyyy-mm-dd")),[1]SURVEY123!$A:$A,[1]SURVEY123!$AF:$AF,"")</f>
        <v/>
      </c>
      <c r="P32" s="5" t="str">
        <f>_xlfn.XLOOKUP(($A32&amp;"_"&amp;TEXT(P$2,"yyyy-mm-dd")),[1]SURVEY123!$A:$A,[1]SURVEY123!$AF:$AF,"")</f>
        <v/>
      </c>
      <c r="Q32" s="5" t="str">
        <f>_xlfn.XLOOKUP(($A32&amp;"_"&amp;TEXT(Q$2,"yyyy-mm-dd")),[1]SURVEY123!$A:$A,[1]SURVEY123!$AF:$AF,"")</f>
        <v/>
      </c>
      <c r="R32" s="3">
        <f t="shared" si="1"/>
        <v>2</v>
      </c>
      <c r="S32" s="12" t="str" cm="1">
        <f t="array" ref="S32">_xlfn.IFS(B32="","NA", AND(R32=0, B32&lt;126), "Excellent", AND(R32&gt;=1, B32&lt;126), "Good", AND(OR(R32=0, R32=1, R32=2), B32&gt;126), "Fair", AND(R32&gt;=3, B32&gt;126), "Poor")</f>
        <v>Good</v>
      </c>
    </row>
    <row r="33" spans="1:19">
      <c r="A33" s="3" t="s">
        <v>36</v>
      </c>
      <c r="B33" s="10" t="str">
        <f t="shared" si="2"/>
        <v/>
      </c>
      <c r="C33" s="5" t="str">
        <f>_xlfn.XLOOKUP(($A33&amp;"_"&amp;TEXT(C$2,"yyyy-mm-dd")),[1]SURVEY123!$A:$A,[1]SURVEY123!$AF:$AF,"")</f>
        <v/>
      </c>
      <c r="D33" s="5" t="str">
        <f>_xlfn.XLOOKUP(($A33&amp;"_"&amp;TEXT(D$2,"yyyy-mm-dd")),[1]SURVEY123!$A:$A,[1]SURVEY123!$AF:$AF,"")</f>
        <v/>
      </c>
      <c r="E33" s="5" t="str">
        <f>_xlfn.XLOOKUP(($A33&amp;"_"&amp;TEXT(E$2,"yyyy-mm-dd")),[1]SURVEY123!$A:$A,[1]SURVEY123!$AF:$AF,"")</f>
        <v/>
      </c>
      <c r="F33" s="5" t="str">
        <f>_xlfn.XLOOKUP(($A33&amp;"_"&amp;TEXT(F$2,"yyyy-mm-dd")),[1]SURVEY123!$A:$A,[1]SURVEY123!$AF:$AF,"")</f>
        <v/>
      </c>
      <c r="G33" s="5" t="str">
        <f>_xlfn.XLOOKUP(($A33&amp;"_"&amp;TEXT(G$2,"yyyy-mm-dd")),[1]SURVEY123!$A:$A,[1]SURVEY123!$AF:$AF,"")</f>
        <v/>
      </c>
      <c r="H33" s="5" t="str">
        <f>_xlfn.XLOOKUP(($A33&amp;"_"&amp;TEXT(H$2,"yyyy-mm-dd")),[1]SURVEY123!$A:$A,[1]SURVEY123!$AF:$AF,"")</f>
        <v/>
      </c>
      <c r="I33" s="5" t="str">
        <f>_xlfn.XLOOKUP(($A33&amp;"_"&amp;TEXT(I$2,"yyyy-mm-dd")),[1]SURVEY123!$A:$A,[1]SURVEY123!$AF:$AF,"")</f>
        <v/>
      </c>
      <c r="J33" s="5" t="str">
        <f>_xlfn.XLOOKUP(($A33&amp;"_"&amp;TEXT(J$2,"yyyy-mm-dd")),[1]SURVEY123!$A:$A,[1]SURVEY123!$AF:$AF,"")</f>
        <v/>
      </c>
      <c r="K33" s="5" t="str">
        <f>_xlfn.XLOOKUP(($A33&amp;"_"&amp;TEXT(K$2,"yyyy-mm-dd")),[1]SURVEY123!$A:$A,[1]SURVEY123!$AF:$AF,"")</f>
        <v/>
      </c>
      <c r="L33" s="5" t="str">
        <f>_xlfn.XLOOKUP(($A33&amp;"_"&amp;TEXT(L$2,"yyyy-mm-dd")),[1]SURVEY123!$A:$A,[1]SURVEY123!$AF:$AF,"")</f>
        <v/>
      </c>
      <c r="M33" s="5" t="str">
        <f>_xlfn.XLOOKUP(($A33&amp;"_"&amp;TEXT(M$2,"yyyy-mm-dd")),[1]SURVEY123!$A:$A,[1]SURVEY123!$AF:$AF,"")</f>
        <v/>
      </c>
      <c r="N33" s="5" t="str">
        <f>_xlfn.XLOOKUP(($A33&amp;"_"&amp;TEXT(N$2,"yyyy-mm-dd")),[1]SURVEY123!$A:$A,[1]SURVEY123!$AF:$AF,"")</f>
        <v/>
      </c>
      <c r="O33" s="5" t="str">
        <f>_xlfn.XLOOKUP(($A33&amp;"_"&amp;TEXT(O$2,"yyyy-mm-dd")),[1]SURVEY123!$A:$A,[1]SURVEY123!$AF:$AF,"")</f>
        <v/>
      </c>
      <c r="P33" s="5" t="str">
        <f>_xlfn.XLOOKUP(($A33&amp;"_"&amp;TEXT(P$2,"yyyy-mm-dd")),[1]SURVEY123!$A:$A,[1]SURVEY123!$AF:$AF,"")</f>
        <v/>
      </c>
      <c r="Q33" s="5" t="str">
        <f>_xlfn.XLOOKUP(($A33&amp;"_"&amp;TEXT(Q$2,"yyyy-mm-dd")),[1]SURVEY123!$A:$A,[1]SURVEY123!$AF:$AF,"")</f>
        <v/>
      </c>
      <c r="R33" s="3">
        <f t="shared" si="1"/>
        <v>0</v>
      </c>
      <c r="S33" s="12" t="str" cm="1">
        <f t="array" ref="S33">_xlfn.IFS(B33="","NA", AND(R33=0, B33&lt;126), "Excellent", AND(R33&gt;=1, B33&lt;126), "Good", AND(OR(R33=0, R33=1, R33=2), B33&gt;126), "Fair", AND(R33&gt;=3, B33&gt;126), "Poor")</f>
        <v>NA</v>
      </c>
    </row>
    <row r="34" spans="1:19">
      <c r="A34" s="3" t="s">
        <v>37</v>
      </c>
      <c r="B34" s="10">
        <f t="shared" si="2"/>
        <v>58.972874729069744</v>
      </c>
      <c r="C34" s="5">
        <f>_xlfn.XLOOKUP(($A34&amp;"_"&amp;TEXT(C$2,"yyyy-mm-dd")),[1]SURVEY123!$A:$A,[1]SURVEY123!$AF:$AF,"")</f>
        <v>69.5</v>
      </c>
      <c r="D34" s="5">
        <f>_xlfn.XLOOKUP(($A34&amp;"_"&amp;TEXT(D$2,"yyyy-mm-dd")),[1]SURVEY123!$A:$A,[1]SURVEY123!$AF:$AF,"")</f>
        <v>59.1</v>
      </c>
      <c r="E34" s="5">
        <f>_xlfn.XLOOKUP(($A34&amp;"_"&amp;TEXT(E$2,"yyyy-mm-dd")),[1]SURVEY123!$A:$A,[1]SURVEY123!$AF:$AF,"")</f>
        <v>2500</v>
      </c>
      <c r="F34" s="5">
        <f>_xlfn.XLOOKUP(($A34&amp;"_"&amp;TEXT(F$2,"yyyy-mm-dd")),[1]SURVEY123!$A:$A,[1]SURVEY123!$AF:$AF,"")</f>
        <v>11</v>
      </c>
      <c r="G34" s="5">
        <f>_xlfn.XLOOKUP(($A34&amp;"_"&amp;TEXT(G$2,"yyyy-mm-dd")),[1]SURVEY123!$A:$A,[1]SURVEY123!$AF:$AF,"")</f>
        <v>88.4</v>
      </c>
      <c r="H34" s="5" t="str">
        <f>_xlfn.XLOOKUP(($A34&amp;"_"&amp;TEXT(H$2,"yyyy-mm-dd")),[1]SURVEY123!$A:$A,[1]SURVEY123!$AF:$AF,"")</f>
        <v/>
      </c>
      <c r="I34" s="5">
        <f>_xlfn.XLOOKUP(($A34&amp;"_"&amp;TEXT(I$2,"yyyy-mm-dd")),[1]SURVEY123!$A:$A,[1]SURVEY123!$AF:$AF,"")</f>
        <v>16.899999999999999</v>
      </c>
      <c r="J34" s="5">
        <f>_xlfn.XLOOKUP(($A34&amp;"_"&amp;TEXT(J$2,"yyyy-mm-dd")),[1]SURVEY123!$A:$A,[1]SURVEY123!$AF:$AF,"")</f>
        <v>18.100000000000001</v>
      </c>
      <c r="K34" s="5">
        <f>_xlfn.XLOOKUP(($A34&amp;"_"&amp;TEXT(K$2,"yyyy-mm-dd")),[1]SURVEY123!$A:$A,[1]SURVEY123!$AF:$AF,"")</f>
        <v>11</v>
      </c>
      <c r="L34" s="5">
        <f>_xlfn.XLOOKUP(($A34&amp;"_"&amp;TEXT(L$2,"yyyy-mm-dd")),[1]SURVEY123!$A:$A,[1]SURVEY123!$AF:$AF,"")</f>
        <v>42.8</v>
      </c>
      <c r="M34" s="5">
        <f>_xlfn.XLOOKUP(($A34&amp;"_"&amp;TEXT(M$2,"yyyy-mm-dd")),[1]SURVEY123!$A:$A,[1]SURVEY123!$AF:$AF,"")</f>
        <v>727</v>
      </c>
      <c r="N34" s="5">
        <f>_xlfn.XLOOKUP(($A34&amp;"_"&amp;TEXT(N$2,"yyyy-mm-dd")),[1]SURVEY123!$A:$A,[1]SURVEY123!$AF:$AF,"")</f>
        <v>28.7</v>
      </c>
      <c r="O34" s="5" t="str">
        <f>_xlfn.XLOOKUP(($A34&amp;"_"&amp;TEXT(O$2,"yyyy-mm-dd")),[1]SURVEY123!$A:$A,[1]SURVEY123!$AF:$AF,"")</f>
        <v/>
      </c>
      <c r="P34" s="5" t="str">
        <f>_xlfn.XLOOKUP(($A34&amp;"_"&amp;TEXT(P$2,"yyyy-mm-dd")),[1]SURVEY123!$A:$A,[1]SURVEY123!$AF:$AF,"")</f>
        <v/>
      </c>
      <c r="Q34" s="5" t="str">
        <f>_xlfn.XLOOKUP(($A34&amp;"_"&amp;TEXT(Q$2,"yyyy-mm-dd")),[1]SURVEY123!$A:$A,[1]SURVEY123!$AF:$AF,"")</f>
        <v/>
      </c>
      <c r="R34" s="3">
        <f t="shared" si="1"/>
        <v>2</v>
      </c>
      <c r="S34" s="12" t="str" cm="1">
        <f t="array" ref="S34">_xlfn.IFS(B34="","NA", AND(R34=0, B34&lt;126), "Excellent", AND(R34&gt;=1, B34&lt;126), "Good", AND(OR(R34=0, R34=1, R34=2), B34&gt;126), "Fair", AND(R34&gt;=3, B34&gt;126), "Poor")</f>
        <v>Good</v>
      </c>
    </row>
    <row r="35" spans="1:19">
      <c r="A35" s="3" t="s">
        <v>38</v>
      </c>
      <c r="B35" s="10">
        <f t="shared" si="2"/>
        <v>42.22247301395317</v>
      </c>
      <c r="C35" s="5">
        <f>_xlfn.XLOOKUP(($A35&amp;"_"&amp;TEXT(C$2,"yyyy-mm-dd")),[1]SURVEY123!$A:$A,[1]SURVEY123!$AF:$AF,"")</f>
        <v>96</v>
      </c>
      <c r="D35" s="5">
        <f>_xlfn.XLOOKUP(($A35&amp;"_"&amp;TEXT(D$2,"yyyy-mm-dd")),[1]SURVEY123!$A:$A,[1]SURVEY123!$AF:$AF,"")</f>
        <v>65.7</v>
      </c>
      <c r="E35" s="5">
        <f>_xlfn.XLOOKUP(($A35&amp;"_"&amp;TEXT(E$2,"yyyy-mm-dd")),[1]SURVEY123!$A:$A,[1]SURVEY123!$AF:$AF,"")</f>
        <v>770.1</v>
      </c>
      <c r="F35" s="5">
        <f>_xlfn.XLOOKUP(($A35&amp;"_"&amp;TEXT(F$2,"yyyy-mm-dd")),[1]SURVEY123!$A:$A,[1]SURVEY123!$AF:$AF,"")</f>
        <v>26.9</v>
      </c>
      <c r="G35" s="5">
        <f>_xlfn.XLOOKUP(($A35&amp;"_"&amp;TEXT(G$2,"yyyy-mm-dd")),[1]SURVEY123!$A:$A,[1]SURVEY123!$AF:$AF,"")</f>
        <v>259.5</v>
      </c>
      <c r="H35" s="5" t="str">
        <f>_xlfn.XLOOKUP(($A35&amp;"_"&amp;TEXT(H$2,"yyyy-mm-dd")),[1]SURVEY123!$A:$A,[1]SURVEY123!$AF:$AF,"")</f>
        <v/>
      </c>
      <c r="I35" s="5">
        <f>_xlfn.XLOOKUP(($A35&amp;"_"&amp;TEXT(I$2,"yyyy-mm-dd")),[1]SURVEY123!$A:$A,[1]SURVEY123!$AF:$AF,"")</f>
        <v>35.9</v>
      </c>
      <c r="J35" s="5">
        <f>_xlfn.XLOOKUP(($A35&amp;"_"&amp;TEXT(J$2,"yyyy-mm-dd")),[1]SURVEY123!$A:$A,[1]SURVEY123!$AF:$AF,"")</f>
        <v>34.1</v>
      </c>
      <c r="K35" s="5">
        <f>_xlfn.XLOOKUP(($A35&amp;"_"&amp;TEXT(K$2,"yyyy-mm-dd")),[1]SURVEY123!$A:$A,[1]SURVEY123!$AF:$AF,"")</f>
        <v>24.6</v>
      </c>
      <c r="L35" s="5">
        <f>_xlfn.XLOOKUP(($A35&amp;"_"&amp;TEXT(L$2,"yyyy-mm-dd")),[1]SURVEY123!$A:$A,[1]SURVEY123!$AF:$AF,"")</f>
        <v>12</v>
      </c>
      <c r="M35" s="5">
        <f>_xlfn.XLOOKUP(($A35&amp;"_"&amp;TEXT(M$2,"yyyy-mm-dd")),[1]SURVEY123!$A:$A,[1]SURVEY123!$AF:$AF,"")</f>
        <v>7.3</v>
      </c>
      <c r="N35" s="5">
        <f>_xlfn.XLOOKUP(($A35&amp;"_"&amp;TEXT(N$2,"yyyy-mm-dd")),[1]SURVEY123!$A:$A,[1]SURVEY123!$AF:$AF,"")</f>
        <v>8.5</v>
      </c>
      <c r="O35" s="5" t="str">
        <f>_xlfn.XLOOKUP(($A35&amp;"_"&amp;TEXT(O$2,"yyyy-mm-dd")),[1]SURVEY123!$A:$A,[1]SURVEY123!$AF:$AF,"")</f>
        <v/>
      </c>
      <c r="P35" s="5" t="str">
        <f>_xlfn.XLOOKUP(($A35&amp;"_"&amp;TEXT(P$2,"yyyy-mm-dd")),[1]SURVEY123!$A:$A,[1]SURVEY123!$AF:$AF,"")</f>
        <v/>
      </c>
      <c r="Q35" s="5" t="str">
        <f>_xlfn.XLOOKUP(($A35&amp;"_"&amp;TEXT(Q$2,"yyyy-mm-dd")),[1]SURVEY123!$A:$A,[1]SURVEY123!$AF:$AF,"")</f>
        <v/>
      </c>
      <c r="R35" s="3">
        <f t="shared" si="1"/>
        <v>2</v>
      </c>
      <c r="S35" s="12" t="str" cm="1">
        <f t="array" ref="S35">_xlfn.IFS(B35="","NA", AND(R35=0, B35&lt;126), "Excellent", AND(R35&gt;=1, B35&lt;126), "Good", AND(OR(R35=0, R35=1, R35=2), B35&gt;126), "Fair", AND(R35&gt;=3, B35&gt;126), "Poor")</f>
        <v>Good</v>
      </c>
    </row>
    <row r="36" spans="1:19">
      <c r="A36" s="3" t="s">
        <v>39</v>
      </c>
      <c r="B36" s="10" t="str">
        <f t="shared" si="2"/>
        <v/>
      </c>
      <c r="C36" s="5" t="str">
        <f>_xlfn.XLOOKUP(($A36&amp;"_"&amp;TEXT(C$2,"yyyy-mm-dd")),[1]SURVEY123!$A:$A,[1]SURVEY123!$AF:$AF,"")</f>
        <v/>
      </c>
      <c r="D36" s="5" t="str">
        <f>_xlfn.XLOOKUP(($A36&amp;"_"&amp;TEXT(D$2,"yyyy-mm-dd")),[1]SURVEY123!$A:$A,[1]SURVEY123!$AF:$AF,"")</f>
        <v/>
      </c>
      <c r="E36" s="5" t="str">
        <f>_xlfn.XLOOKUP(($A36&amp;"_"&amp;TEXT(E$2,"yyyy-mm-dd")),[1]SURVEY123!$A:$A,[1]SURVEY123!$AF:$AF,"")</f>
        <v/>
      </c>
      <c r="F36" s="5" t="str">
        <f>_xlfn.XLOOKUP(($A36&amp;"_"&amp;TEXT(F$2,"yyyy-mm-dd")),[1]SURVEY123!$A:$A,[1]SURVEY123!$AF:$AF,"")</f>
        <v/>
      </c>
      <c r="G36" s="5" t="str">
        <f>_xlfn.XLOOKUP(($A36&amp;"_"&amp;TEXT(G$2,"yyyy-mm-dd")),[1]SURVEY123!$A:$A,[1]SURVEY123!$AF:$AF,"")</f>
        <v/>
      </c>
      <c r="H36" s="5" t="str">
        <f>_xlfn.XLOOKUP(($A36&amp;"_"&amp;TEXT(H$2,"yyyy-mm-dd")),[1]SURVEY123!$A:$A,[1]SURVEY123!$AF:$AF,"")</f>
        <v/>
      </c>
      <c r="I36" s="5" t="str">
        <f>_xlfn.XLOOKUP(($A36&amp;"_"&amp;TEXT(I$2,"yyyy-mm-dd")),[1]SURVEY123!$A:$A,[1]SURVEY123!$AF:$AF,"")</f>
        <v/>
      </c>
      <c r="J36" s="5" t="str">
        <f>_xlfn.XLOOKUP(($A36&amp;"_"&amp;TEXT(J$2,"yyyy-mm-dd")),[1]SURVEY123!$A:$A,[1]SURVEY123!$AF:$AF,"")</f>
        <v/>
      </c>
      <c r="K36" s="5" t="str">
        <f>_xlfn.XLOOKUP(($A36&amp;"_"&amp;TEXT(K$2,"yyyy-mm-dd")),[1]SURVEY123!$A:$A,[1]SURVEY123!$AF:$AF,"")</f>
        <v/>
      </c>
      <c r="L36" s="5" t="str">
        <f>_xlfn.XLOOKUP(($A36&amp;"_"&amp;TEXT(L$2,"yyyy-mm-dd")),[1]SURVEY123!$A:$A,[1]SURVEY123!$AF:$AF,"")</f>
        <v/>
      </c>
      <c r="M36" s="5" t="str">
        <f>_xlfn.XLOOKUP(($A36&amp;"_"&amp;TEXT(M$2,"yyyy-mm-dd")),[1]SURVEY123!$A:$A,[1]SURVEY123!$AF:$AF,"")</f>
        <v/>
      </c>
      <c r="N36" s="5" t="str">
        <f>_xlfn.XLOOKUP(($A36&amp;"_"&amp;TEXT(N$2,"yyyy-mm-dd")),[1]SURVEY123!$A:$A,[1]SURVEY123!$AF:$AF,"")</f>
        <v/>
      </c>
      <c r="O36" s="5" t="str">
        <f>_xlfn.XLOOKUP(($A36&amp;"_"&amp;TEXT(O$2,"yyyy-mm-dd")),[1]SURVEY123!$A:$A,[1]SURVEY123!$AF:$AF,"")</f>
        <v/>
      </c>
      <c r="P36" s="5" t="str">
        <f>_xlfn.XLOOKUP(($A36&amp;"_"&amp;TEXT(P$2,"yyyy-mm-dd")),[1]SURVEY123!$A:$A,[1]SURVEY123!$AF:$AF,"")</f>
        <v/>
      </c>
      <c r="Q36" s="5" t="str">
        <f>_xlfn.XLOOKUP(($A36&amp;"_"&amp;TEXT(Q$2,"yyyy-mm-dd")),[1]SURVEY123!$A:$A,[1]SURVEY123!$AF:$AF,"")</f>
        <v/>
      </c>
      <c r="R36" s="3">
        <f t="shared" si="1"/>
        <v>0</v>
      </c>
      <c r="S36" s="12" t="str" cm="1">
        <f t="array" ref="S36">_xlfn.IFS(B36="","NA", AND(R36=0, B36&lt;126), "Excellent", AND(R36&gt;=1, B36&lt;126), "Good", AND(OR(R36=0, R36=1, R36=2), B36&gt;126), "Fair", AND(R36&gt;=3, B36&gt;126), "Poor")</f>
        <v>NA</v>
      </c>
    </row>
    <row r="37" spans="1:19">
      <c r="A37" s="3" t="s">
        <v>40</v>
      </c>
      <c r="B37" s="10">
        <f t="shared" si="2"/>
        <v>250.44776737521411</v>
      </c>
      <c r="C37" s="5">
        <f>_xlfn.XLOOKUP(($A37&amp;"_"&amp;TEXT(C$2,"yyyy-mm-dd")),[1]SURVEY123!$A:$A,[1]SURVEY123!$AF:$AF,"")</f>
        <v>1203.3</v>
      </c>
      <c r="D37" s="5">
        <f>_xlfn.XLOOKUP(($A37&amp;"_"&amp;TEXT(D$2,"yyyy-mm-dd")),[1]SURVEY123!$A:$A,[1]SURVEY123!$AF:$AF,"")</f>
        <v>115.3</v>
      </c>
      <c r="E37" s="5" t="str">
        <f>_xlfn.XLOOKUP(($A37&amp;"_"&amp;TEXT(E$2,"yyyy-mm-dd")),[1]SURVEY123!$A:$A,[1]SURVEY123!$AF:$AF,"")</f>
        <v/>
      </c>
      <c r="F37" s="5">
        <f>_xlfn.XLOOKUP(($A37&amp;"_"&amp;TEXT(F$2,"yyyy-mm-dd")),[1]SURVEY123!$A:$A,[1]SURVEY123!$AF:$AF,"")</f>
        <v>143.9</v>
      </c>
      <c r="G37" s="5">
        <f>_xlfn.XLOOKUP(($A37&amp;"_"&amp;TEXT(G$2,"yyyy-mm-dd")),[1]SURVEY123!$A:$A,[1]SURVEY123!$AF:$AF,"")</f>
        <v>1986.3</v>
      </c>
      <c r="H37" s="5">
        <f>_xlfn.XLOOKUP(($A37&amp;"_"&amp;TEXT(H$2,"yyyy-mm-dd")),[1]SURVEY123!$A:$A,[1]SURVEY123!$AF:$AF,"")</f>
        <v>107.1</v>
      </c>
      <c r="I37" s="5">
        <f>_xlfn.XLOOKUP(($A37&amp;"_"&amp;TEXT(I$2,"yyyy-mm-dd")),[1]SURVEY123!$A:$A,[1]SURVEY123!$AF:$AF,"")</f>
        <v>137.6</v>
      </c>
      <c r="J37" s="5">
        <f>_xlfn.XLOOKUP(($A37&amp;"_"&amp;TEXT(J$2,"yyyy-mm-dd")),[1]SURVEY123!$A:$A,[1]SURVEY123!$AF:$AF,"")</f>
        <v>727</v>
      </c>
      <c r="K37" s="5">
        <f>_xlfn.XLOOKUP(($A37&amp;"_"&amp;TEXT(K$2,"yyyy-mm-dd")),[1]SURVEY123!$A:$A,[1]SURVEY123!$AF:$AF,"")</f>
        <v>325.5</v>
      </c>
      <c r="L37" s="5">
        <f>_xlfn.XLOOKUP(($A37&amp;"_"&amp;TEXT(L$2,"yyyy-mm-dd")),[1]SURVEY123!$A:$A,[1]SURVEY123!$AF:$AF,"")</f>
        <v>547.5</v>
      </c>
      <c r="M37" s="5">
        <f>_xlfn.XLOOKUP(($A37&amp;"_"&amp;TEXT(M$2,"yyyy-mm-dd")),[1]SURVEY123!$A:$A,[1]SURVEY123!$AF:$AF,"")</f>
        <v>142.1</v>
      </c>
      <c r="N37" s="5">
        <f>_xlfn.XLOOKUP(($A37&amp;"_"&amp;TEXT(N$2,"yyyy-mm-dd")),[1]SURVEY123!$A:$A,[1]SURVEY123!$AF:$AF,"")</f>
        <v>22.6</v>
      </c>
      <c r="O37" s="5" t="str">
        <f>_xlfn.XLOOKUP(($A37&amp;"_"&amp;TEXT(O$2,"yyyy-mm-dd")),[1]SURVEY123!$A:$A,[1]SURVEY123!$AF:$AF,"")</f>
        <v/>
      </c>
      <c r="P37" s="5" t="str">
        <f>_xlfn.XLOOKUP(($A37&amp;"_"&amp;TEXT(P$2,"yyyy-mm-dd")),[1]SURVEY123!$A:$A,[1]SURVEY123!$AF:$AF,"")</f>
        <v/>
      </c>
      <c r="Q37" s="5" t="str">
        <f>_xlfn.XLOOKUP(($A37&amp;"_"&amp;TEXT(Q$2,"yyyy-mm-dd")),[1]SURVEY123!$A:$A,[1]SURVEY123!$AF:$AF,"")</f>
        <v/>
      </c>
      <c r="R37" s="3">
        <f t="shared" si="1"/>
        <v>5</v>
      </c>
      <c r="S37" s="12" t="str" cm="1">
        <f t="array" ref="S37">_xlfn.IFS(B37="","NA", AND(R37=0, B37&lt;126), "Excellent", AND(R37&gt;=1, B37&lt;126), "Good", AND(OR(R37=0, R37=1, R37=2), B37&gt;126), "Fair", AND(R37&gt;=3, B37&gt;126), "Poor")</f>
        <v>Poor</v>
      </c>
    </row>
    <row r="38" spans="1:19">
      <c r="A38" s="3" t="s">
        <v>41</v>
      </c>
      <c r="B38" s="10">
        <f t="shared" si="2"/>
        <v>310.83214119521165</v>
      </c>
      <c r="C38" s="5" t="str">
        <f>_xlfn.XLOOKUP(($A38&amp;"_"&amp;TEXT(C$2,"yyyy-mm-dd")),[1]SURVEY123!$A:$A,[1]SURVEY123!$AF:$AF,"")</f>
        <v/>
      </c>
      <c r="D38" s="5" t="str">
        <f>_xlfn.XLOOKUP(($A38&amp;"_"&amp;TEXT(D$2,"yyyy-mm-dd")),[1]SURVEY123!$A:$A,[1]SURVEY123!$AF:$AF,"")</f>
        <v/>
      </c>
      <c r="E38" s="5" t="str">
        <f>_xlfn.XLOOKUP(($A38&amp;"_"&amp;TEXT(E$2,"yyyy-mm-dd")),[1]SURVEY123!$A:$A,[1]SURVEY123!$AF:$AF,"")</f>
        <v/>
      </c>
      <c r="F38" s="5" t="str">
        <f>_xlfn.XLOOKUP(($A38&amp;"_"&amp;TEXT(F$2,"yyyy-mm-dd")),[1]SURVEY123!$A:$A,[1]SURVEY123!$AF:$AF,"")</f>
        <v/>
      </c>
      <c r="G38" s="5" t="str">
        <f>_xlfn.XLOOKUP(($A38&amp;"_"&amp;TEXT(G$2,"yyyy-mm-dd")),[1]SURVEY123!$A:$A,[1]SURVEY123!$AF:$AF,"")</f>
        <v/>
      </c>
      <c r="H38" s="5">
        <f>_xlfn.XLOOKUP(($A38&amp;"_"&amp;TEXT(H$2,"yyyy-mm-dd")),[1]SURVEY123!$A:$A,[1]SURVEY123!$AF:$AF,"")</f>
        <v>658.6</v>
      </c>
      <c r="I38" s="5">
        <f>_xlfn.XLOOKUP(($A38&amp;"_"&amp;TEXT(I$2,"yyyy-mm-dd")),[1]SURVEY123!$A:$A,[1]SURVEY123!$AF:$AF,"")</f>
        <v>146.69999999999999</v>
      </c>
      <c r="J38" s="5" t="str">
        <f>_xlfn.XLOOKUP(($A38&amp;"_"&amp;TEXT(J$2,"yyyy-mm-dd")),[1]SURVEY123!$A:$A,[1]SURVEY123!$AF:$AF,"")</f>
        <v/>
      </c>
      <c r="K38" s="5" t="str">
        <f>_xlfn.XLOOKUP(($A38&amp;"_"&amp;TEXT(K$2,"yyyy-mm-dd")),[1]SURVEY123!$A:$A,[1]SURVEY123!$AF:$AF,"")</f>
        <v/>
      </c>
      <c r="L38" s="5" t="str">
        <f>_xlfn.XLOOKUP(($A38&amp;"_"&amp;TEXT(L$2,"yyyy-mm-dd")),[1]SURVEY123!$A:$A,[1]SURVEY123!$AF:$AF,"")</f>
        <v/>
      </c>
      <c r="M38" s="5" t="str">
        <f>_xlfn.XLOOKUP(($A38&amp;"_"&amp;TEXT(M$2,"yyyy-mm-dd")),[1]SURVEY123!$A:$A,[1]SURVEY123!$AF:$AF,"")</f>
        <v/>
      </c>
      <c r="N38" s="5" t="str">
        <f>_xlfn.XLOOKUP(($A38&amp;"_"&amp;TEXT(N$2,"yyyy-mm-dd")),[1]SURVEY123!$A:$A,[1]SURVEY123!$AF:$AF,"")</f>
        <v/>
      </c>
      <c r="O38" s="5" t="str">
        <f>_xlfn.XLOOKUP(($A38&amp;"_"&amp;TEXT(O$2,"yyyy-mm-dd")),[1]SURVEY123!$A:$A,[1]SURVEY123!$AF:$AF,"")</f>
        <v/>
      </c>
      <c r="P38" s="5" t="str">
        <f>_xlfn.XLOOKUP(($A38&amp;"_"&amp;TEXT(P$2,"yyyy-mm-dd")),[1]SURVEY123!$A:$A,[1]SURVEY123!$AF:$AF,"")</f>
        <v/>
      </c>
      <c r="Q38" s="5" t="str">
        <f>_xlfn.XLOOKUP(($A38&amp;"_"&amp;TEXT(Q$2,"yyyy-mm-dd")),[1]SURVEY123!$A:$A,[1]SURVEY123!$AF:$AF,"")</f>
        <v/>
      </c>
      <c r="R38" s="3">
        <f t="shared" si="1"/>
        <v>1</v>
      </c>
      <c r="S38" s="12" t="str" cm="1">
        <f t="array" ref="S38">_xlfn.IFS(B38="","NA", AND(R38=0, B38&lt;126), "Excellent", AND(R38&gt;=1, B38&lt;126), "Good", AND(OR(R38=0, R38=1, R38=2), B38&gt;126), "Fair", AND(R38&gt;=3, B38&gt;126), "Poor")</f>
        <v>Fair</v>
      </c>
    </row>
    <row r="39" spans="1:19">
      <c r="A39" s="3" t="s">
        <v>42</v>
      </c>
      <c r="B39" s="10">
        <f t="shared" si="2"/>
        <v>262.65011749106395</v>
      </c>
      <c r="C39" s="5">
        <f>_xlfn.XLOOKUP(($A39&amp;"_"&amp;TEXT(C$2,"yyyy-mm-dd")),[1]SURVEY123!$A:$A,[1]SURVEY123!$AF:$AF,"")</f>
        <v>275.5</v>
      </c>
      <c r="D39" s="5">
        <f>_xlfn.XLOOKUP(($A39&amp;"_"&amp;TEXT(D$2,"yyyy-mm-dd")),[1]SURVEY123!$A:$A,[1]SURVEY123!$AF:$AF,"")</f>
        <v>161.6</v>
      </c>
      <c r="E39" s="5">
        <f>_xlfn.XLOOKUP(($A39&amp;"_"&amp;TEXT(E$2,"yyyy-mm-dd")),[1]SURVEY123!$A:$A,[1]SURVEY123!$AF:$AF,"")</f>
        <v>2500</v>
      </c>
      <c r="F39" s="5">
        <f>_xlfn.XLOOKUP(($A39&amp;"_"&amp;TEXT(F$2,"yyyy-mm-dd")),[1]SURVEY123!$A:$A,[1]SURVEY123!$AF:$AF,"")</f>
        <v>224.7</v>
      </c>
      <c r="G39" s="5">
        <f>_xlfn.XLOOKUP(($A39&amp;"_"&amp;TEXT(G$2,"yyyy-mm-dd")),[1]SURVEY123!$A:$A,[1]SURVEY123!$AF:$AF,"")</f>
        <v>517.20000000000005</v>
      </c>
      <c r="H39" s="5">
        <f>_xlfn.XLOOKUP(($A39&amp;"_"&amp;TEXT(H$2,"yyyy-mm-dd")),[1]SURVEY123!$A:$A,[1]SURVEY123!$AF:$AF,"")</f>
        <v>121.1</v>
      </c>
      <c r="I39" s="5">
        <f>_xlfn.XLOOKUP(($A39&amp;"_"&amp;TEXT(I$2,"yyyy-mm-dd")),[1]SURVEY123!$A:$A,[1]SURVEY123!$AF:$AF,"")</f>
        <v>2500</v>
      </c>
      <c r="J39" s="5">
        <f>_xlfn.XLOOKUP(($A39&amp;"_"&amp;TEXT(J$2,"yyyy-mm-dd")),[1]SURVEY123!$A:$A,[1]SURVEY123!$AF:$AF,"")</f>
        <v>686.7</v>
      </c>
      <c r="K39" s="5">
        <f>_xlfn.XLOOKUP(($A39&amp;"_"&amp;TEXT(K$2,"yyyy-mm-dd")),[1]SURVEY123!$A:$A,[1]SURVEY123!$AF:$AF,"")</f>
        <v>93.4</v>
      </c>
      <c r="L39" s="5">
        <f>_xlfn.XLOOKUP(($A39&amp;"_"&amp;TEXT(L$2,"yyyy-mm-dd")),[1]SURVEY123!$A:$A,[1]SURVEY123!$AF:$AF,"")</f>
        <v>57.1</v>
      </c>
      <c r="M39" s="5">
        <f>_xlfn.XLOOKUP(($A39&amp;"_"&amp;TEXT(M$2,"yyyy-mm-dd")),[1]SURVEY123!$A:$A,[1]SURVEY123!$AF:$AF,"")</f>
        <v>123.4</v>
      </c>
      <c r="N39" s="5">
        <f>_xlfn.XLOOKUP(($A39&amp;"_"&amp;TEXT(N$2,"yyyy-mm-dd")),[1]SURVEY123!$A:$A,[1]SURVEY123!$AF:$AF,"")</f>
        <v>60.9</v>
      </c>
      <c r="O39" s="5" t="str">
        <f>_xlfn.XLOOKUP(($A39&amp;"_"&amp;TEXT(O$2,"yyyy-mm-dd")),[1]SURVEY123!$A:$A,[1]SURVEY123!$AF:$AF,"")</f>
        <v/>
      </c>
      <c r="P39" s="5" t="str">
        <f>_xlfn.XLOOKUP(($A39&amp;"_"&amp;TEXT(P$2,"yyyy-mm-dd")),[1]SURVEY123!$A:$A,[1]SURVEY123!$AF:$AF,"")</f>
        <v/>
      </c>
      <c r="Q39" s="5" t="str">
        <f>_xlfn.XLOOKUP(($A39&amp;"_"&amp;TEXT(Q$2,"yyyy-mm-dd")),[1]SURVEY123!$A:$A,[1]SURVEY123!$AF:$AF,"")</f>
        <v/>
      </c>
      <c r="R39" s="3">
        <f t="shared" si="1"/>
        <v>5</v>
      </c>
      <c r="S39" s="12" t="str" cm="1">
        <f t="array" ref="S39">_xlfn.IFS(B39="","NA", AND(R39=0, B39&lt;126), "Excellent", AND(R39&gt;=1, B39&lt;126), "Good", AND(OR(R39=0, R39=1, R39=2), B39&gt;126), "Fair", AND(R39&gt;=3, B39&gt;126), "Poor")</f>
        <v>Poor</v>
      </c>
    </row>
    <row r="40" spans="1:19">
      <c r="A40" s="3" t="s">
        <v>43</v>
      </c>
      <c r="B40" s="10" t="str">
        <f t="shared" si="2"/>
        <v/>
      </c>
      <c r="C40" s="5" t="str">
        <f>_xlfn.XLOOKUP(($A40&amp;"_"&amp;TEXT(C$2,"yyyy-mm-dd")),[1]SURVEY123!$A:$A,[1]SURVEY123!$AF:$AF,"")</f>
        <v/>
      </c>
      <c r="D40" s="5" t="str">
        <f>_xlfn.XLOOKUP(($A40&amp;"_"&amp;TEXT(D$2,"yyyy-mm-dd")),[1]SURVEY123!$A:$A,[1]SURVEY123!$AF:$AF,"")</f>
        <v/>
      </c>
      <c r="E40" s="5" t="str">
        <f>_xlfn.XLOOKUP(($A40&amp;"_"&amp;TEXT(E$2,"yyyy-mm-dd")),[1]SURVEY123!$A:$A,[1]SURVEY123!$AF:$AF,"")</f>
        <v/>
      </c>
      <c r="F40" s="5" t="str">
        <f>_xlfn.XLOOKUP(($A40&amp;"_"&amp;TEXT(F$2,"yyyy-mm-dd")),[1]SURVEY123!$A:$A,[1]SURVEY123!$AF:$AF,"")</f>
        <v/>
      </c>
      <c r="G40" s="5" t="str">
        <f>_xlfn.XLOOKUP(($A40&amp;"_"&amp;TEXT(G$2,"yyyy-mm-dd")),[1]SURVEY123!$A:$A,[1]SURVEY123!$AF:$AF,"")</f>
        <v/>
      </c>
      <c r="H40" s="5" t="str">
        <f>_xlfn.XLOOKUP(($A40&amp;"_"&amp;TEXT(H$2,"yyyy-mm-dd")),[1]SURVEY123!$A:$A,[1]SURVEY123!$AF:$AF,"")</f>
        <v/>
      </c>
      <c r="I40" s="5" t="str">
        <f>_xlfn.XLOOKUP(($A40&amp;"_"&amp;TEXT(I$2,"yyyy-mm-dd")),[1]SURVEY123!$A:$A,[1]SURVEY123!$AF:$AF,"")</f>
        <v/>
      </c>
      <c r="J40" s="5" t="str">
        <f>_xlfn.XLOOKUP(($A40&amp;"_"&amp;TEXT(J$2,"yyyy-mm-dd")),[1]SURVEY123!$A:$A,[1]SURVEY123!$AF:$AF,"")</f>
        <v/>
      </c>
      <c r="K40" s="5" t="str">
        <f>_xlfn.XLOOKUP(($A40&amp;"_"&amp;TEXT(K$2,"yyyy-mm-dd")),[1]SURVEY123!$A:$A,[1]SURVEY123!$AF:$AF,"")</f>
        <v/>
      </c>
      <c r="L40" s="5" t="str">
        <f>_xlfn.XLOOKUP(($A40&amp;"_"&amp;TEXT(L$2,"yyyy-mm-dd")),[1]SURVEY123!$A:$A,[1]SURVEY123!$AF:$AF,"")</f>
        <v/>
      </c>
      <c r="M40" s="5" t="str">
        <f>_xlfn.XLOOKUP(($A40&amp;"_"&amp;TEXT(M$2,"yyyy-mm-dd")),[1]SURVEY123!$A:$A,[1]SURVEY123!$AF:$AF,"")</f>
        <v/>
      </c>
      <c r="N40" s="5" t="str">
        <f>_xlfn.XLOOKUP(($A40&amp;"_"&amp;TEXT(N$2,"yyyy-mm-dd")),[1]SURVEY123!$A:$A,[1]SURVEY123!$AF:$AF,"")</f>
        <v/>
      </c>
      <c r="O40" s="5" t="str">
        <f>_xlfn.XLOOKUP(($A40&amp;"_"&amp;TEXT(O$2,"yyyy-mm-dd")),[1]SURVEY123!$A:$A,[1]SURVEY123!$AF:$AF,"")</f>
        <v/>
      </c>
      <c r="P40" s="5" t="str">
        <f>_xlfn.XLOOKUP(($A40&amp;"_"&amp;TEXT(P$2,"yyyy-mm-dd")),[1]SURVEY123!$A:$A,[1]SURVEY123!$AF:$AF,"")</f>
        <v/>
      </c>
      <c r="Q40" s="5" t="str">
        <f>_xlfn.XLOOKUP(($A40&amp;"_"&amp;TEXT(Q$2,"yyyy-mm-dd")),[1]SURVEY123!$A:$A,[1]SURVEY123!$AF:$AF,"")</f>
        <v/>
      </c>
      <c r="R40" s="3">
        <f t="shared" si="1"/>
        <v>0</v>
      </c>
      <c r="S40" s="12" t="str" cm="1">
        <f t="array" ref="S40">_xlfn.IFS(B40="","NA", AND(R40=0, B40&lt;126), "Excellent", AND(R40&gt;=1, B40&lt;126), "Good", AND(OR(R40=0, R40=1, R40=2), B40&gt;126), "Fair", AND(R40&gt;=3, B40&gt;126), "Poor")</f>
        <v>NA</v>
      </c>
    </row>
    <row r="41" spans="1:19">
      <c r="A41" s="3" t="s">
        <v>44</v>
      </c>
      <c r="B41" s="10">
        <f t="shared" si="2"/>
        <v>1.0049507371194886</v>
      </c>
      <c r="C41" s="5" t="str">
        <f>_xlfn.XLOOKUP(($A41&amp;"_"&amp;TEXT(C$2,"yyyy-mm-dd")),[1]SURVEY123!$A:$A,[1]SURVEY123!$AF:$AF,"")</f>
        <v/>
      </c>
      <c r="D41" s="5" t="str">
        <f>_xlfn.XLOOKUP(($A41&amp;"_"&amp;TEXT(D$2,"yyyy-mm-dd")),[1]SURVEY123!$A:$A,[1]SURVEY123!$AF:$AF,"")</f>
        <v/>
      </c>
      <c r="E41" s="5" t="str">
        <f>_xlfn.XLOOKUP(($A41&amp;"_"&amp;TEXT(E$2,"yyyy-mm-dd")),[1]SURVEY123!$A:$A,[1]SURVEY123!$AF:$AF,"")</f>
        <v/>
      </c>
      <c r="F41" s="5" t="str">
        <f>_xlfn.XLOOKUP(($A41&amp;"_"&amp;TEXT(F$2,"yyyy-mm-dd")),[1]SURVEY123!$A:$A,[1]SURVEY123!$AF:$AF,"")</f>
        <v/>
      </c>
      <c r="G41" s="5" t="str">
        <f>_xlfn.XLOOKUP(($A41&amp;"_"&amp;TEXT(G$2,"yyyy-mm-dd")),[1]SURVEY123!$A:$A,[1]SURVEY123!$AF:$AF,"")</f>
        <v/>
      </c>
      <c r="H41" s="5" t="str">
        <f>_xlfn.XLOOKUP(($A41&amp;"_"&amp;TEXT(H$2,"yyyy-mm-dd")),[1]SURVEY123!$A:$A,[1]SURVEY123!$AF:$AF,"")</f>
        <v/>
      </c>
      <c r="I41" s="5" t="str">
        <f>_xlfn.XLOOKUP(($A41&amp;"_"&amp;TEXT(I$2,"yyyy-mm-dd")),[1]SURVEY123!$A:$A,[1]SURVEY123!$AF:$AF,"")</f>
        <v/>
      </c>
      <c r="J41" s="5">
        <f>_xlfn.XLOOKUP(($A41&amp;"_"&amp;TEXT(J$2,"yyyy-mm-dd")),[1]SURVEY123!$A:$A,[1]SURVEY123!$AF:$AF,"")</f>
        <v>4.0999999999999996</v>
      </c>
      <c r="K41" s="5">
        <f>_xlfn.XLOOKUP(($A41&amp;"_"&amp;TEXT(K$2,"yyyy-mm-dd")),[1]SURVEY123!$A:$A,[1]SURVEY123!$AF:$AF,"")</f>
        <v>0.5</v>
      </c>
      <c r="L41" s="5">
        <f>_xlfn.XLOOKUP(($A41&amp;"_"&amp;TEXT(L$2,"yyyy-mm-dd")),[1]SURVEY123!$A:$A,[1]SURVEY123!$AF:$AF,"")</f>
        <v>2</v>
      </c>
      <c r="M41" s="5">
        <f>_xlfn.XLOOKUP(($A41&amp;"_"&amp;TEXT(M$2,"yyyy-mm-dd")),[1]SURVEY123!$A:$A,[1]SURVEY123!$AF:$AF,"")</f>
        <v>0.5</v>
      </c>
      <c r="N41" s="5">
        <f>_xlfn.XLOOKUP(($A41&amp;"_"&amp;TEXT(N$2,"yyyy-mm-dd")),[1]SURVEY123!$A:$A,[1]SURVEY123!$AF:$AF,"")</f>
        <v>0.5</v>
      </c>
      <c r="O41" s="5" t="str">
        <f>_xlfn.XLOOKUP(($A41&amp;"_"&amp;TEXT(O$2,"yyyy-mm-dd")),[1]SURVEY123!$A:$A,[1]SURVEY123!$AF:$AF,"")</f>
        <v/>
      </c>
      <c r="P41" s="5" t="str">
        <f>_xlfn.XLOOKUP(($A41&amp;"_"&amp;TEXT(P$2,"yyyy-mm-dd")),[1]SURVEY123!$A:$A,[1]SURVEY123!$AF:$AF,"")</f>
        <v/>
      </c>
      <c r="Q41" s="5" t="str">
        <f>_xlfn.XLOOKUP(($A41&amp;"_"&amp;TEXT(Q$2,"yyyy-mm-dd")),[1]SURVEY123!$A:$A,[1]SURVEY123!$AF:$AF,"")</f>
        <v/>
      </c>
      <c r="R41" s="3">
        <f t="shared" si="1"/>
        <v>0</v>
      </c>
      <c r="S41" s="12" t="str" cm="1">
        <f t="array" ref="S41">_xlfn.IFS(B41="","NA", AND(R41=0, B41&lt;126), "Excellent", AND(R41&gt;=1, B41&lt;126), "Good", AND(OR(R41=0, R41=1, R41=2), B41&gt;126), "Fair", AND(R41&gt;=3, B41&gt;126), "Poor")</f>
        <v>Excellent</v>
      </c>
    </row>
    <row r="42" spans="1:19">
      <c r="A42" s="3" t="s">
        <v>45</v>
      </c>
      <c r="B42" s="10">
        <f t="shared" si="2"/>
        <v>39.530264848887974</v>
      </c>
      <c r="C42" s="5">
        <f>_xlfn.XLOOKUP(($A42&amp;"_"&amp;TEXT(C$2,"yyyy-mm-dd")),[1]SURVEY123!$A:$A,[1]SURVEY123!$AF:$AF,"")</f>
        <v>83.6</v>
      </c>
      <c r="D42" s="5">
        <f>_xlfn.XLOOKUP(($A42&amp;"_"&amp;TEXT(D$2,"yyyy-mm-dd")),[1]SURVEY123!$A:$A,[1]SURVEY123!$AF:$AF,"")</f>
        <v>193.5</v>
      </c>
      <c r="E42" s="5">
        <f>_xlfn.XLOOKUP(($A42&amp;"_"&amp;TEXT(E$2,"yyyy-mm-dd")),[1]SURVEY123!$A:$A,[1]SURVEY123!$AF:$AF,"")</f>
        <v>185</v>
      </c>
      <c r="F42" s="5">
        <f>_xlfn.XLOOKUP(($A42&amp;"_"&amp;TEXT(F$2,"yyyy-mm-dd")),[1]SURVEY123!$A:$A,[1]SURVEY123!$AF:$AF,"")</f>
        <v>10.8</v>
      </c>
      <c r="G42" s="5">
        <f>_xlfn.XLOOKUP(($A42&amp;"_"&amp;TEXT(G$2,"yyyy-mm-dd")),[1]SURVEY123!$A:$A,[1]SURVEY123!$AF:$AF,"")</f>
        <v>131.69999999999999</v>
      </c>
      <c r="H42" s="5">
        <f>_xlfn.XLOOKUP(($A42&amp;"_"&amp;TEXT(H$2,"yyyy-mm-dd")),[1]SURVEY123!$A:$A,[1]SURVEY123!$AF:$AF,"")</f>
        <v>152.9</v>
      </c>
      <c r="I42" s="5">
        <f>_xlfn.XLOOKUP(($A42&amp;"_"&amp;TEXT(I$2,"yyyy-mm-dd")),[1]SURVEY123!$A:$A,[1]SURVEY123!$AF:$AF,"")</f>
        <v>178</v>
      </c>
      <c r="J42" s="5">
        <f>_xlfn.XLOOKUP(($A42&amp;"_"&amp;TEXT(J$2,"yyyy-mm-dd")),[1]SURVEY123!$A:$A,[1]SURVEY123!$AF:$AF,"")</f>
        <v>24.1</v>
      </c>
      <c r="K42" s="5">
        <f>_xlfn.XLOOKUP(($A42&amp;"_"&amp;TEXT(K$2,"yyyy-mm-dd")),[1]SURVEY123!$A:$A,[1]SURVEY123!$AF:$AF,"")</f>
        <v>2</v>
      </c>
      <c r="L42" s="5">
        <f>_xlfn.XLOOKUP(($A42&amp;"_"&amp;TEXT(L$2,"yyyy-mm-dd")),[1]SURVEY123!$A:$A,[1]SURVEY123!$AF:$AF,"")</f>
        <v>5.2</v>
      </c>
      <c r="M42" s="5">
        <f>_xlfn.XLOOKUP(($A42&amp;"_"&amp;TEXT(M$2,"yyyy-mm-dd")),[1]SURVEY123!$A:$A,[1]SURVEY123!$AF:$AF,"")</f>
        <v>122.3</v>
      </c>
      <c r="N42" s="5">
        <f>_xlfn.XLOOKUP(($A42&amp;"_"&amp;TEXT(N$2,"yyyy-mm-dd")),[1]SURVEY123!$A:$A,[1]SURVEY123!$AF:$AF,"")</f>
        <v>4.0999999999999996</v>
      </c>
      <c r="O42" s="5" t="str">
        <f>_xlfn.XLOOKUP(($A42&amp;"_"&amp;TEXT(O$2,"yyyy-mm-dd")),[1]SURVEY123!$A:$A,[1]SURVEY123!$AF:$AF,"")</f>
        <v/>
      </c>
      <c r="P42" s="5" t="str">
        <f>_xlfn.XLOOKUP(($A42&amp;"_"&amp;TEXT(P$2,"yyyy-mm-dd")),[1]SURVEY123!$A:$A,[1]SURVEY123!$AF:$AF,"")</f>
        <v/>
      </c>
      <c r="Q42" s="5" t="str">
        <f>_xlfn.XLOOKUP(($A42&amp;"_"&amp;TEXT(Q$2,"yyyy-mm-dd")),[1]SURVEY123!$A:$A,[1]SURVEY123!$AF:$AF,"")</f>
        <v/>
      </c>
      <c r="R42" s="3">
        <f t="shared" si="1"/>
        <v>0</v>
      </c>
      <c r="S42" s="12" t="str" cm="1">
        <f t="array" ref="S42">_xlfn.IFS(B42="","NA", AND(R42=0, B42&lt;126), "Excellent", AND(R42&gt;=1, B42&lt;126), "Good", AND(OR(R42=0, R42=1, R42=2), B42&gt;126), "Fair", AND(R42&gt;=3, B42&gt;126), "Poor")</f>
        <v>Excellent</v>
      </c>
    </row>
    <row r="43" spans="1:19">
      <c r="A43" s="3" t="s">
        <v>46</v>
      </c>
      <c r="B43" s="10">
        <f t="shared" si="2"/>
        <v>85.517152236971015</v>
      </c>
      <c r="C43" s="5" t="str">
        <f>_xlfn.XLOOKUP(($A43&amp;"_"&amp;TEXT(C$2,"yyyy-mm-dd")),[1]SURVEY123!$A:$A,[1]SURVEY123!$AF:$AF,"")</f>
        <v/>
      </c>
      <c r="D43" s="5" t="str">
        <f>_xlfn.XLOOKUP(($A43&amp;"_"&amp;TEXT(D$2,"yyyy-mm-dd")),[1]SURVEY123!$A:$A,[1]SURVEY123!$AF:$AF,"")</f>
        <v/>
      </c>
      <c r="E43" s="5" t="str">
        <f>_xlfn.XLOOKUP(($A43&amp;"_"&amp;TEXT(E$2,"yyyy-mm-dd")),[1]SURVEY123!$A:$A,[1]SURVEY123!$AF:$AF,"")</f>
        <v/>
      </c>
      <c r="F43" s="5" t="str">
        <f>_xlfn.XLOOKUP(($A43&amp;"_"&amp;TEXT(F$2,"yyyy-mm-dd")),[1]SURVEY123!$A:$A,[1]SURVEY123!$AF:$AF,"")</f>
        <v/>
      </c>
      <c r="G43" s="5" t="str">
        <f>_xlfn.XLOOKUP(($A43&amp;"_"&amp;TEXT(G$2,"yyyy-mm-dd")),[1]SURVEY123!$A:$A,[1]SURVEY123!$AF:$AF,"")</f>
        <v/>
      </c>
      <c r="H43" s="5" t="str">
        <f>_xlfn.XLOOKUP(($A43&amp;"_"&amp;TEXT(H$2,"yyyy-mm-dd")),[1]SURVEY123!$A:$A,[1]SURVEY123!$AF:$AF,"")</f>
        <v/>
      </c>
      <c r="I43" s="5">
        <f>_xlfn.XLOOKUP(($A43&amp;"_"&amp;TEXT(I$2,"yyyy-mm-dd")),[1]SURVEY123!$A:$A,[1]SURVEY123!$AF:$AF,"")</f>
        <v>147</v>
      </c>
      <c r="J43" s="5">
        <f>_xlfn.XLOOKUP(($A43&amp;"_"&amp;TEXT(J$2,"yyyy-mm-dd")),[1]SURVEY123!$A:$A,[1]SURVEY123!$AF:$AF,"")</f>
        <v>52</v>
      </c>
      <c r="K43" s="5">
        <f>_xlfn.XLOOKUP(($A43&amp;"_"&amp;TEXT(K$2,"yyyy-mm-dd")),[1]SURVEY123!$A:$A,[1]SURVEY123!$AF:$AF,"")</f>
        <v>199.3</v>
      </c>
      <c r="L43" s="5" t="str">
        <f>_xlfn.XLOOKUP(($A43&amp;"_"&amp;TEXT(L$2,"yyyy-mm-dd")),[1]SURVEY123!$A:$A,[1]SURVEY123!$AF:$AF,"")</f>
        <v/>
      </c>
      <c r="M43" s="5">
        <f>_xlfn.XLOOKUP(($A43&amp;"_"&amp;TEXT(M$2,"yyyy-mm-dd")),[1]SURVEY123!$A:$A,[1]SURVEY123!$AF:$AF,"")</f>
        <v>68.7</v>
      </c>
      <c r="N43" s="5">
        <f>_xlfn.XLOOKUP(($A43&amp;"_"&amp;TEXT(N$2,"yyyy-mm-dd")),[1]SURVEY123!$A:$A,[1]SURVEY123!$AF:$AF,"")</f>
        <v>43.7</v>
      </c>
      <c r="O43" s="5" t="str">
        <f>_xlfn.XLOOKUP(($A43&amp;"_"&amp;TEXT(O$2,"yyyy-mm-dd")),[1]SURVEY123!$A:$A,[1]SURVEY123!$AF:$AF,"")</f>
        <v/>
      </c>
      <c r="P43" s="5" t="str">
        <f>_xlfn.XLOOKUP(($A43&amp;"_"&amp;TEXT(P$2,"yyyy-mm-dd")),[1]SURVEY123!$A:$A,[1]SURVEY123!$AF:$AF,"")</f>
        <v/>
      </c>
      <c r="Q43" s="5" t="str">
        <f>_xlfn.XLOOKUP(($A43&amp;"_"&amp;TEXT(Q$2,"yyyy-mm-dd")),[1]SURVEY123!$A:$A,[1]SURVEY123!$AF:$AF,"")</f>
        <v/>
      </c>
      <c r="R43" s="3">
        <f t="shared" si="1"/>
        <v>0</v>
      </c>
      <c r="S43" s="12" t="str" cm="1">
        <f t="array" ref="S43">_xlfn.IFS(B43="","NA", AND(R43=0, B43&lt;126), "Excellent", AND(R43&gt;=1, B43&lt;126), "Good", AND(OR(R43=0, R43=1, R43=2), B43&gt;126), "Fair", AND(R43&gt;=3, B43&gt;126), "Poor")</f>
        <v>Excellent</v>
      </c>
    </row>
    <row r="44" spans="1:19">
      <c r="A44" s="3" t="s">
        <v>47</v>
      </c>
      <c r="B44" s="10">
        <f t="shared" si="2"/>
        <v>378.16036071429863</v>
      </c>
      <c r="C44" s="5">
        <f>_xlfn.XLOOKUP(($A44&amp;"_"&amp;TEXT(C$2,"yyyy-mm-dd")),[1]SURVEY123!$A:$A,[1]SURVEY123!$AF:$AF,"")</f>
        <v>209.8</v>
      </c>
      <c r="D44" s="5">
        <f>_xlfn.XLOOKUP(($A44&amp;"_"&amp;TEXT(D$2,"yyyy-mm-dd")),[1]SURVEY123!$A:$A,[1]SURVEY123!$AF:$AF,"")</f>
        <v>39.700000000000003</v>
      </c>
      <c r="E44" s="5">
        <f>_xlfn.XLOOKUP(($A44&amp;"_"&amp;TEXT(E$2,"yyyy-mm-dd")),[1]SURVEY123!$A:$A,[1]SURVEY123!$AF:$AF,"")</f>
        <v>1553.1</v>
      </c>
      <c r="F44" s="5">
        <f>_xlfn.XLOOKUP(($A44&amp;"_"&amp;TEXT(F$2,"yyyy-mm-dd")),[1]SURVEY123!$A:$A,[1]SURVEY123!$AF:$AF,"")</f>
        <v>47.3</v>
      </c>
      <c r="G44" s="5">
        <f>_xlfn.XLOOKUP(($A44&amp;"_"&amp;TEXT(G$2,"yyyy-mm-dd")),[1]SURVEY123!$A:$A,[1]SURVEY123!$AF:$AF,"")</f>
        <v>1046.2</v>
      </c>
      <c r="H44" s="5">
        <f>_xlfn.XLOOKUP(($A44&amp;"_"&amp;TEXT(H$2,"yyyy-mm-dd")),[1]SURVEY123!$A:$A,[1]SURVEY123!$AF:$AF,"")</f>
        <v>1046.2</v>
      </c>
      <c r="I44" s="5">
        <f>_xlfn.XLOOKUP(($A44&amp;"_"&amp;TEXT(I$2,"yyyy-mm-dd")),[1]SURVEY123!$A:$A,[1]SURVEY123!$AF:$AF,"")</f>
        <v>396.8</v>
      </c>
      <c r="J44" s="5">
        <f>_xlfn.XLOOKUP(($A44&amp;"_"&amp;TEXT(J$2,"yyyy-mm-dd")),[1]SURVEY123!$A:$A,[1]SURVEY123!$AF:$AF,"")</f>
        <v>2500</v>
      </c>
      <c r="K44" s="5">
        <f>_xlfn.XLOOKUP(($A44&amp;"_"&amp;TEXT(K$2,"yyyy-mm-dd")),[1]SURVEY123!$A:$A,[1]SURVEY123!$AF:$AF,"")</f>
        <v>1553.1</v>
      </c>
      <c r="L44" s="5">
        <f>_xlfn.XLOOKUP(($A44&amp;"_"&amp;TEXT(L$2,"yyyy-mm-dd")),[1]SURVEY123!$A:$A,[1]SURVEY123!$AF:$AF,"")</f>
        <v>866.4</v>
      </c>
      <c r="M44" s="5" t="str">
        <f>_xlfn.XLOOKUP(($A44&amp;"_"&amp;TEXT(M$2,"yyyy-mm-dd")),[1]SURVEY123!$A:$A,[1]SURVEY123!$AF:$AF,"")</f>
        <v/>
      </c>
      <c r="N44" s="5">
        <f>_xlfn.XLOOKUP(($A44&amp;"_"&amp;TEXT(N$2,"yyyy-mm-dd")),[1]SURVEY123!$A:$A,[1]SURVEY123!$AF:$AF,"")</f>
        <v>25.3</v>
      </c>
      <c r="O44" s="5" t="str">
        <f>_xlfn.XLOOKUP(($A44&amp;"_"&amp;TEXT(O$2,"yyyy-mm-dd")),[1]SURVEY123!$A:$A,[1]SURVEY123!$AF:$AF,"")</f>
        <v/>
      </c>
      <c r="P44" s="5" t="str">
        <f>_xlfn.XLOOKUP(($A44&amp;"_"&amp;TEXT(P$2,"yyyy-mm-dd")),[1]SURVEY123!$A:$A,[1]SURVEY123!$AF:$AF,"")</f>
        <v/>
      </c>
      <c r="Q44" s="5" t="str">
        <f>_xlfn.XLOOKUP(($A44&amp;"_"&amp;TEXT(Q$2,"yyyy-mm-dd")),[1]SURVEY123!$A:$A,[1]SURVEY123!$AF:$AF,"")</f>
        <v/>
      </c>
      <c r="R44" s="3">
        <f t="shared" si="1"/>
        <v>7</v>
      </c>
      <c r="S44" s="12" t="str" cm="1">
        <f t="array" ref="S44">_xlfn.IFS(B44="","NA", AND(R44=0, B44&lt;126), "Excellent", AND(R44&gt;=1, B44&lt;126), "Good", AND(OR(R44=0, R44=1, R44=2), B44&gt;126), "Fair", AND(R44&gt;=3, B44&gt;126), "Poor")</f>
        <v>Poor</v>
      </c>
    </row>
    <row r="45" spans="1:19">
      <c r="A45" s="3" t="s">
        <v>48</v>
      </c>
      <c r="B45" s="10">
        <f t="shared" si="2"/>
        <v>97.358209066714551</v>
      </c>
      <c r="C45" s="5" t="str">
        <f>_xlfn.XLOOKUP(($A45&amp;"_"&amp;TEXT(C$2,"yyyy-mm-dd")),[1]SURVEY123!$A:$A,[1]SURVEY123!$AF:$AF,"")</f>
        <v/>
      </c>
      <c r="D45" s="5">
        <f>_xlfn.XLOOKUP(($A45&amp;"_"&amp;TEXT(D$2,"yyyy-mm-dd")),[1]SURVEY123!$A:$A,[1]SURVEY123!$AF:$AF,"")</f>
        <v>2500</v>
      </c>
      <c r="E45" s="5">
        <f>_xlfn.XLOOKUP(($A45&amp;"_"&amp;TEXT(E$2,"yyyy-mm-dd")),[1]SURVEY123!$A:$A,[1]SURVEY123!$AF:$AF,"")</f>
        <v>2500</v>
      </c>
      <c r="F45" s="5">
        <f>_xlfn.XLOOKUP(($A45&amp;"_"&amp;TEXT(F$2,"yyyy-mm-dd")),[1]SURVEY123!$A:$A,[1]SURVEY123!$AF:$AF,"")</f>
        <v>435.2</v>
      </c>
      <c r="G45" s="5">
        <f>_xlfn.XLOOKUP(($A45&amp;"_"&amp;TEXT(G$2,"yyyy-mm-dd")),[1]SURVEY123!$A:$A,[1]SURVEY123!$AF:$AF,"")</f>
        <v>35</v>
      </c>
      <c r="H45" s="5">
        <f>_xlfn.XLOOKUP(($A45&amp;"_"&amp;TEXT(H$2,"yyyy-mm-dd")),[1]SURVEY123!$A:$A,[1]SURVEY123!$AF:$AF,"")</f>
        <v>260.3</v>
      </c>
      <c r="I45" s="5">
        <f>_xlfn.XLOOKUP(($A45&amp;"_"&amp;TEXT(I$2,"yyyy-mm-dd")),[1]SURVEY123!$A:$A,[1]SURVEY123!$AF:$AF,"")</f>
        <v>7.5</v>
      </c>
      <c r="J45" s="5">
        <f>_xlfn.XLOOKUP(($A45&amp;"_"&amp;TEXT(J$2,"yyyy-mm-dd")),[1]SURVEY123!$A:$A,[1]SURVEY123!$AF:$AF,"")</f>
        <v>72.8</v>
      </c>
      <c r="K45" s="5">
        <f>_xlfn.XLOOKUP(($A45&amp;"_"&amp;TEXT(K$2,"yyyy-mm-dd")),[1]SURVEY123!$A:$A,[1]SURVEY123!$AF:$AF,"")</f>
        <v>25.3</v>
      </c>
      <c r="L45" s="5">
        <f>_xlfn.XLOOKUP(($A45&amp;"_"&amp;TEXT(L$2,"yyyy-mm-dd")),[1]SURVEY123!$A:$A,[1]SURVEY123!$AF:$AF,"")</f>
        <v>16.100000000000001</v>
      </c>
      <c r="M45" s="5">
        <f>_xlfn.XLOOKUP(($A45&amp;"_"&amp;TEXT(M$2,"yyyy-mm-dd")),[1]SURVEY123!$A:$A,[1]SURVEY123!$AF:$AF,"")</f>
        <v>436</v>
      </c>
      <c r="N45" s="5">
        <f>_xlfn.XLOOKUP(($A45&amp;"_"&amp;TEXT(N$2,"yyyy-mm-dd")),[1]SURVEY123!$A:$A,[1]SURVEY123!$AF:$AF,"")</f>
        <v>3.1</v>
      </c>
      <c r="O45" s="5" t="str">
        <f>_xlfn.XLOOKUP(($A45&amp;"_"&amp;TEXT(O$2,"yyyy-mm-dd")),[1]SURVEY123!$A:$A,[1]SURVEY123!$AF:$AF,"")</f>
        <v/>
      </c>
      <c r="P45" s="5" t="str">
        <f>_xlfn.XLOOKUP(($A45&amp;"_"&amp;TEXT(P$2,"yyyy-mm-dd")),[1]SURVEY123!$A:$A,[1]SURVEY123!$AF:$AF,"")</f>
        <v/>
      </c>
      <c r="Q45" s="5" t="str">
        <f>_xlfn.XLOOKUP(($A45&amp;"_"&amp;TEXT(Q$2,"yyyy-mm-dd")),[1]SURVEY123!$A:$A,[1]SURVEY123!$AF:$AF,"")</f>
        <v/>
      </c>
      <c r="R45" s="3">
        <f t="shared" si="1"/>
        <v>5</v>
      </c>
      <c r="S45" s="12" t="str" cm="1">
        <f t="array" ref="S45">_xlfn.IFS(B45="","NA", AND(R45=0, B45&lt;126), "Excellent", AND(R45&gt;=1, B45&lt;126), "Good", AND(OR(R45=0, R45=1, R45=2), B45&gt;126), "Fair", AND(R45&gt;=3, B45&gt;126), "Poor")</f>
        <v>Good</v>
      </c>
    </row>
    <row r="46" spans="1:19">
      <c r="A46" s="3" t="s">
        <v>49</v>
      </c>
      <c r="B46" s="10">
        <f t="shared" si="2"/>
        <v>130.76489473235048</v>
      </c>
      <c r="C46" s="5">
        <f>_xlfn.XLOOKUP(($A46&amp;"_"&amp;TEXT(C$2,"yyyy-mm-dd")),[1]SURVEY123!$A:$A,[1]SURVEY123!$AF:$AF,"")</f>
        <v>524.70000000000005</v>
      </c>
      <c r="D46" s="5">
        <f>_xlfn.XLOOKUP(($A46&amp;"_"&amp;TEXT(D$2,"yyyy-mm-dd")),[1]SURVEY123!$A:$A,[1]SURVEY123!$AF:$AF,"")</f>
        <v>307.60000000000002</v>
      </c>
      <c r="E46" s="5">
        <f>_xlfn.XLOOKUP(($A46&amp;"_"&amp;TEXT(E$2,"yyyy-mm-dd")),[1]SURVEY123!$A:$A,[1]SURVEY123!$AF:$AF,"")</f>
        <v>1119.9000000000001</v>
      </c>
      <c r="F46" s="5">
        <f>_xlfn.XLOOKUP(($A46&amp;"_"&amp;TEXT(F$2,"yyyy-mm-dd")),[1]SURVEY123!$A:$A,[1]SURVEY123!$AF:$AF,"")</f>
        <v>83.9</v>
      </c>
      <c r="G46" s="5">
        <f>_xlfn.XLOOKUP(($A46&amp;"_"&amp;TEXT(G$2,"yyyy-mm-dd")),[1]SURVEY123!$A:$A,[1]SURVEY123!$AF:$AF,"")</f>
        <v>292.39999999999998</v>
      </c>
      <c r="H46" s="5">
        <f>_xlfn.XLOOKUP(($A46&amp;"_"&amp;TEXT(H$2,"yyyy-mm-dd")),[1]SURVEY123!$A:$A,[1]SURVEY123!$AF:$AF,"")</f>
        <v>1413.6</v>
      </c>
      <c r="I46" s="5">
        <f>_xlfn.XLOOKUP(($A46&amp;"_"&amp;TEXT(I$2,"yyyy-mm-dd")),[1]SURVEY123!$A:$A,[1]SURVEY123!$AF:$AF,"")</f>
        <v>62.4</v>
      </c>
      <c r="J46" s="5">
        <f>_xlfn.XLOOKUP(($A46&amp;"_"&amp;TEXT(J$2,"yyyy-mm-dd")),[1]SURVEY123!$A:$A,[1]SURVEY123!$AF:$AF,"")</f>
        <v>613.1</v>
      </c>
      <c r="K46" s="5">
        <f>_xlfn.XLOOKUP(($A46&amp;"_"&amp;TEXT(K$2,"yyyy-mm-dd")),[1]SURVEY123!$A:$A,[1]SURVEY123!$AF:$AF,"")</f>
        <v>84.7</v>
      </c>
      <c r="L46" s="5">
        <f>_xlfn.XLOOKUP(($A46&amp;"_"&amp;TEXT(L$2,"yyyy-mm-dd")),[1]SURVEY123!$A:$A,[1]SURVEY123!$AF:$AF,"")</f>
        <v>39.700000000000003</v>
      </c>
      <c r="M46" s="5">
        <f>_xlfn.XLOOKUP(($A46&amp;"_"&amp;TEXT(M$2,"yyyy-mm-dd")),[1]SURVEY123!$A:$A,[1]SURVEY123!$AF:$AF,"")</f>
        <v>2</v>
      </c>
      <c r="N46" s="5">
        <f>_xlfn.XLOOKUP(($A46&amp;"_"&amp;TEXT(N$2,"yyyy-mm-dd")),[1]SURVEY123!$A:$A,[1]SURVEY123!$AF:$AF,"")</f>
        <v>15.5</v>
      </c>
      <c r="O46" s="5" t="str">
        <f>_xlfn.XLOOKUP(($A46&amp;"_"&amp;TEXT(O$2,"yyyy-mm-dd")),[1]SURVEY123!$A:$A,[1]SURVEY123!$AF:$AF,"")</f>
        <v/>
      </c>
      <c r="P46" s="5" t="str">
        <f>_xlfn.XLOOKUP(($A46&amp;"_"&amp;TEXT(P$2,"yyyy-mm-dd")),[1]SURVEY123!$A:$A,[1]SURVEY123!$AF:$AF,"")</f>
        <v/>
      </c>
      <c r="Q46" s="5" t="str">
        <f>_xlfn.XLOOKUP(($A46&amp;"_"&amp;TEXT(Q$2,"yyyy-mm-dd")),[1]SURVEY123!$A:$A,[1]SURVEY123!$AF:$AF,"")</f>
        <v/>
      </c>
      <c r="R46" s="3">
        <f t="shared" si="1"/>
        <v>6</v>
      </c>
      <c r="S46" s="12" t="str" cm="1">
        <f t="array" ref="S46">_xlfn.IFS(B46="","NA", AND(R46=0, B46&lt;126), "Excellent", AND(R46&gt;=1, B46&lt;126), "Good", AND(OR(R46=0, R46=1, R46=2), B46&gt;126), "Fair", AND(R46&gt;=3, B46&gt;126), "Poor")</f>
        <v>Poor</v>
      </c>
    </row>
    <row r="47" spans="1:19">
      <c r="A47" s="3" t="s">
        <v>50</v>
      </c>
      <c r="B47" s="10">
        <f t="shared" si="2"/>
        <v>118.4465466454368</v>
      </c>
      <c r="C47" s="5">
        <f>_xlfn.XLOOKUP(($A47&amp;"_"&amp;TEXT(C$2,"yyyy-mm-dd")),[1]SURVEY123!$A:$A,[1]SURVEY123!$AF:$AF,"")</f>
        <v>150</v>
      </c>
      <c r="D47" s="5">
        <f>_xlfn.XLOOKUP(($A47&amp;"_"&amp;TEXT(D$2,"yyyy-mm-dd")),[1]SURVEY123!$A:$A,[1]SURVEY123!$AF:$AF,"")</f>
        <v>9.8000000000000007</v>
      </c>
      <c r="E47" s="5">
        <f>_xlfn.XLOOKUP(($A47&amp;"_"&amp;TEXT(E$2,"yyyy-mm-dd")),[1]SURVEY123!$A:$A,[1]SURVEY123!$AF:$AF,"")</f>
        <v>2500</v>
      </c>
      <c r="F47" s="5">
        <f>_xlfn.XLOOKUP(($A47&amp;"_"&amp;TEXT(F$2,"yyyy-mm-dd")),[1]SURVEY123!$A:$A,[1]SURVEY123!$AF:$AF,"")</f>
        <v>61.3</v>
      </c>
      <c r="G47" s="5">
        <f>_xlfn.XLOOKUP(($A47&amp;"_"&amp;TEXT(G$2,"yyyy-mm-dd")),[1]SURVEY123!$A:$A,[1]SURVEY123!$AF:$AF,"")</f>
        <v>1732.9</v>
      </c>
      <c r="H47" s="5">
        <f>_xlfn.XLOOKUP(($A47&amp;"_"&amp;TEXT(H$2,"yyyy-mm-dd")),[1]SURVEY123!$A:$A,[1]SURVEY123!$AF:$AF,"")</f>
        <v>129.6</v>
      </c>
      <c r="I47" s="5">
        <f>_xlfn.XLOOKUP(($A47&amp;"_"&amp;TEXT(I$2,"yyyy-mm-dd")),[1]SURVEY123!$A:$A,[1]SURVEY123!$AF:$AF,"")</f>
        <v>48.1</v>
      </c>
      <c r="J47" s="5">
        <f>_xlfn.XLOOKUP(($A47&amp;"_"&amp;TEXT(J$2,"yyyy-mm-dd")),[1]SURVEY123!$A:$A,[1]SURVEY123!$AF:$AF,"")</f>
        <v>27.5</v>
      </c>
      <c r="K47" s="5">
        <f>_xlfn.XLOOKUP(($A47&amp;"_"&amp;TEXT(K$2,"yyyy-mm-dd")),[1]SURVEY123!$A:$A,[1]SURVEY123!$AF:$AF,"")</f>
        <v>28.1</v>
      </c>
      <c r="L47" s="5">
        <f>_xlfn.XLOOKUP(($A47&amp;"_"&amp;TEXT(L$2,"yyyy-mm-dd")),[1]SURVEY123!$A:$A,[1]SURVEY123!$AF:$AF,"")</f>
        <v>27.5</v>
      </c>
      <c r="M47" s="5">
        <f>_xlfn.XLOOKUP(($A47&amp;"_"&amp;TEXT(M$2,"yyyy-mm-dd")),[1]SURVEY123!$A:$A,[1]SURVEY123!$AF:$AF,"")</f>
        <v>517.20000000000005</v>
      </c>
      <c r="N47" s="5">
        <f>_xlfn.XLOOKUP(($A47&amp;"_"&amp;TEXT(N$2,"yyyy-mm-dd")),[1]SURVEY123!$A:$A,[1]SURVEY123!$AF:$AF,"")</f>
        <v>285.10000000000002</v>
      </c>
      <c r="O47" s="5" t="str">
        <f>_xlfn.XLOOKUP(($A47&amp;"_"&amp;TEXT(O$2,"yyyy-mm-dd")),[1]SURVEY123!$A:$A,[1]SURVEY123!$AF:$AF,"")</f>
        <v/>
      </c>
      <c r="P47" s="5" t="str">
        <f>_xlfn.XLOOKUP(($A47&amp;"_"&amp;TEXT(P$2,"yyyy-mm-dd")),[1]SURVEY123!$A:$A,[1]SURVEY123!$AF:$AF,"")</f>
        <v/>
      </c>
      <c r="Q47" s="5" t="str">
        <f>_xlfn.XLOOKUP(($A47&amp;"_"&amp;TEXT(Q$2,"yyyy-mm-dd")),[1]SURVEY123!$A:$A,[1]SURVEY123!$AF:$AF,"")</f>
        <v/>
      </c>
      <c r="R47" s="3">
        <f t="shared" si="1"/>
        <v>4</v>
      </c>
      <c r="S47" s="12" t="str" cm="1">
        <f t="array" ref="S47">_xlfn.IFS(B47="","NA", AND(R47=0, B47&lt;126), "Excellent", AND(R47&gt;=1, B47&lt;126), "Good", AND(OR(R47=0, R47=1, R47=2), B47&gt;126), "Fair", AND(R47&gt;=3, B47&gt;126), "Poor")</f>
        <v>Good</v>
      </c>
    </row>
    <row r="48" spans="1:19">
      <c r="A48" s="3" t="s">
        <v>51</v>
      </c>
      <c r="B48" s="10">
        <f t="shared" si="2"/>
        <v>87.183153232395114</v>
      </c>
      <c r="C48" s="5">
        <f>_xlfn.XLOOKUP(($A48&amp;"_"&amp;TEXT(C$2,"yyyy-mm-dd")),[1]SURVEY123!$A:$A,[1]SURVEY123!$AF:$AF,"")</f>
        <v>135.4</v>
      </c>
      <c r="D48" s="5">
        <f>_xlfn.XLOOKUP(($A48&amp;"_"&amp;TEXT(D$2,"yyyy-mm-dd")),[1]SURVEY123!$A:$A,[1]SURVEY123!$AF:$AF,"")</f>
        <v>85.7</v>
      </c>
      <c r="E48" s="5">
        <f>_xlfn.XLOOKUP(($A48&amp;"_"&amp;TEXT(E$2,"yyyy-mm-dd")),[1]SURVEY123!$A:$A,[1]SURVEY123!$AF:$AF,"")</f>
        <v>2419.6</v>
      </c>
      <c r="F48" s="5">
        <f>_xlfn.XLOOKUP(($A48&amp;"_"&amp;TEXT(F$2,"yyyy-mm-dd")),[1]SURVEY123!$A:$A,[1]SURVEY123!$AF:$AF,"")</f>
        <v>1046.2</v>
      </c>
      <c r="G48" s="5">
        <f>_xlfn.XLOOKUP(($A48&amp;"_"&amp;TEXT(G$2,"yyyy-mm-dd")),[1]SURVEY123!$A:$A,[1]SURVEY123!$AF:$AF,"")</f>
        <v>816.4</v>
      </c>
      <c r="H48" s="5">
        <f>_xlfn.XLOOKUP(($A48&amp;"_"&amp;TEXT(H$2,"yyyy-mm-dd")),[1]SURVEY123!$A:$A,[1]SURVEY123!$AF:$AF,"")</f>
        <v>25.6</v>
      </c>
      <c r="I48" s="5">
        <f>_xlfn.XLOOKUP(($A48&amp;"_"&amp;TEXT(I$2,"yyyy-mm-dd")),[1]SURVEY123!$A:$A,[1]SURVEY123!$AF:$AF,"")</f>
        <v>1</v>
      </c>
      <c r="J48" s="5">
        <f>_xlfn.XLOOKUP(($A48&amp;"_"&amp;TEXT(J$2,"yyyy-mm-dd")),[1]SURVEY123!$A:$A,[1]SURVEY123!$AF:$AF,"")</f>
        <v>201.4</v>
      </c>
      <c r="K48" s="5">
        <f>_xlfn.XLOOKUP(($A48&amp;"_"&amp;TEXT(K$2,"yyyy-mm-dd")),[1]SURVEY123!$A:$A,[1]SURVEY123!$AF:$AF,"")</f>
        <v>33.700000000000003</v>
      </c>
      <c r="L48" s="5">
        <f>_xlfn.XLOOKUP(($A48&amp;"_"&amp;TEXT(L$2,"yyyy-mm-dd")),[1]SURVEY123!$A:$A,[1]SURVEY123!$AF:$AF,"")</f>
        <v>1</v>
      </c>
      <c r="M48" s="5">
        <f>_xlfn.XLOOKUP(($A48&amp;"_"&amp;TEXT(M$2,"yyyy-mm-dd")),[1]SURVEY123!$A:$A,[1]SURVEY123!$AF:$AF,"")</f>
        <v>1986.3</v>
      </c>
      <c r="N48" s="5">
        <f>_xlfn.XLOOKUP(($A48&amp;"_"&amp;TEXT(N$2,"yyyy-mm-dd")),[1]SURVEY123!$A:$A,[1]SURVEY123!$AF:$AF,"")</f>
        <v>23.3</v>
      </c>
      <c r="O48" s="5" t="str">
        <f>_xlfn.XLOOKUP(($A48&amp;"_"&amp;TEXT(O$2,"yyyy-mm-dd")),[1]SURVEY123!$A:$A,[1]SURVEY123!$AF:$AF,"")</f>
        <v/>
      </c>
      <c r="P48" s="5" t="str">
        <f>_xlfn.XLOOKUP(($A48&amp;"_"&amp;TEXT(P$2,"yyyy-mm-dd")),[1]SURVEY123!$A:$A,[1]SURVEY123!$AF:$AF,"")</f>
        <v/>
      </c>
      <c r="Q48" s="5" t="str">
        <f>_xlfn.XLOOKUP(($A48&amp;"_"&amp;TEXT(Q$2,"yyyy-mm-dd")),[1]SURVEY123!$A:$A,[1]SURVEY123!$AF:$AF,"")</f>
        <v/>
      </c>
      <c r="R48" s="3">
        <f t="shared" si="1"/>
        <v>4</v>
      </c>
      <c r="S48" s="12" t="str" cm="1">
        <f t="array" ref="S48">_xlfn.IFS(B48="","NA", AND(R48=0, B48&lt;126), "Excellent", AND(R48&gt;=1, B48&lt;126), "Good", AND(OR(R48=0, R48=1, R48=2), B48&gt;126), "Fair", AND(R48&gt;=3, B48&gt;126), "Poor")</f>
        <v>Good</v>
      </c>
    </row>
    <row r="49" spans="1:19">
      <c r="A49" s="3" t="s">
        <v>52</v>
      </c>
      <c r="B49" s="10">
        <f t="shared" si="2"/>
        <v>224.83751926671269</v>
      </c>
      <c r="C49" s="5">
        <f>_xlfn.XLOOKUP(($A49&amp;"_"&amp;TEXT(C$2,"yyyy-mm-dd")),[1]SURVEY123!$A:$A,[1]SURVEY123!$AF:$AF,"")</f>
        <v>137.9</v>
      </c>
      <c r="D49" s="5">
        <f>_xlfn.XLOOKUP(($A49&amp;"_"&amp;TEXT(D$2,"yyyy-mm-dd")),[1]SURVEY123!$A:$A,[1]SURVEY123!$AF:$AF,"")</f>
        <v>85.7</v>
      </c>
      <c r="E49" s="5">
        <f>_xlfn.XLOOKUP(($A49&amp;"_"&amp;TEXT(E$2,"yyyy-mm-dd")),[1]SURVEY123!$A:$A,[1]SURVEY123!$AF:$AF,"")</f>
        <v>2500</v>
      </c>
      <c r="F49" s="5">
        <f>_xlfn.XLOOKUP(($A49&amp;"_"&amp;TEXT(F$2,"yyyy-mm-dd")),[1]SURVEY123!$A:$A,[1]SURVEY123!$AF:$AF,"")</f>
        <v>261.3</v>
      </c>
      <c r="G49" s="5">
        <f>_xlfn.XLOOKUP(($A49&amp;"_"&amp;TEXT(G$2,"yyyy-mm-dd")),[1]SURVEY123!$A:$A,[1]SURVEY123!$AF:$AF,"")</f>
        <v>2419.6</v>
      </c>
      <c r="H49" s="5" t="str">
        <f>_xlfn.XLOOKUP(($A49&amp;"_"&amp;TEXT(H$2,"yyyy-mm-dd")),[1]SURVEY123!$A:$A,[1]SURVEY123!$AF:$AF,"")</f>
        <v/>
      </c>
      <c r="I49" s="5">
        <f>_xlfn.XLOOKUP(($A49&amp;"_"&amp;TEXT(I$2,"yyyy-mm-dd")),[1]SURVEY123!$A:$A,[1]SURVEY123!$AF:$AF,"")</f>
        <v>190.4</v>
      </c>
      <c r="J49" s="5" t="str">
        <f>_xlfn.XLOOKUP(($A49&amp;"_"&amp;TEXT(J$2,"yyyy-mm-dd")),[1]SURVEY123!$A:$A,[1]SURVEY123!$AF:$AF,"")</f>
        <v/>
      </c>
      <c r="K49" s="5">
        <f>_xlfn.XLOOKUP(($A49&amp;"_"&amp;TEXT(K$2,"yyyy-mm-dd")),[1]SURVEY123!$A:$A,[1]SURVEY123!$AF:$AF,"")</f>
        <v>90.9</v>
      </c>
      <c r="L49" s="5" t="str">
        <f>_xlfn.XLOOKUP(($A49&amp;"_"&amp;TEXT(L$2,"yyyy-mm-dd")),[1]SURVEY123!$A:$A,[1]SURVEY123!$AF:$AF,"")</f>
        <v/>
      </c>
      <c r="M49" s="5" t="str">
        <f>_xlfn.XLOOKUP(($A49&amp;"_"&amp;TEXT(M$2,"yyyy-mm-dd")),[1]SURVEY123!$A:$A,[1]SURVEY123!$AF:$AF,"")</f>
        <v/>
      </c>
      <c r="N49" s="5">
        <f>_xlfn.XLOOKUP(($A49&amp;"_"&amp;TEXT(N$2,"yyyy-mm-dd")),[1]SURVEY123!$A:$A,[1]SURVEY123!$AF:$AF,"")</f>
        <v>20.2</v>
      </c>
      <c r="O49" s="5" t="str">
        <f>_xlfn.XLOOKUP(($A49&amp;"_"&amp;TEXT(O$2,"yyyy-mm-dd")),[1]SURVEY123!$A:$A,[1]SURVEY123!$AF:$AF,"")</f>
        <v/>
      </c>
      <c r="P49" s="5" t="str">
        <f>_xlfn.XLOOKUP(($A49&amp;"_"&amp;TEXT(P$2,"yyyy-mm-dd")),[1]SURVEY123!$A:$A,[1]SURVEY123!$AF:$AF,"")</f>
        <v/>
      </c>
      <c r="Q49" s="5" t="str">
        <f>_xlfn.XLOOKUP(($A49&amp;"_"&amp;TEXT(Q$2,"yyyy-mm-dd")),[1]SURVEY123!$A:$A,[1]SURVEY123!$AF:$AF,"")</f>
        <v/>
      </c>
      <c r="R49" s="3">
        <f t="shared" si="1"/>
        <v>3</v>
      </c>
      <c r="S49" s="12" t="str" cm="1">
        <f t="array" ref="S49">_xlfn.IFS(B49="","NA", AND(R49=0, B49&lt;126), "Excellent", AND(R49&gt;=1, B49&lt;126), "Good", AND(OR(R49=0, R49=1, R49=2), B49&gt;126), "Fair", AND(R49&gt;=3, B49&gt;126), "Poor")</f>
        <v>Poor</v>
      </c>
    </row>
    <row r="50" spans="1:19">
      <c r="A50" s="3" t="s">
        <v>53</v>
      </c>
      <c r="B50" s="10" t="str">
        <f t="shared" si="2"/>
        <v/>
      </c>
      <c r="C50" s="5" t="str">
        <f>_xlfn.XLOOKUP(($A50&amp;"_"&amp;TEXT(C$2,"yyyy-mm-dd")),[1]SURVEY123!$A:$A,[1]SURVEY123!$AF:$AF,"")</f>
        <v/>
      </c>
      <c r="D50" s="5" t="str">
        <f>_xlfn.XLOOKUP(($A50&amp;"_"&amp;TEXT(D$2,"yyyy-mm-dd")),[1]SURVEY123!$A:$A,[1]SURVEY123!$AF:$AF,"")</f>
        <v/>
      </c>
      <c r="E50" s="5" t="str">
        <f>_xlfn.XLOOKUP(($A50&amp;"_"&amp;TEXT(E$2,"yyyy-mm-dd")),[1]SURVEY123!$A:$A,[1]SURVEY123!$AF:$AF,"")</f>
        <v/>
      </c>
      <c r="F50" s="5" t="str">
        <f>_xlfn.XLOOKUP(($A50&amp;"_"&amp;TEXT(F$2,"yyyy-mm-dd")),[1]SURVEY123!$A:$A,[1]SURVEY123!$AF:$AF,"")</f>
        <v/>
      </c>
      <c r="G50" s="5" t="str">
        <f>_xlfn.XLOOKUP(($A50&amp;"_"&amp;TEXT(G$2,"yyyy-mm-dd")),[1]SURVEY123!$A:$A,[1]SURVEY123!$AF:$AF,"")</f>
        <v/>
      </c>
      <c r="H50" s="5" t="str">
        <f>_xlfn.XLOOKUP(($A50&amp;"_"&amp;TEXT(H$2,"yyyy-mm-dd")),[1]SURVEY123!$A:$A,[1]SURVEY123!$AF:$AF,"")</f>
        <v/>
      </c>
      <c r="I50" s="5" t="str">
        <f>_xlfn.XLOOKUP(($A50&amp;"_"&amp;TEXT(I$2,"yyyy-mm-dd")),[1]SURVEY123!$A:$A,[1]SURVEY123!$AF:$AF,"")</f>
        <v/>
      </c>
      <c r="J50" s="5" t="str">
        <f>_xlfn.XLOOKUP(($A50&amp;"_"&amp;TEXT(J$2,"yyyy-mm-dd")),[1]SURVEY123!$A:$A,[1]SURVEY123!$AF:$AF,"")</f>
        <v/>
      </c>
      <c r="K50" s="5" t="str">
        <f>_xlfn.XLOOKUP(($A50&amp;"_"&amp;TEXT(K$2,"yyyy-mm-dd")),[1]SURVEY123!$A:$A,[1]SURVEY123!$AF:$AF,"")</f>
        <v/>
      </c>
      <c r="L50" s="5" t="str">
        <f>_xlfn.XLOOKUP(($A50&amp;"_"&amp;TEXT(L$2,"yyyy-mm-dd")),[1]SURVEY123!$A:$A,[1]SURVEY123!$AF:$AF,"")</f>
        <v/>
      </c>
      <c r="M50" s="5" t="str">
        <f>_xlfn.XLOOKUP(($A50&amp;"_"&amp;TEXT(M$2,"yyyy-mm-dd")),[1]SURVEY123!$A:$A,[1]SURVEY123!$AF:$AF,"")</f>
        <v/>
      </c>
      <c r="N50" s="5" t="str">
        <f>_xlfn.XLOOKUP(($A50&amp;"_"&amp;TEXT(N$2,"yyyy-mm-dd")),[1]SURVEY123!$A:$A,[1]SURVEY123!$AF:$AF,"")</f>
        <v/>
      </c>
      <c r="O50" s="5" t="str">
        <f>_xlfn.XLOOKUP(($A50&amp;"_"&amp;TEXT(O$2,"yyyy-mm-dd")),[1]SURVEY123!$A:$A,[1]SURVEY123!$AF:$AF,"")</f>
        <v/>
      </c>
      <c r="P50" s="5" t="str">
        <f>_xlfn.XLOOKUP(($A50&amp;"_"&amp;TEXT(P$2,"yyyy-mm-dd")),[1]SURVEY123!$A:$A,[1]SURVEY123!$AF:$AF,"")</f>
        <v/>
      </c>
      <c r="Q50" s="5" t="str">
        <f>_xlfn.XLOOKUP(($A50&amp;"_"&amp;TEXT(Q$2,"yyyy-mm-dd")),[1]SURVEY123!$A:$A,[1]SURVEY123!$AF:$AF,"")</f>
        <v/>
      </c>
      <c r="R50" s="3">
        <f t="shared" si="1"/>
        <v>0</v>
      </c>
      <c r="S50" s="12" t="str" cm="1">
        <f t="array" ref="S50">_xlfn.IFS(B50="","NA", AND(R50=0, B50&lt;126), "Excellent", AND(R50&gt;=1, B50&lt;126), "Good", AND(OR(R50=0, R50=1, R50=2), B50&gt;126), "Fair", AND(R50&gt;=3, B50&gt;126), "Poor")</f>
        <v>NA</v>
      </c>
    </row>
    <row r="51" spans="1:19">
      <c r="A51" s="3" t="s">
        <v>54</v>
      </c>
      <c r="B51" s="10" t="str">
        <f t="shared" si="2"/>
        <v/>
      </c>
      <c r="C51" s="5" t="str">
        <f>_xlfn.XLOOKUP(($A51&amp;"_"&amp;TEXT(C$2,"yyyy-mm-dd")),[1]SURVEY123!$A:$A,[1]SURVEY123!$AF:$AF,"")</f>
        <v/>
      </c>
      <c r="D51" s="5" t="str">
        <f>_xlfn.XLOOKUP(($A51&amp;"_"&amp;TEXT(D$2,"yyyy-mm-dd")),[1]SURVEY123!$A:$A,[1]SURVEY123!$AF:$AF,"")</f>
        <v/>
      </c>
      <c r="E51" s="5" t="str">
        <f>_xlfn.XLOOKUP(($A51&amp;"_"&amp;TEXT(E$2,"yyyy-mm-dd")),[1]SURVEY123!$A:$A,[1]SURVEY123!$AF:$AF,"")</f>
        <v/>
      </c>
      <c r="F51" s="5" t="str">
        <f>_xlfn.XLOOKUP(($A51&amp;"_"&amp;TEXT(F$2,"yyyy-mm-dd")),[1]SURVEY123!$A:$A,[1]SURVEY123!$AF:$AF,"")</f>
        <v/>
      </c>
      <c r="G51" s="5" t="str">
        <f>_xlfn.XLOOKUP(($A51&amp;"_"&amp;TEXT(G$2,"yyyy-mm-dd")),[1]SURVEY123!$A:$A,[1]SURVEY123!$AF:$AF,"")</f>
        <v/>
      </c>
      <c r="H51" s="5" t="str">
        <f>_xlfn.XLOOKUP(($A51&amp;"_"&amp;TEXT(H$2,"yyyy-mm-dd")),[1]SURVEY123!$A:$A,[1]SURVEY123!$AF:$AF,"")</f>
        <v/>
      </c>
      <c r="I51" s="5" t="str">
        <f>_xlfn.XLOOKUP(($A51&amp;"_"&amp;TEXT(I$2,"yyyy-mm-dd")),[1]SURVEY123!$A:$A,[1]SURVEY123!$AF:$AF,"")</f>
        <v/>
      </c>
      <c r="J51" s="5" t="str">
        <f>_xlfn.XLOOKUP(($A51&amp;"_"&amp;TEXT(J$2,"yyyy-mm-dd")),[1]SURVEY123!$A:$A,[1]SURVEY123!$AF:$AF,"")</f>
        <v/>
      </c>
      <c r="K51" s="5" t="str">
        <f>_xlfn.XLOOKUP(($A51&amp;"_"&amp;TEXT(K$2,"yyyy-mm-dd")),[1]SURVEY123!$A:$A,[1]SURVEY123!$AF:$AF,"")</f>
        <v/>
      </c>
      <c r="L51" s="5" t="str">
        <f>_xlfn.XLOOKUP(($A51&amp;"_"&amp;TEXT(L$2,"yyyy-mm-dd")),[1]SURVEY123!$A:$A,[1]SURVEY123!$AF:$AF,"")</f>
        <v/>
      </c>
      <c r="M51" s="5" t="str">
        <f>_xlfn.XLOOKUP(($A51&amp;"_"&amp;TEXT(M$2,"yyyy-mm-dd")),[1]SURVEY123!$A:$A,[1]SURVEY123!$AF:$AF,"")</f>
        <v/>
      </c>
      <c r="N51" s="5" t="str">
        <f>_xlfn.XLOOKUP(($A51&amp;"_"&amp;TEXT(N$2,"yyyy-mm-dd")),[1]SURVEY123!$A:$A,[1]SURVEY123!$AF:$AF,"")</f>
        <v/>
      </c>
      <c r="O51" s="5" t="str">
        <f>_xlfn.XLOOKUP(($A51&amp;"_"&amp;TEXT(O$2,"yyyy-mm-dd")),[1]SURVEY123!$A:$A,[1]SURVEY123!$AF:$AF,"")</f>
        <v/>
      </c>
      <c r="P51" s="5" t="str">
        <f>_xlfn.XLOOKUP(($A51&amp;"_"&amp;TEXT(P$2,"yyyy-mm-dd")),[1]SURVEY123!$A:$A,[1]SURVEY123!$AF:$AF,"")</f>
        <v/>
      </c>
      <c r="Q51" s="5" t="str">
        <f>_xlfn.XLOOKUP(($A51&amp;"_"&amp;TEXT(Q$2,"yyyy-mm-dd")),[1]SURVEY123!$A:$A,[1]SURVEY123!$AF:$AF,"")</f>
        <v/>
      </c>
      <c r="R51" s="3">
        <f t="shared" si="1"/>
        <v>0</v>
      </c>
      <c r="S51" s="12" t="str" cm="1">
        <f t="array" ref="S51">_xlfn.IFS(B51="","NA", AND(R51=0, B51&lt;126), "Excellent", AND(R51&gt;=1, B51&lt;126), "Good", AND(OR(R51=0, R51=1, R51=2), B51&gt;126), "Fair", AND(R51&gt;=3, B51&gt;126), "Poor")</f>
        <v>NA</v>
      </c>
    </row>
    <row r="52" spans="1:19">
      <c r="A52" s="3" t="s">
        <v>55</v>
      </c>
      <c r="B52" s="10" t="str">
        <f t="shared" si="2"/>
        <v/>
      </c>
      <c r="C52" s="5" t="str">
        <f>_xlfn.XLOOKUP(($A52&amp;"_"&amp;TEXT(C$2,"yyyy-mm-dd")),[1]SURVEY123!$A:$A,[1]SURVEY123!$AF:$AF,"")</f>
        <v/>
      </c>
      <c r="D52" s="5" t="str">
        <f>_xlfn.XLOOKUP(($A52&amp;"_"&amp;TEXT(D$2,"yyyy-mm-dd")),[1]SURVEY123!$A:$A,[1]SURVEY123!$AF:$AF,"")</f>
        <v/>
      </c>
      <c r="E52" s="5" t="str">
        <f>_xlfn.XLOOKUP(($A52&amp;"_"&amp;TEXT(E$2,"yyyy-mm-dd")),[1]SURVEY123!$A:$A,[1]SURVEY123!$AF:$AF,"")</f>
        <v/>
      </c>
      <c r="F52" s="5" t="str">
        <f>_xlfn.XLOOKUP(($A52&amp;"_"&amp;TEXT(F$2,"yyyy-mm-dd")),[1]SURVEY123!$A:$A,[1]SURVEY123!$AF:$AF,"")</f>
        <v/>
      </c>
      <c r="G52" s="5" t="str">
        <f>_xlfn.XLOOKUP(($A52&amp;"_"&amp;TEXT(G$2,"yyyy-mm-dd")),[1]SURVEY123!$A:$A,[1]SURVEY123!$AF:$AF,"")</f>
        <v/>
      </c>
      <c r="H52" s="5" t="str">
        <f>_xlfn.XLOOKUP(($A52&amp;"_"&amp;TEXT(H$2,"yyyy-mm-dd")),[1]SURVEY123!$A:$A,[1]SURVEY123!$AF:$AF,"")</f>
        <v/>
      </c>
      <c r="I52" s="5" t="str">
        <f>_xlfn.XLOOKUP(($A52&amp;"_"&amp;TEXT(I$2,"yyyy-mm-dd")),[1]SURVEY123!$A:$A,[1]SURVEY123!$AF:$AF,"")</f>
        <v/>
      </c>
      <c r="J52" s="5" t="str">
        <f>_xlfn.XLOOKUP(($A52&amp;"_"&amp;TEXT(J$2,"yyyy-mm-dd")),[1]SURVEY123!$A:$A,[1]SURVEY123!$AF:$AF,"")</f>
        <v/>
      </c>
      <c r="K52" s="5" t="str">
        <f>_xlfn.XLOOKUP(($A52&amp;"_"&amp;TEXT(K$2,"yyyy-mm-dd")),[1]SURVEY123!$A:$A,[1]SURVEY123!$AF:$AF,"")</f>
        <v/>
      </c>
      <c r="L52" s="5" t="str">
        <f>_xlfn.XLOOKUP(($A52&amp;"_"&amp;TEXT(L$2,"yyyy-mm-dd")),[1]SURVEY123!$A:$A,[1]SURVEY123!$AF:$AF,"")</f>
        <v/>
      </c>
      <c r="M52" s="5" t="str">
        <f>_xlfn.XLOOKUP(($A52&amp;"_"&amp;TEXT(M$2,"yyyy-mm-dd")),[1]SURVEY123!$A:$A,[1]SURVEY123!$AF:$AF,"")</f>
        <v/>
      </c>
      <c r="N52" s="5" t="str">
        <f>_xlfn.XLOOKUP(($A52&amp;"_"&amp;TEXT(N$2,"yyyy-mm-dd")),[1]SURVEY123!$A:$A,[1]SURVEY123!$AF:$AF,"")</f>
        <v/>
      </c>
      <c r="O52" s="5" t="str">
        <f>_xlfn.XLOOKUP(($A52&amp;"_"&amp;TEXT(O$2,"yyyy-mm-dd")),[1]SURVEY123!$A:$A,[1]SURVEY123!$AF:$AF,"")</f>
        <v/>
      </c>
      <c r="P52" s="5" t="str">
        <f>_xlfn.XLOOKUP(($A52&amp;"_"&amp;TEXT(P$2,"yyyy-mm-dd")),[1]SURVEY123!$A:$A,[1]SURVEY123!$AF:$AF,"")</f>
        <v/>
      </c>
      <c r="Q52" s="5" t="str">
        <f>_xlfn.XLOOKUP(($A52&amp;"_"&amp;TEXT(Q$2,"yyyy-mm-dd")),[1]SURVEY123!$A:$A,[1]SURVEY123!$AF:$AF,"")</f>
        <v/>
      </c>
      <c r="R52" s="3">
        <f t="shared" si="1"/>
        <v>0</v>
      </c>
      <c r="S52" s="12" t="str" cm="1">
        <f t="array" ref="S52">_xlfn.IFS(B52="","NA", AND(R52=0, B52&lt;126), "Excellent", AND(R52&gt;=1, B52&lt;126), "Good", AND(OR(R52=0, R52=1, R52=2), B52&gt;126), "Fair", AND(R52&gt;=3, B52&gt;126), "Poor")</f>
        <v>NA</v>
      </c>
    </row>
    <row r="53" spans="1:19">
      <c r="A53" s="3" t="s">
        <v>56</v>
      </c>
      <c r="B53" s="10">
        <f t="shared" si="2"/>
        <v>75.93513865661987</v>
      </c>
      <c r="C53" s="5" t="str">
        <f>_xlfn.XLOOKUP(($A53&amp;"_"&amp;TEXT(C$2,"yyyy-mm-dd")),[1]SURVEY123!$A:$A,[1]SURVEY123!$AF:$AF,"")</f>
        <v/>
      </c>
      <c r="D53" s="5" t="str">
        <f>_xlfn.XLOOKUP(($A53&amp;"_"&amp;TEXT(D$2,"yyyy-mm-dd")),[1]SURVEY123!$A:$A,[1]SURVEY123!$AF:$AF,"")</f>
        <v/>
      </c>
      <c r="E53" s="5" t="str">
        <f>_xlfn.XLOOKUP(($A53&amp;"_"&amp;TEXT(E$2,"yyyy-mm-dd")),[1]SURVEY123!$A:$A,[1]SURVEY123!$AF:$AF,"")</f>
        <v/>
      </c>
      <c r="F53" s="5" t="str">
        <f>_xlfn.XLOOKUP(($A53&amp;"_"&amp;TEXT(F$2,"yyyy-mm-dd")),[1]SURVEY123!$A:$A,[1]SURVEY123!$AF:$AF,"")</f>
        <v/>
      </c>
      <c r="G53" s="5" t="str">
        <f>_xlfn.XLOOKUP(($A53&amp;"_"&amp;TEXT(G$2,"yyyy-mm-dd")),[1]SURVEY123!$A:$A,[1]SURVEY123!$AF:$AF,"")</f>
        <v/>
      </c>
      <c r="H53" s="5" t="str">
        <f>_xlfn.XLOOKUP(($A53&amp;"_"&amp;TEXT(H$2,"yyyy-mm-dd")),[1]SURVEY123!$A:$A,[1]SURVEY123!$AF:$AF,"")</f>
        <v/>
      </c>
      <c r="I53" s="5">
        <f>_xlfn.XLOOKUP(($A53&amp;"_"&amp;TEXT(I$2,"yyyy-mm-dd")),[1]SURVEY123!$A:$A,[1]SURVEY123!$AF:$AF,"")</f>
        <v>547.5</v>
      </c>
      <c r="J53" s="35">
        <f>_xlfn.XLOOKUP(($A53&amp;"_"&amp;TEXT(J$2,"yyyy-mm-dd")),[1]SURVEY123!$A:$A,[1]SURVEY123!$AF:$AF,"")</f>
        <v>66.3</v>
      </c>
      <c r="K53" s="5">
        <f>_xlfn.XLOOKUP(($A53&amp;"_"&amp;TEXT(K$2,"yyyy-mm-dd")),[1]SURVEY123!$A:$A,[1]SURVEY123!$AF:$AF,"")</f>
        <v>98.8</v>
      </c>
      <c r="L53" s="5">
        <f>_xlfn.XLOOKUP(($A53&amp;"_"&amp;TEXT(L$2,"yyyy-mm-dd")),[1]SURVEY123!$A:$A,[1]SURVEY123!$AF:$AF,"")</f>
        <v>106.7</v>
      </c>
      <c r="M53" s="5">
        <f>_xlfn.XLOOKUP(($A53&amp;"_"&amp;TEXT(M$2,"yyyy-mm-dd")),[1]SURVEY123!$A:$A,[1]SURVEY123!$AF:$AF,"")</f>
        <v>167</v>
      </c>
      <c r="N53" s="5">
        <f>_xlfn.XLOOKUP(($A53&amp;"_"&amp;TEXT(N$2,"yyyy-mm-dd")),[1]SURVEY123!$A:$A,[1]SURVEY123!$AF:$AF,"")</f>
        <v>3</v>
      </c>
      <c r="O53" s="5" t="str">
        <f>_xlfn.XLOOKUP(($A53&amp;"_"&amp;TEXT(O$2,"yyyy-mm-dd")),[1]SURVEY123!$A:$A,[1]SURVEY123!$AF:$AF,"")</f>
        <v/>
      </c>
      <c r="P53" s="5" t="str">
        <f>_xlfn.XLOOKUP(($A53&amp;"_"&amp;TEXT(P$2,"yyyy-mm-dd")),[1]SURVEY123!$A:$A,[1]SURVEY123!$AF:$AF,"")</f>
        <v/>
      </c>
      <c r="Q53" s="5" t="str">
        <f>_xlfn.XLOOKUP(($A53&amp;"_"&amp;TEXT(Q$2,"yyyy-mm-dd")),[1]SURVEY123!$A:$A,[1]SURVEY123!$AF:$AF,"")</f>
        <v/>
      </c>
      <c r="R53" s="3">
        <f t="shared" si="1"/>
        <v>1</v>
      </c>
      <c r="S53" s="12" t="str" cm="1">
        <f t="array" ref="S53">_xlfn.IFS(B53="","NA", AND(R53=0, B53&lt;126), "Excellent", AND(R53&gt;=1, B53&lt;126), "Good", AND(OR(R53=0, R53=1, R53=2), B53&gt;126), "Fair", AND(R53&gt;=3, B53&gt;126), "Poor")</f>
        <v>Good</v>
      </c>
    </row>
    <row r="54" spans="1:19">
      <c r="A54" s="3" t="s">
        <v>57</v>
      </c>
      <c r="B54" s="10">
        <f t="shared" si="2"/>
        <v>260.09699434486942</v>
      </c>
      <c r="C54" s="5" t="str">
        <f>_xlfn.XLOOKUP(($A54&amp;"_"&amp;TEXT(C$2,"yyyy-mm-dd")),[1]SURVEY123!$A:$A,[1]SURVEY123!$AF:$AF,"")</f>
        <v/>
      </c>
      <c r="D54" s="5" t="str">
        <f>_xlfn.XLOOKUP(($A54&amp;"_"&amp;TEXT(D$2,"yyyy-mm-dd")),[1]SURVEY123!$A:$A,[1]SURVEY123!$AF:$AF,"")</f>
        <v/>
      </c>
      <c r="E54" s="5" t="str">
        <f>_xlfn.XLOOKUP(($A54&amp;"_"&amp;TEXT(E$2,"yyyy-mm-dd")),[1]SURVEY123!$A:$A,[1]SURVEY123!$AF:$AF,"")</f>
        <v/>
      </c>
      <c r="F54" s="5" t="str">
        <f>_xlfn.XLOOKUP(($A54&amp;"_"&amp;TEXT(F$2,"yyyy-mm-dd")),[1]SURVEY123!$A:$A,[1]SURVEY123!$AF:$AF,"")</f>
        <v/>
      </c>
      <c r="G54" s="5" t="str">
        <f>_xlfn.XLOOKUP(($A54&amp;"_"&amp;TEXT(G$2,"yyyy-mm-dd")),[1]SURVEY123!$A:$A,[1]SURVEY123!$AF:$AF,"")</f>
        <v/>
      </c>
      <c r="H54" s="5" t="str">
        <f>_xlfn.XLOOKUP(($A54&amp;"_"&amp;TEXT(H$2,"yyyy-mm-dd")),[1]SURVEY123!$A:$A,[1]SURVEY123!$AF:$AF,"")</f>
        <v/>
      </c>
      <c r="I54" s="5">
        <f>_xlfn.XLOOKUP(($A54&amp;"_"&amp;TEXT(I$2,"yyyy-mm-dd")),[1]SURVEY123!$A:$A,[1]SURVEY123!$AF:$AF,"")</f>
        <v>613.1</v>
      </c>
      <c r="J54" s="5">
        <f>_xlfn.XLOOKUP(($A54&amp;"_"&amp;TEXT(J$2,"yyyy-mm-dd")),[1]SURVEY123!$A:$A,[1]SURVEY123!$AF:$AF,"")</f>
        <v>193.5</v>
      </c>
      <c r="K54" s="5">
        <f>_xlfn.XLOOKUP(($A54&amp;"_"&amp;TEXT(K$2,"yyyy-mm-dd")),[1]SURVEY123!$A:$A,[1]SURVEY123!$AF:$AF,"")</f>
        <v>93.4</v>
      </c>
      <c r="L54" s="5">
        <f>_xlfn.XLOOKUP(($A54&amp;"_"&amp;TEXT(L$2,"yyyy-mm-dd")),[1]SURVEY123!$A:$A,[1]SURVEY123!$AF:$AF,"")</f>
        <v>93.4</v>
      </c>
      <c r="M54" s="5">
        <f>_xlfn.XLOOKUP(($A54&amp;"_"&amp;TEXT(M$2,"yyyy-mm-dd")),[1]SURVEY123!$A:$A,[1]SURVEY123!$AF:$AF,"")</f>
        <v>648.79999999999995</v>
      </c>
      <c r="N54" s="5">
        <f>_xlfn.XLOOKUP(($A54&amp;"_"&amp;TEXT(N$2,"yyyy-mm-dd")),[1]SURVEY123!$A:$A,[1]SURVEY123!$AF:$AF,"")</f>
        <v>461.1</v>
      </c>
      <c r="O54" s="5" t="str">
        <f>_xlfn.XLOOKUP(($A54&amp;"_"&amp;TEXT(O$2,"yyyy-mm-dd")),[1]SURVEY123!$A:$A,[1]SURVEY123!$AF:$AF,"")</f>
        <v/>
      </c>
      <c r="P54" s="5" t="str">
        <f>_xlfn.XLOOKUP(($A54&amp;"_"&amp;TEXT(P$2,"yyyy-mm-dd")),[1]SURVEY123!$A:$A,[1]SURVEY123!$AF:$AF,"")</f>
        <v/>
      </c>
      <c r="Q54" s="5" t="str">
        <f>_xlfn.XLOOKUP(($A54&amp;"_"&amp;TEXT(Q$2,"yyyy-mm-dd")),[1]SURVEY123!$A:$A,[1]SURVEY123!$AF:$AF,"")</f>
        <v/>
      </c>
      <c r="R54" s="3">
        <f t="shared" si="1"/>
        <v>3</v>
      </c>
      <c r="S54" s="12" t="str" cm="1">
        <f t="array" ref="S54">_xlfn.IFS(B54="","NA", AND(R54=0, B54&lt;126), "Excellent", AND(R54&gt;=1, B54&lt;126), "Good", AND(OR(R54=0, R54=1, R54=2), B54&gt;126), "Fair", AND(R54&gt;=3, B54&gt;126), "Poor")</f>
        <v>Poor</v>
      </c>
    </row>
    <row r="55" spans="1:19">
      <c r="A55" s="3" t="s">
        <v>58</v>
      </c>
      <c r="B55" s="10">
        <f t="shared" si="2"/>
        <v>411.717233035775</v>
      </c>
      <c r="C55" s="5" t="str">
        <f>_xlfn.XLOOKUP(($A55&amp;"_"&amp;TEXT(C$2,"yyyy-mm-dd")),[1]SURVEY123!$A:$A,[1]SURVEY123!$AF:$AF,"")</f>
        <v/>
      </c>
      <c r="D55" s="5" t="str">
        <f>_xlfn.XLOOKUP(($A55&amp;"_"&amp;TEXT(D$2,"yyyy-mm-dd")),[1]SURVEY123!$A:$A,[1]SURVEY123!$AF:$AF,"")</f>
        <v/>
      </c>
      <c r="E55" s="5" t="str">
        <f>_xlfn.XLOOKUP(($A55&amp;"_"&amp;TEXT(E$2,"yyyy-mm-dd")),[1]SURVEY123!$A:$A,[1]SURVEY123!$AF:$AF,"")</f>
        <v/>
      </c>
      <c r="F55" s="5" t="str">
        <f>_xlfn.XLOOKUP(($A55&amp;"_"&amp;TEXT(F$2,"yyyy-mm-dd")),[1]SURVEY123!$A:$A,[1]SURVEY123!$AF:$AF,"")</f>
        <v/>
      </c>
      <c r="G55" s="5" t="str">
        <f>_xlfn.XLOOKUP(($A55&amp;"_"&amp;TEXT(G$2,"yyyy-mm-dd")),[1]SURVEY123!$A:$A,[1]SURVEY123!$AF:$AF,"")</f>
        <v/>
      </c>
      <c r="H55" s="5">
        <f>_xlfn.XLOOKUP(($A55&amp;"_"&amp;TEXT(H$2,"yyyy-mm-dd")),[1]SURVEY123!$A:$A,[1]SURVEY123!$AF:$AF,"")</f>
        <v>488.4</v>
      </c>
      <c r="I55" s="5">
        <f>_xlfn.XLOOKUP(($A55&amp;"_"&amp;TEXT(I$2,"yyyy-mm-dd")),[1]SURVEY123!$A:$A,[1]SURVEY123!$AF:$AF,"")</f>
        <v>328.2</v>
      </c>
      <c r="J55" s="5">
        <f>_xlfn.XLOOKUP(($A55&amp;"_"&amp;TEXT(J$2,"yyyy-mm-dd")),[1]SURVEY123!$A:$A,[1]SURVEY123!$AF:$AF,"")</f>
        <v>816.4</v>
      </c>
      <c r="K55" s="5">
        <f>_xlfn.XLOOKUP(($A55&amp;"_"&amp;TEXT(K$2,"yyyy-mm-dd")),[1]SURVEY123!$A:$A,[1]SURVEY123!$AF:$AF,"")</f>
        <v>285.10000000000002</v>
      </c>
      <c r="L55" s="5">
        <f>_xlfn.XLOOKUP(($A55&amp;"_"&amp;TEXT(L$2,"yyyy-mm-dd")),[1]SURVEY123!$A:$A,[1]SURVEY123!$AF:$AF,"")</f>
        <v>195.1</v>
      </c>
      <c r="M55" s="5">
        <f>_xlfn.XLOOKUP(($A55&amp;"_"&amp;TEXT(M$2,"yyyy-mm-dd")),[1]SURVEY123!$A:$A,[1]SURVEY123!$AF:$AF,"")</f>
        <v>2500</v>
      </c>
      <c r="N55" s="5">
        <f>_xlfn.XLOOKUP(($A55&amp;"_"&amp;TEXT(N$2,"yyyy-mm-dd")),[1]SURVEY123!$A:$A,[1]SURVEY123!$AF:$AF,"")</f>
        <v>110.2</v>
      </c>
      <c r="O55" s="5" t="str">
        <f>_xlfn.XLOOKUP(($A55&amp;"_"&amp;TEXT(O$2,"yyyy-mm-dd")),[1]SURVEY123!$A:$A,[1]SURVEY123!$AF:$AF,"")</f>
        <v/>
      </c>
      <c r="P55" s="5" t="str">
        <f>_xlfn.XLOOKUP(($A55&amp;"_"&amp;TEXT(P$2,"yyyy-mm-dd")),[1]SURVEY123!$A:$A,[1]SURVEY123!$AF:$AF,"")</f>
        <v/>
      </c>
      <c r="Q55" s="5" t="str">
        <f>_xlfn.XLOOKUP(($A55&amp;"_"&amp;TEXT(Q$2,"yyyy-mm-dd")),[1]SURVEY123!$A:$A,[1]SURVEY123!$AF:$AF,"")</f>
        <v/>
      </c>
      <c r="R55" s="3">
        <f t="shared" si="1"/>
        <v>5</v>
      </c>
      <c r="S55" s="12" t="str" cm="1">
        <f t="array" ref="S55">_xlfn.IFS(B55="","NA", AND(R55=0, B55&lt;126), "Excellent", AND(R55&gt;=1, B55&lt;126), "Good", AND(OR(R55=0, R55=1, R55=2), B55&gt;126), "Fair", AND(R55&gt;=3, B55&gt;126), "Poor")</f>
        <v>Poor</v>
      </c>
    </row>
    <row r="56" spans="1:19">
      <c r="A56" s="3" t="s">
        <v>59</v>
      </c>
      <c r="B56" s="10" t="str">
        <f t="shared" si="2"/>
        <v/>
      </c>
      <c r="C56" s="5" t="str">
        <f>_xlfn.XLOOKUP(($A56&amp;"_"&amp;TEXT(C$2,"yyyy-mm-dd")),[1]SURVEY123!$A:$A,[1]SURVEY123!$AF:$AF,"")</f>
        <v/>
      </c>
      <c r="D56" s="5" t="str">
        <f>_xlfn.XLOOKUP(($A56&amp;"_"&amp;TEXT(D$2,"yyyy-mm-dd")),[1]SURVEY123!$A:$A,[1]SURVEY123!$AF:$AF,"")</f>
        <v/>
      </c>
      <c r="E56" s="5" t="str">
        <f>_xlfn.XLOOKUP(($A56&amp;"_"&amp;TEXT(E$2,"yyyy-mm-dd")),[1]SURVEY123!$A:$A,[1]SURVEY123!$AF:$AF,"")</f>
        <v/>
      </c>
      <c r="F56" s="5" t="str">
        <f>_xlfn.XLOOKUP(($A56&amp;"_"&amp;TEXT(F$2,"yyyy-mm-dd")),[1]SURVEY123!$A:$A,[1]SURVEY123!$AF:$AF,"")</f>
        <v/>
      </c>
      <c r="G56" s="5" t="str">
        <f>_xlfn.XLOOKUP(($A56&amp;"_"&amp;TEXT(G$2,"yyyy-mm-dd")),[1]SURVEY123!$A:$A,[1]SURVEY123!$AF:$AF,"")</f>
        <v/>
      </c>
      <c r="H56" s="5" t="str">
        <f>_xlfn.XLOOKUP(($A56&amp;"_"&amp;TEXT(H$2,"yyyy-mm-dd")),[1]SURVEY123!$A:$A,[1]SURVEY123!$AF:$AF,"")</f>
        <v/>
      </c>
      <c r="I56" s="5" t="str">
        <f>_xlfn.XLOOKUP(($A56&amp;"_"&amp;TEXT(I$2,"yyyy-mm-dd")),[1]SURVEY123!$A:$A,[1]SURVEY123!$AF:$AF,"")</f>
        <v/>
      </c>
      <c r="J56" s="5" t="str">
        <f>_xlfn.XLOOKUP(($A56&amp;"_"&amp;TEXT(J$2,"yyyy-mm-dd")),[1]SURVEY123!$A:$A,[1]SURVEY123!$AF:$AF,"")</f>
        <v/>
      </c>
      <c r="K56" s="5" t="str">
        <f>_xlfn.XLOOKUP(($A56&amp;"_"&amp;TEXT(K$2,"yyyy-mm-dd")),[1]SURVEY123!$A:$A,[1]SURVEY123!$AF:$AF,"")</f>
        <v/>
      </c>
      <c r="L56" s="5" t="str">
        <f>_xlfn.XLOOKUP(($A56&amp;"_"&amp;TEXT(L$2,"yyyy-mm-dd")),[1]SURVEY123!$A:$A,[1]SURVEY123!$AF:$AF,"")</f>
        <v/>
      </c>
      <c r="M56" s="5" t="str">
        <f>_xlfn.XLOOKUP(($A56&amp;"_"&amp;TEXT(M$2,"yyyy-mm-dd")),[1]SURVEY123!$A:$A,[1]SURVEY123!$AF:$AF,"")</f>
        <v/>
      </c>
      <c r="N56" s="5" t="str">
        <f>_xlfn.XLOOKUP(($A56&amp;"_"&amp;TEXT(N$2,"yyyy-mm-dd")),[1]SURVEY123!$A:$A,[1]SURVEY123!$AF:$AF,"")</f>
        <v/>
      </c>
      <c r="O56" s="5" t="str">
        <f>_xlfn.XLOOKUP(($A56&amp;"_"&amp;TEXT(O$2,"yyyy-mm-dd")),[1]SURVEY123!$A:$A,[1]SURVEY123!$AF:$AF,"")</f>
        <v/>
      </c>
      <c r="P56" s="5" t="str">
        <f>_xlfn.XLOOKUP(($A56&amp;"_"&amp;TEXT(P$2,"yyyy-mm-dd")),[1]SURVEY123!$A:$A,[1]SURVEY123!$AF:$AF,"")</f>
        <v/>
      </c>
      <c r="Q56" s="5" t="str">
        <f>_xlfn.XLOOKUP(($A56&amp;"_"&amp;TEXT(Q$2,"yyyy-mm-dd")),[1]SURVEY123!$A:$A,[1]SURVEY123!$AF:$AF,"")</f>
        <v/>
      </c>
      <c r="R56" s="3">
        <f t="shared" si="1"/>
        <v>0</v>
      </c>
      <c r="S56" s="12" t="str" cm="1">
        <f t="array" ref="S56">_xlfn.IFS(B56="","NA", AND(R56=0, B56&lt;126), "Excellent", AND(R56&gt;=1, B56&lt;126), "Good", AND(OR(R56=0, R56=1, R56=2), B56&gt;126), "Fair", AND(R56&gt;=3, B56&gt;126), "Poor")</f>
        <v>NA</v>
      </c>
    </row>
    <row r="57" spans="1:19">
      <c r="A57" s="3" t="s">
        <v>60</v>
      </c>
      <c r="B57" s="10">
        <f t="shared" si="2"/>
        <v>161.29168122032851</v>
      </c>
      <c r="C57" s="5">
        <f>_xlfn.XLOOKUP(($A57&amp;"_"&amp;TEXT(C$2,"yyyy-mm-dd")),[1]SURVEY123!$A:$A,[1]SURVEY123!$AF:$AF,"")</f>
        <v>113.7</v>
      </c>
      <c r="D57" s="5">
        <f>_xlfn.XLOOKUP(($A57&amp;"_"&amp;TEXT(D$2,"yyyy-mm-dd")),[1]SURVEY123!$A:$A,[1]SURVEY123!$AF:$AF,"")</f>
        <v>107.1</v>
      </c>
      <c r="E57" s="5">
        <f>_xlfn.XLOOKUP(($A57&amp;"_"&amp;TEXT(E$2,"yyyy-mm-dd")),[1]SURVEY123!$A:$A,[1]SURVEY123!$AF:$AF,"")</f>
        <v>1732.9</v>
      </c>
      <c r="F57" s="5">
        <f>_xlfn.XLOOKUP(($A57&amp;"_"&amp;TEXT(F$2,"yyyy-mm-dd")),[1]SURVEY123!$A:$A,[1]SURVEY123!$AF:$AF,"")</f>
        <v>63.8</v>
      </c>
      <c r="G57" s="5">
        <f>_xlfn.XLOOKUP(($A57&amp;"_"&amp;TEXT(G$2,"yyyy-mm-dd")),[1]SURVEY123!$A:$A,[1]SURVEY123!$AF:$AF,"")</f>
        <v>2419.6</v>
      </c>
      <c r="H57" s="5">
        <f>_xlfn.XLOOKUP(($A57&amp;"_"&amp;TEXT(H$2,"yyyy-mm-dd")),[1]SURVEY123!$A:$A,[1]SURVEY123!$AF:$AF,"")</f>
        <v>52.8</v>
      </c>
      <c r="I57" s="5">
        <f>_xlfn.XLOOKUP(($A57&amp;"_"&amp;TEXT(I$2,"yyyy-mm-dd")),[1]SURVEY123!$A:$A,[1]SURVEY123!$AF:$AF,"")</f>
        <v>104.6</v>
      </c>
      <c r="J57" s="5">
        <f>_xlfn.XLOOKUP(($A57&amp;"_"&amp;TEXT(J$2,"yyyy-mm-dd")),[1]SURVEY123!$A:$A,[1]SURVEY123!$AF:$AF,"")</f>
        <v>59.8</v>
      </c>
      <c r="K57" s="5">
        <f>_xlfn.XLOOKUP(($A57&amp;"_"&amp;TEXT(K$2,"yyyy-mm-dd")),[1]SURVEY123!$A:$A,[1]SURVEY123!$AF:$AF,"")</f>
        <v>74.900000000000006</v>
      </c>
      <c r="L57" s="5">
        <f>_xlfn.XLOOKUP(($A57&amp;"_"&amp;TEXT(L$2,"yyyy-mm-dd")),[1]SURVEY123!$A:$A,[1]SURVEY123!$AF:$AF,"")</f>
        <v>178</v>
      </c>
      <c r="M57" s="5">
        <f>_xlfn.XLOOKUP(($A57&amp;"_"&amp;TEXT(M$2,"yyyy-mm-dd")),[1]SURVEY123!$A:$A,[1]SURVEY123!$AF:$AF,"")</f>
        <v>579.4</v>
      </c>
      <c r="N57" s="5">
        <f>_xlfn.XLOOKUP(($A57&amp;"_"&amp;TEXT(N$2,"yyyy-mm-dd")),[1]SURVEY123!$A:$A,[1]SURVEY123!$AF:$AF,"")</f>
        <v>37.299999999999997</v>
      </c>
      <c r="O57" s="5" t="str">
        <f>_xlfn.XLOOKUP(($A57&amp;"_"&amp;TEXT(O$2,"yyyy-mm-dd")),[1]SURVEY123!$A:$A,[1]SURVEY123!$AF:$AF,"")</f>
        <v/>
      </c>
      <c r="P57" s="5" t="str">
        <f>_xlfn.XLOOKUP(($A57&amp;"_"&amp;TEXT(P$2,"yyyy-mm-dd")),[1]SURVEY123!$A:$A,[1]SURVEY123!$AF:$AF,"")</f>
        <v/>
      </c>
      <c r="Q57" s="5" t="str">
        <f>_xlfn.XLOOKUP(($A57&amp;"_"&amp;TEXT(Q$2,"yyyy-mm-dd")),[1]SURVEY123!$A:$A,[1]SURVEY123!$AF:$AF,"")</f>
        <v/>
      </c>
      <c r="R57" s="3">
        <f t="shared" si="1"/>
        <v>3</v>
      </c>
      <c r="S57" s="12" t="str" cm="1">
        <f t="array" ref="S57">_xlfn.IFS(B57="","NA", AND(R57=0, B57&lt;126), "Excellent", AND(R57&gt;=1, B57&lt;126), "Good", AND(OR(R57=0, R57=1, R57=2), B57&gt;126), "Fair", AND(R57&gt;=3, B57&gt;126), "Poor")</f>
        <v>Poor</v>
      </c>
    </row>
    <row r="58" spans="1:19">
      <c r="A58" s="3" t="s">
        <v>61</v>
      </c>
      <c r="B58" s="10">
        <f t="shared" si="2"/>
        <v>71.8847205022239</v>
      </c>
      <c r="C58" s="5" t="str">
        <f>_xlfn.XLOOKUP(($A58&amp;"_"&amp;TEXT(C$2,"yyyy-mm-dd")),[1]SURVEY123!$A:$A,[1]SURVEY123!$AF:$AF,"")</f>
        <v/>
      </c>
      <c r="D58" s="5">
        <f>_xlfn.XLOOKUP(($A58&amp;"_"&amp;TEXT(D$2,"yyyy-mm-dd")),[1]SURVEY123!$A:$A,[1]SURVEY123!$AF:$AF,"")</f>
        <v>90.8</v>
      </c>
      <c r="E58" s="5">
        <f>_xlfn.XLOOKUP(($A58&amp;"_"&amp;TEXT(E$2,"yyyy-mm-dd")),[1]SURVEY123!$A:$A,[1]SURVEY123!$AF:$AF,"")</f>
        <v>84.2</v>
      </c>
      <c r="F58" s="5">
        <f>_xlfn.XLOOKUP(($A58&amp;"_"&amp;TEXT(F$2,"yyyy-mm-dd")),[1]SURVEY123!$A:$A,[1]SURVEY123!$AF:$AF,"")</f>
        <v>145</v>
      </c>
      <c r="G58" s="5">
        <f>_xlfn.XLOOKUP(($A58&amp;"_"&amp;TEXT(G$2,"yyyy-mm-dd")),[1]SURVEY123!$A:$A,[1]SURVEY123!$AF:$AF,"")</f>
        <v>1299.7</v>
      </c>
      <c r="H58" s="5">
        <f>_xlfn.XLOOKUP(($A58&amp;"_"&amp;TEXT(H$2,"yyyy-mm-dd")),[1]SURVEY123!$A:$A,[1]SURVEY123!$AF:$AF,"")</f>
        <v>52</v>
      </c>
      <c r="I58" s="5">
        <f>_xlfn.XLOOKUP(($A58&amp;"_"&amp;TEXT(I$2,"yyyy-mm-dd")),[1]SURVEY123!$A:$A,[1]SURVEY123!$AF:$AF,"")</f>
        <v>9.6999999999999993</v>
      </c>
      <c r="J58" s="5">
        <f>_xlfn.XLOOKUP(($A58&amp;"_"&amp;TEXT(J$2,"yyyy-mm-dd")),[1]SURVEY123!$A:$A,[1]SURVEY123!$AF:$AF,"")</f>
        <v>1986.3</v>
      </c>
      <c r="K58" s="5">
        <f>_xlfn.XLOOKUP(($A58&amp;"_"&amp;TEXT(K$2,"yyyy-mm-dd")),[1]SURVEY123!$A:$A,[1]SURVEY123!$AF:$AF,"")</f>
        <v>9.4</v>
      </c>
      <c r="L58" s="5">
        <f>_xlfn.XLOOKUP(($A58&amp;"_"&amp;TEXT(L$2,"yyyy-mm-dd")),[1]SURVEY123!$A:$A,[1]SURVEY123!$AF:$AF,"")</f>
        <v>9.8000000000000007</v>
      </c>
      <c r="M58" s="5">
        <f>_xlfn.XLOOKUP(($A58&amp;"_"&amp;TEXT(M$2,"yyyy-mm-dd")),[1]SURVEY123!$A:$A,[1]SURVEY123!$AF:$AF,"")</f>
        <v>38.9</v>
      </c>
      <c r="N58" s="5">
        <f>_xlfn.XLOOKUP(($A58&amp;"_"&amp;TEXT(N$2,"yyyy-mm-dd")),[1]SURVEY123!$A:$A,[1]SURVEY123!$AF:$AF,"")</f>
        <v>51.2</v>
      </c>
      <c r="O58" s="5" t="str">
        <f>_xlfn.XLOOKUP(($A58&amp;"_"&amp;TEXT(O$2,"yyyy-mm-dd")),[1]SURVEY123!$A:$A,[1]SURVEY123!$AF:$AF,"")</f>
        <v/>
      </c>
      <c r="P58" s="5" t="str">
        <f>_xlfn.XLOOKUP(($A58&amp;"_"&amp;TEXT(P$2,"yyyy-mm-dd")),[1]SURVEY123!$A:$A,[1]SURVEY123!$AF:$AF,"")</f>
        <v/>
      </c>
      <c r="Q58" s="5" t="str">
        <f>_xlfn.XLOOKUP(($A58&amp;"_"&amp;TEXT(Q$2,"yyyy-mm-dd")),[1]SURVEY123!$A:$A,[1]SURVEY123!$AF:$AF,"")</f>
        <v/>
      </c>
      <c r="R58" s="3">
        <f t="shared" si="1"/>
        <v>2</v>
      </c>
      <c r="S58" s="12" t="str" cm="1">
        <f t="array" ref="S58">_xlfn.IFS(B58="","NA", AND(R58=0, B58&lt;126), "Excellent", AND(R58&gt;=1, B58&lt;126), "Good", AND(OR(R58=0, R58=1, R58=2), B58&gt;126), "Fair", AND(R58&gt;=3, B58&gt;126), "Poor")</f>
        <v>Good</v>
      </c>
    </row>
    <row r="59" spans="1:19">
      <c r="A59" s="3" t="s">
        <v>62</v>
      </c>
      <c r="B59" s="10" t="str">
        <f t="shared" si="2"/>
        <v/>
      </c>
      <c r="C59" s="5" t="str">
        <f>_xlfn.XLOOKUP(($A59&amp;"_"&amp;TEXT(C$2,"yyyy-mm-dd")),[1]SURVEY123!$A:$A,[1]SURVEY123!$AF:$AF,"")</f>
        <v/>
      </c>
      <c r="D59" s="5" t="str">
        <f>_xlfn.XLOOKUP(($A59&amp;"_"&amp;TEXT(D$2,"yyyy-mm-dd")),[1]SURVEY123!$A:$A,[1]SURVEY123!$AF:$AF,"")</f>
        <v/>
      </c>
      <c r="E59" s="5" t="str">
        <f>_xlfn.XLOOKUP(($A59&amp;"_"&amp;TEXT(E$2,"yyyy-mm-dd")),[1]SURVEY123!$A:$A,[1]SURVEY123!$AF:$AF,"")</f>
        <v/>
      </c>
      <c r="F59" s="5" t="str">
        <f>_xlfn.XLOOKUP(($A59&amp;"_"&amp;TEXT(F$2,"yyyy-mm-dd")),[1]SURVEY123!$A:$A,[1]SURVEY123!$AF:$AF,"")</f>
        <v/>
      </c>
      <c r="G59" s="5" t="str">
        <f>_xlfn.XLOOKUP(($A59&amp;"_"&amp;TEXT(G$2,"yyyy-mm-dd")),[1]SURVEY123!$A:$A,[1]SURVEY123!$AF:$AF,"")</f>
        <v/>
      </c>
      <c r="H59" s="5" t="str">
        <f>_xlfn.XLOOKUP(($A59&amp;"_"&amp;TEXT(H$2,"yyyy-mm-dd")),[1]SURVEY123!$A:$A,[1]SURVEY123!$AF:$AF,"")</f>
        <v/>
      </c>
      <c r="I59" s="5" t="str">
        <f>_xlfn.XLOOKUP(($A59&amp;"_"&amp;TEXT(I$2,"yyyy-mm-dd")),[1]SURVEY123!$A:$A,[1]SURVEY123!$AF:$AF,"")</f>
        <v/>
      </c>
      <c r="J59" s="5" t="str">
        <f>_xlfn.XLOOKUP(($A59&amp;"_"&amp;TEXT(J$2,"yyyy-mm-dd")),[1]SURVEY123!$A:$A,[1]SURVEY123!$AF:$AF,"")</f>
        <v/>
      </c>
      <c r="K59" s="5" t="str">
        <f>_xlfn.XLOOKUP(($A59&amp;"_"&amp;TEXT(K$2,"yyyy-mm-dd")),[1]SURVEY123!$A:$A,[1]SURVEY123!$AF:$AF,"")</f>
        <v/>
      </c>
      <c r="L59" s="5" t="str">
        <f>_xlfn.XLOOKUP(($A59&amp;"_"&amp;TEXT(L$2,"yyyy-mm-dd")),[1]SURVEY123!$A:$A,[1]SURVEY123!$AF:$AF,"")</f>
        <v/>
      </c>
      <c r="M59" s="5" t="str">
        <f>_xlfn.XLOOKUP(($A59&amp;"_"&amp;TEXT(M$2,"yyyy-mm-dd")),[1]SURVEY123!$A:$A,[1]SURVEY123!$AF:$AF,"")</f>
        <v/>
      </c>
      <c r="N59" s="5" t="str">
        <f>_xlfn.XLOOKUP(($A59&amp;"_"&amp;TEXT(N$2,"yyyy-mm-dd")),[1]SURVEY123!$A:$A,[1]SURVEY123!$AF:$AF,"")</f>
        <v/>
      </c>
      <c r="O59" s="5" t="str">
        <f>_xlfn.XLOOKUP(($A59&amp;"_"&amp;TEXT(O$2,"yyyy-mm-dd")),[1]SURVEY123!$A:$A,[1]SURVEY123!$AF:$AF,"")</f>
        <v/>
      </c>
      <c r="P59" s="5" t="str">
        <f>_xlfn.XLOOKUP(($A59&amp;"_"&amp;TEXT(P$2,"yyyy-mm-dd")),[1]SURVEY123!$A:$A,[1]SURVEY123!$AF:$AF,"")</f>
        <v/>
      </c>
      <c r="Q59" s="5" t="str">
        <f>_xlfn.XLOOKUP(($A59&amp;"_"&amp;TEXT(Q$2,"yyyy-mm-dd")),[1]SURVEY123!$A:$A,[1]SURVEY123!$AF:$AF,"")</f>
        <v/>
      </c>
      <c r="R59" s="3">
        <f t="shared" si="1"/>
        <v>0</v>
      </c>
      <c r="S59" s="12" t="str" cm="1">
        <f t="array" ref="S59">_xlfn.IFS(B59="","NA", AND(R59=0, B59&lt;126), "Excellent", AND(R59&gt;=1, B59&lt;126), "Good", AND(OR(R59=0, R59=1, R59=2), B59&gt;126), "Fair", AND(R59&gt;=3, B59&gt;126), "Poor")</f>
        <v>NA</v>
      </c>
    </row>
    <row r="60" spans="1:19">
      <c r="A60" s="3" t="s">
        <v>63</v>
      </c>
      <c r="B60" s="10">
        <f t="shared" si="2"/>
        <v>46.680205162215415</v>
      </c>
      <c r="C60" s="5" t="str">
        <f>_xlfn.XLOOKUP(($A60&amp;"_"&amp;TEXT(C$2,"yyyy-mm-dd")),[1]SURVEY123!$A:$A,[1]SURVEY123!$AF:$AF,"")</f>
        <v/>
      </c>
      <c r="D60" s="5" t="str">
        <f>_xlfn.XLOOKUP(($A60&amp;"_"&amp;TEXT(D$2,"yyyy-mm-dd")),[1]SURVEY123!$A:$A,[1]SURVEY123!$AF:$AF,"")</f>
        <v/>
      </c>
      <c r="E60" s="5" t="str">
        <f>_xlfn.XLOOKUP(($A60&amp;"_"&amp;TEXT(E$2,"yyyy-mm-dd")),[1]SURVEY123!$A:$A,[1]SURVEY123!$AF:$AF,"")</f>
        <v/>
      </c>
      <c r="F60" s="5" t="str">
        <f>_xlfn.XLOOKUP(($A60&amp;"_"&amp;TEXT(F$2,"yyyy-mm-dd")),[1]SURVEY123!$A:$A,[1]SURVEY123!$AF:$AF,"")</f>
        <v/>
      </c>
      <c r="G60" s="5" t="str">
        <f>_xlfn.XLOOKUP(($A60&amp;"_"&amp;TEXT(G$2,"yyyy-mm-dd")),[1]SURVEY123!$A:$A,[1]SURVEY123!$AF:$AF,"")</f>
        <v/>
      </c>
      <c r="H60" s="5" t="str">
        <f>_xlfn.XLOOKUP(($A60&amp;"_"&amp;TEXT(H$2,"yyyy-mm-dd")),[1]SURVEY123!$A:$A,[1]SURVEY123!$AF:$AF,"")</f>
        <v/>
      </c>
      <c r="I60" s="5">
        <f>_xlfn.XLOOKUP(($A60&amp;"_"&amp;TEXT(I$2,"yyyy-mm-dd")),[1]SURVEY123!$A:$A,[1]SURVEY123!$AF:$AF,"")</f>
        <v>56.1</v>
      </c>
      <c r="J60" s="5">
        <f>_xlfn.XLOOKUP(($A60&amp;"_"&amp;TEXT(J$2,"yyyy-mm-dd")),[1]SURVEY123!$A:$A,[1]SURVEY123!$AF:$AF,"")</f>
        <v>23.5</v>
      </c>
      <c r="K60" s="5">
        <f>_xlfn.XLOOKUP(($A60&amp;"_"&amp;TEXT(K$2,"yyyy-mm-dd")),[1]SURVEY123!$A:$A,[1]SURVEY123!$AF:$AF,"")</f>
        <v>135.4</v>
      </c>
      <c r="L60" s="5">
        <f>_xlfn.XLOOKUP(($A60&amp;"_"&amp;TEXT(L$2,"yyyy-mm-dd")),[1]SURVEY123!$A:$A,[1]SURVEY123!$AF:$AF,"")</f>
        <v>26.6</v>
      </c>
      <c r="M60" s="5" t="str">
        <f>_xlfn.XLOOKUP(($A60&amp;"_"&amp;TEXT(M$2,"yyyy-mm-dd")),[1]SURVEY123!$A:$A,[1]SURVEY123!$AF:$AF,"")</f>
        <v/>
      </c>
      <c r="N60" s="5" t="str">
        <f>_xlfn.XLOOKUP(($A60&amp;"_"&amp;TEXT(N$2,"yyyy-mm-dd")),[1]SURVEY123!$A:$A,[1]SURVEY123!$AF:$AF,"")</f>
        <v/>
      </c>
      <c r="O60" s="5" t="str">
        <f>_xlfn.XLOOKUP(($A60&amp;"_"&amp;TEXT(O$2,"yyyy-mm-dd")),[1]SURVEY123!$A:$A,[1]SURVEY123!$AF:$AF,"")</f>
        <v/>
      </c>
      <c r="P60" s="5" t="str">
        <f>_xlfn.XLOOKUP(($A60&amp;"_"&amp;TEXT(P$2,"yyyy-mm-dd")),[1]SURVEY123!$A:$A,[1]SURVEY123!$AF:$AF,"")</f>
        <v/>
      </c>
      <c r="Q60" s="5" t="str">
        <f>_xlfn.XLOOKUP(($A60&amp;"_"&amp;TEXT(Q$2,"yyyy-mm-dd")),[1]SURVEY123!$A:$A,[1]SURVEY123!$AF:$AF,"")</f>
        <v/>
      </c>
      <c r="R60" s="3">
        <f t="shared" si="1"/>
        <v>0</v>
      </c>
      <c r="S60" s="12" t="str" cm="1">
        <f t="array" ref="S60">_xlfn.IFS(B60="","NA", AND(R60=0, B60&lt;126), "Excellent", AND(R60&gt;=1, B60&lt;126), "Good", AND(OR(R60=0, R60=1, R60=2), B60&gt;126), "Fair", AND(R60&gt;=3, B60&gt;126), "Poor")</f>
        <v>Excellent</v>
      </c>
    </row>
    <row r="61" spans="1:19">
      <c r="A61" s="3" t="s">
        <v>64</v>
      </c>
      <c r="B61" s="10">
        <f t="shared" si="2"/>
        <v>160.14399333721491</v>
      </c>
      <c r="C61" s="5" t="str">
        <f>_xlfn.XLOOKUP(($A61&amp;"_"&amp;TEXT(C$2,"yyyy-mm-dd")),[1]SURVEY123!$A:$A,[1]SURVEY123!$AF:$AF,"")</f>
        <v/>
      </c>
      <c r="D61" s="5" t="str">
        <f>_xlfn.XLOOKUP(($A61&amp;"_"&amp;TEXT(D$2,"yyyy-mm-dd")),[1]SURVEY123!$A:$A,[1]SURVEY123!$AF:$AF,"")</f>
        <v/>
      </c>
      <c r="E61" s="5" t="str">
        <f>_xlfn.XLOOKUP(($A61&amp;"_"&amp;TEXT(E$2,"yyyy-mm-dd")),[1]SURVEY123!$A:$A,[1]SURVEY123!$AF:$AF,"")</f>
        <v/>
      </c>
      <c r="F61" s="5" t="str">
        <f>_xlfn.XLOOKUP(($A61&amp;"_"&amp;TEXT(F$2,"yyyy-mm-dd")),[1]SURVEY123!$A:$A,[1]SURVEY123!$AF:$AF,"")</f>
        <v/>
      </c>
      <c r="G61" s="5" t="str">
        <f>_xlfn.XLOOKUP(($A61&amp;"_"&amp;TEXT(G$2,"yyyy-mm-dd")),[1]SURVEY123!$A:$A,[1]SURVEY123!$AF:$AF,"")</f>
        <v/>
      </c>
      <c r="H61" s="5">
        <f>_xlfn.XLOOKUP(($A61&amp;"_"&amp;TEXT(H$2,"yyyy-mm-dd")),[1]SURVEY123!$A:$A,[1]SURVEY123!$AF:$AF,"")</f>
        <v>2500</v>
      </c>
      <c r="I61" s="5">
        <f>_xlfn.XLOOKUP(($A61&amp;"_"&amp;TEXT(I$2,"yyyy-mm-dd")),[1]SURVEY123!$A:$A,[1]SURVEY123!$AF:$AF,"")</f>
        <v>103.9</v>
      </c>
      <c r="J61" s="5">
        <f>_xlfn.XLOOKUP(($A61&amp;"_"&amp;TEXT(J$2,"yyyy-mm-dd")),[1]SURVEY123!$A:$A,[1]SURVEY123!$AF:$AF,"")</f>
        <v>16</v>
      </c>
      <c r="K61" s="5">
        <f>_xlfn.XLOOKUP(($A61&amp;"_"&amp;TEXT(K$2,"yyyy-mm-dd")),[1]SURVEY123!$A:$A,[1]SURVEY123!$AF:$AF,"")</f>
        <v>19.5</v>
      </c>
      <c r="L61" s="5">
        <f>_xlfn.XLOOKUP(($A61&amp;"_"&amp;TEXT(L$2,"yyyy-mm-dd")),[1]SURVEY123!$A:$A,[1]SURVEY123!$AF:$AF,"")</f>
        <v>1299.7</v>
      </c>
      <c r="M61" s="5" t="str">
        <f>_xlfn.XLOOKUP(($A61&amp;"_"&amp;TEXT(M$2,"yyyy-mm-dd")),[1]SURVEY123!$A:$A,[1]SURVEY123!$AF:$AF,"")</f>
        <v/>
      </c>
      <c r="N61" s="5" t="str">
        <f>_xlfn.XLOOKUP(($A61&amp;"_"&amp;TEXT(N$2,"yyyy-mm-dd")),[1]SURVEY123!$A:$A,[1]SURVEY123!$AF:$AF,"")</f>
        <v/>
      </c>
      <c r="O61" s="5" t="str">
        <f>_xlfn.XLOOKUP(($A61&amp;"_"&amp;TEXT(O$2,"yyyy-mm-dd")),[1]SURVEY123!$A:$A,[1]SURVEY123!$AF:$AF,"")</f>
        <v/>
      </c>
      <c r="P61" s="5" t="str">
        <f>_xlfn.XLOOKUP(($A61&amp;"_"&amp;TEXT(P$2,"yyyy-mm-dd")),[1]SURVEY123!$A:$A,[1]SURVEY123!$AF:$AF,"")</f>
        <v/>
      </c>
      <c r="Q61" s="5" t="str">
        <f>_xlfn.XLOOKUP(($A61&amp;"_"&amp;TEXT(Q$2,"yyyy-mm-dd")),[1]SURVEY123!$A:$A,[1]SURVEY123!$AF:$AF,"")</f>
        <v/>
      </c>
      <c r="R61" s="3">
        <f t="shared" si="1"/>
        <v>2</v>
      </c>
      <c r="S61" s="12" t="str" cm="1">
        <f t="array" ref="S61">_xlfn.IFS(B61="","NA", AND(R61=0, B61&lt;126), "Excellent", AND(R61&gt;=1, B61&lt;126), "Good", AND(OR(R61=0, R61=1, R61=2), B61&gt;126), "Fair", AND(R61&gt;=3, B61&gt;126), "Poor")</f>
        <v>Fair</v>
      </c>
    </row>
    <row r="62" spans="1:19">
      <c r="A62" s="3" t="s">
        <v>65</v>
      </c>
      <c r="B62" s="10">
        <f t="shared" si="2"/>
        <v>96.695398029068585</v>
      </c>
      <c r="C62" s="5" t="str">
        <f>_xlfn.XLOOKUP(($A62&amp;"_"&amp;TEXT(C$2,"yyyy-mm-dd")),[1]SURVEY123!$A:$A,[1]SURVEY123!$AF:$AF,"")</f>
        <v/>
      </c>
      <c r="D62" s="5" t="str">
        <f>_xlfn.XLOOKUP(($A62&amp;"_"&amp;TEXT(D$2,"yyyy-mm-dd")),[1]SURVEY123!$A:$A,[1]SURVEY123!$AF:$AF,"")</f>
        <v/>
      </c>
      <c r="E62" s="5" t="str">
        <f>_xlfn.XLOOKUP(($A62&amp;"_"&amp;TEXT(E$2,"yyyy-mm-dd")),[1]SURVEY123!$A:$A,[1]SURVEY123!$AF:$AF,"")</f>
        <v/>
      </c>
      <c r="F62" s="5" t="str">
        <f>_xlfn.XLOOKUP(($A62&amp;"_"&amp;TEXT(F$2,"yyyy-mm-dd")),[1]SURVEY123!$A:$A,[1]SURVEY123!$AF:$AF,"")</f>
        <v/>
      </c>
      <c r="G62" s="5" t="str">
        <f>_xlfn.XLOOKUP(($A62&amp;"_"&amp;TEXT(G$2,"yyyy-mm-dd")),[1]SURVEY123!$A:$A,[1]SURVEY123!$AF:$AF,"")</f>
        <v/>
      </c>
      <c r="H62" s="5" t="str">
        <f>_xlfn.XLOOKUP(($A62&amp;"_"&amp;TEXT(H$2,"yyyy-mm-dd")),[1]SURVEY123!$A:$A,[1]SURVEY123!$AF:$AF,"")</f>
        <v/>
      </c>
      <c r="I62" s="5" t="str">
        <f>_xlfn.XLOOKUP(($A62&amp;"_"&amp;TEXT(I$2,"yyyy-mm-dd")),[1]SURVEY123!$A:$A,[1]SURVEY123!$AF:$AF,"")</f>
        <v/>
      </c>
      <c r="J62" s="5" t="str">
        <f>_xlfn.XLOOKUP(($A62&amp;"_"&amp;TEXT(J$2,"yyyy-mm-dd")),[1]SURVEY123!$A:$A,[1]SURVEY123!$AF:$AF,"")</f>
        <v/>
      </c>
      <c r="K62" s="5" t="str">
        <f>_xlfn.XLOOKUP(($A62&amp;"_"&amp;TEXT(K$2,"yyyy-mm-dd")),[1]SURVEY123!$A:$A,[1]SURVEY123!$AF:$AF,"")</f>
        <v/>
      </c>
      <c r="L62" s="5" t="str">
        <f>_xlfn.XLOOKUP(($A62&amp;"_"&amp;TEXT(L$2,"yyyy-mm-dd")),[1]SURVEY123!$A:$A,[1]SURVEY123!$AF:$AF,"")</f>
        <v/>
      </c>
      <c r="M62" s="5">
        <f>_xlfn.XLOOKUP(($A62&amp;"_"&amp;TEXT(M$2,"yyyy-mm-dd")),[1]SURVEY123!$A:$A,[1]SURVEY123!$AF:$AF,"")</f>
        <v>85</v>
      </c>
      <c r="N62" s="5">
        <f>_xlfn.XLOOKUP(($A62&amp;"_"&amp;TEXT(N$2,"yyyy-mm-dd")),[1]SURVEY123!$A:$A,[1]SURVEY123!$AF:$AF,"")</f>
        <v>110</v>
      </c>
      <c r="O62" s="5" t="str">
        <f>_xlfn.XLOOKUP(($A62&amp;"_"&amp;TEXT(O$2,"yyyy-mm-dd")),[1]SURVEY123!$A:$A,[1]SURVEY123!$AF:$AF,"")</f>
        <v/>
      </c>
      <c r="P62" s="5" t="str">
        <f>_xlfn.XLOOKUP(($A62&amp;"_"&amp;TEXT(P$2,"yyyy-mm-dd")),[1]SURVEY123!$A:$A,[1]SURVEY123!$AF:$AF,"")</f>
        <v/>
      </c>
      <c r="Q62" s="5" t="str">
        <f>_xlfn.XLOOKUP(($A62&amp;"_"&amp;TEXT(Q$2,"yyyy-mm-dd")),[1]SURVEY123!$A:$A,[1]SURVEY123!$AF:$AF,"")</f>
        <v/>
      </c>
      <c r="R62" s="3">
        <f t="shared" si="1"/>
        <v>0</v>
      </c>
      <c r="S62" s="12" t="str" cm="1">
        <f t="array" ref="S62">_xlfn.IFS(B62="","NA", AND(R62=0, B62&lt;126), "Excellent", AND(R62&gt;=1, B62&lt;126), "Good", AND(OR(R62=0, R62=1, R62=2), B62&gt;126), "Fair", AND(R62&gt;=3, B62&gt;126), "Poor")</f>
        <v>Excellent</v>
      </c>
    </row>
    <row r="63" spans="1:19">
      <c r="A63" s="3" t="s">
        <v>66</v>
      </c>
      <c r="B63" s="10">
        <f t="shared" si="2"/>
        <v>263.40878897451711</v>
      </c>
      <c r="C63" s="5">
        <f>_xlfn.XLOOKUP(($A63&amp;"_"&amp;TEXT(C$2,"yyyy-mm-dd")),[1]SURVEY123!$A:$A,[1]SURVEY123!$AF:$AF,"")</f>
        <v>435.2</v>
      </c>
      <c r="D63" s="5">
        <f>_xlfn.XLOOKUP(($A63&amp;"_"&amp;TEXT(D$2,"yyyy-mm-dd")),[1]SURVEY123!$A:$A,[1]SURVEY123!$AF:$AF,"")</f>
        <v>113</v>
      </c>
      <c r="E63" s="5">
        <f>_xlfn.XLOOKUP(($A63&amp;"_"&amp;TEXT(E$2,"yyyy-mm-dd")),[1]SURVEY123!$A:$A,[1]SURVEY123!$AF:$AF,"")</f>
        <v>1986.3</v>
      </c>
      <c r="F63" s="5">
        <f>_xlfn.XLOOKUP(($A63&amp;"_"&amp;TEXT(F$2,"yyyy-mm-dd")),[1]SURVEY123!$A:$A,[1]SURVEY123!$AF:$AF,"")</f>
        <v>152.9</v>
      </c>
      <c r="G63" s="5">
        <f>_xlfn.XLOOKUP(($A63&amp;"_"&amp;TEXT(G$2,"yyyy-mm-dd")),[1]SURVEY123!$A:$A,[1]SURVEY123!$AF:$AF,"")</f>
        <v>1553.1</v>
      </c>
      <c r="H63" s="5" t="str">
        <f>_xlfn.XLOOKUP(($A63&amp;"_"&amp;TEXT(H$2,"yyyy-mm-dd")),[1]SURVEY123!$A:$A,[1]SURVEY123!$AF:$AF,"")</f>
        <v/>
      </c>
      <c r="I63" s="5" t="str">
        <f>_xlfn.XLOOKUP(($A63&amp;"_"&amp;TEXT(I$2,"yyyy-mm-dd")),[1]SURVEY123!$A:$A,[1]SURVEY123!$AF:$AF,"")</f>
        <v/>
      </c>
      <c r="J63" s="5" t="str">
        <f>_xlfn.XLOOKUP(($A63&amp;"_"&amp;TEXT(J$2,"yyyy-mm-dd")),[1]SURVEY123!$A:$A,[1]SURVEY123!$AF:$AF,"")</f>
        <v/>
      </c>
      <c r="K63" s="5" t="str">
        <f>_xlfn.XLOOKUP(($A63&amp;"_"&amp;TEXT(K$2,"yyyy-mm-dd")),[1]SURVEY123!$A:$A,[1]SURVEY123!$AF:$AF,"")</f>
        <v/>
      </c>
      <c r="L63" s="5" t="str">
        <f>_xlfn.XLOOKUP(($A63&amp;"_"&amp;TEXT(L$2,"yyyy-mm-dd")),[1]SURVEY123!$A:$A,[1]SURVEY123!$AF:$AF,"")</f>
        <v/>
      </c>
      <c r="M63" s="5" t="str">
        <f>_xlfn.XLOOKUP(($A63&amp;"_"&amp;TEXT(M$2,"yyyy-mm-dd")),[1]SURVEY123!$A:$A,[1]SURVEY123!$AF:$AF,"")</f>
        <v/>
      </c>
      <c r="N63" s="5">
        <f>_xlfn.XLOOKUP(($A63&amp;"_"&amp;TEXT(N$2,"yyyy-mm-dd")),[1]SURVEY123!$A:$A,[1]SURVEY123!$AF:$AF,"")</f>
        <v>14.4</v>
      </c>
      <c r="O63" s="5" t="str">
        <f>_xlfn.XLOOKUP(($A63&amp;"_"&amp;TEXT(O$2,"yyyy-mm-dd")),[1]SURVEY123!$A:$A,[1]SURVEY123!$AF:$AF,"")</f>
        <v/>
      </c>
      <c r="P63" s="5" t="str">
        <f>_xlfn.XLOOKUP(($A63&amp;"_"&amp;TEXT(P$2,"yyyy-mm-dd")),[1]SURVEY123!$A:$A,[1]SURVEY123!$AF:$AF,"")</f>
        <v/>
      </c>
      <c r="Q63" s="5" t="str">
        <f>_xlfn.XLOOKUP(($A63&amp;"_"&amp;TEXT(Q$2,"yyyy-mm-dd")),[1]SURVEY123!$A:$A,[1]SURVEY123!$AF:$AF,"")</f>
        <v/>
      </c>
      <c r="R63" s="3">
        <f t="shared" si="1"/>
        <v>3</v>
      </c>
      <c r="S63" s="12" t="str" cm="1">
        <f t="array" ref="S63">_xlfn.IFS(B63="","NA", AND(R63=0, B63&lt;126), "Excellent", AND(R63&gt;=1, B63&lt;126), "Good", AND(OR(R63=0, R63=1, R63=2), B63&gt;126), "Fair", AND(R63&gt;=3, B63&gt;126), "Poor")</f>
        <v>Poor</v>
      </c>
    </row>
    <row r="64" spans="1:19">
      <c r="A64" s="3" t="s">
        <v>67</v>
      </c>
      <c r="B64" s="10">
        <f t="shared" si="2"/>
        <v>425.79518019204687</v>
      </c>
      <c r="C64" s="5">
        <f>_xlfn.XLOOKUP(($A64&amp;"_"&amp;TEXT(C$2,"yyyy-mm-dd")),[1]SURVEY123!$A:$A,[1]SURVEY123!$AF:$AF,"")</f>
        <v>770.1</v>
      </c>
      <c r="D64" s="5">
        <f>_xlfn.XLOOKUP(($A64&amp;"_"&amp;TEXT(D$2,"yyyy-mm-dd")),[1]SURVEY123!$A:$A,[1]SURVEY123!$AF:$AF,"")</f>
        <v>204.6</v>
      </c>
      <c r="E64" s="5">
        <f>_xlfn.XLOOKUP(($A64&amp;"_"&amp;TEXT(E$2,"yyyy-mm-dd")),[1]SURVEY123!$A:$A,[1]SURVEY123!$AF:$AF,"")</f>
        <v>2500</v>
      </c>
      <c r="F64" s="5">
        <f>_xlfn.XLOOKUP(($A64&amp;"_"&amp;TEXT(F$2,"yyyy-mm-dd")),[1]SURVEY123!$A:$A,[1]SURVEY123!$AF:$AF,"")</f>
        <v>648.79999999999995</v>
      </c>
      <c r="G64" s="5">
        <f>_xlfn.XLOOKUP(($A64&amp;"_"&amp;TEXT(G$2,"yyyy-mm-dd")),[1]SURVEY123!$A:$A,[1]SURVEY123!$AF:$AF,"")</f>
        <v>1986.3</v>
      </c>
      <c r="H64" s="5">
        <f>_xlfn.XLOOKUP(($A64&amp;"_"&amp;TEXT(H$2,"yyyy-mm-dd")),[1]SURVEY123!$A:$A,[1]SURVEY123!$AF:$AF,"")</f>
        <v>110</v>
      </c>
      <c r="I64" s="5" t="str">
        <f>_xlfn.XLOOKUP(($A64&amp;"_"&amp;TEXT(I$2,"yyyy-mm-dd")),[1]SURVEY123!$A:$A,[1]SURVEY123!$AF:$AF,"")</f>
        <v/>
      </c>
      <c r="J64" s="5">
        <f>_xlfn.XLOOKUP(($A64&amp;"_"&amp;TEXT(J$2,"yyyy-mm-dd")),[1]SURVEY123!$A:$A,[1]SURVEY123!$AF:$AF,"")</f>
        <v>19.899999999999999</v>
      </c>
      <c r="K64" s="5">
        <f>_xlfn.XLOOKUP(($A64&amp;"_"&amp;TEXT(K$2,"yyyy-mm-dd")),[1]SURVEY123!$A:$A,[1]SURVEY123!$AF:$AF,"")</f>
        <v>35.5</v>
      </c>
      <c r="L64" s="5">
        <f>_xlfn.XLOOKUP(($A64&amp;"_"&amp;TEXT(L$2,"yyyy-mm-dd")),[1]SURVEY123!$A:$A,[1]SURVEY123!$AF:$AF,"")</f>
        <v>2500</v>
      </c>
      <c r="M64" s="5">
        <f>_xlfn.XLOOKUP(($A64&amp;"_"&amp;TEXT(M$2,"yyyy-mm-dd")),[1]SURVEY123!$A:$A,[1]SURVEY123!$AF:$AF,"")</f>
        <v>1986.3</v>
      </c>
      <c r="N64" s="5" t="str">
        <f>_xlfn.XLOOKUP(($A64&amp;"_"&amp;TEXT(N$2,"yyyy-mm-dd")),[1]SURVEY123!$A:$A,[1]SURVEY123!$AF:$AF,"")</f>
        <v/>
      </c>
      <c r="O64" s="5" t="str">
        <f>_xlfn.XLOOKUP(($A64&amp;"_"&amp;TEXT(O$2,"yyyy-mm-dd")),[1]SURVEY123!$A:$A,[1]SURVEY123!$AF:$AF,"")</f>
        <v/>
      </c>
      <c r="P64" s="5" t="str">
        <f>_xlfn.XLOOKUP(($A64&amp;"_"&amp;TEXT(P$2,"yyyy-mm-dd")),[1]SURVEY123!$A:$A,[1]SURVEY123!$AF:$AF,"")</f>
        <v/>
      </c>
      <c r="Q64" s="5" t="str">
        <f>_xlfn.XLOOKUP(($A64&amp;"_"&amp;TEXT(Q$2,"yyyy-mm-dd")),[1]SURVEY123!$A:$A,[1]SURVEY123!$AF:$AF,"")</f>
        <v/>
      </c>
      <c r="R64" s="3">
        <f t="shared" si="1"/>
        <v>6</v>
      </c>
      <c r="S64" s="12" t="str" cm="1">
        <f t="array" ref="S64">_xlfn.IFS(B64="","NA", AND(R64=0, B64&lt;126), "Excellent", AND(R64&gt;=1, B64&lt;126), "Good", AND(OR(R64=0, R64=1, R64=2), B64&gt;126), "Fair", AND(R64&gt;=3, B64&gt;126), "Poor")</f>
        <v>Poor</v>
      </c>
    </row>
    <row r="65" spans="1:19">
      <c r="A65" s="3" t="s">
        <v>68</v>
      </c>
      <c r="B65" s="10" t="str">
        <f t="shared" si="2"/>
        <v/>
      </c>
      <c r="C65" s="5" t="str">
        <f>_xlfn.XLOOKUP(($A65&amp;"_"&amp;TEXT(C$2,"yyyy-mm-dd")),[1]SURVEY123!$A:$A,[1]SURVEY123!$AF:$AF,"")</f>
        <v/>
      </c>
      <c r="D65" s="5" t="str">
        <f>_xlfn.XLOOKUP(($A65&amp;"_"&amp;TEXT(D$2,"yyyy-mm-dd")),[1]SURVEY123!$A:$A,[1]SURVEY123!$AF:$AF,"")</f>
        <v/>
      </c>
      <c r="E65" s="5" t="str">
        <f>_xlfn.XLOOKUP(($A65&amp;"_"&amp;TEXT(E$2,"yyyy-mm-dd")),[1]SURVEY123!$A:$A,[1]SURVEY123!$AF:$AF,"")</f>
        <v/>
      </c>
      <c r="F65" s="5" t="str">
        <f>_xlfn.XLOOKUP(($A65&amp;"_"&amp;TEXT(F$2,"yyyy-mm-dd")),[1]SURVEY123!$A:$A,[1]SURVEY123!$AF:$AF,"")</f>
        <v/>
      </c>
      <c r="G65" s="5" t="str">
        <f>_xlfn.XLOOKUP(($A65&amp;"_"&amp;TEXT(G$2,"yyyy-mm-dd")),[1]SURVEY123!$A:$A,[1]SURVEY123!$AF:$AF,"")</f>
        <v/>
      </c>
      <c r="H65" s="5" t="str">
        <f>_xlfn.XLOOKUP(($A65&amp;"_"&amp;TEXT(H$2,"yyyy-mm-dd")),[1]SURVEY123!$A:$A,[1]SURVEY123!$AF:$AF,"")</f>
        <v/>
      </c>
      <c r="I65" s="5" t="str">
        <f>_xlfn.XLOOKUP(($A65&amp;"_"&amp;TEXT(I$2,"yyyy-mm-dd")),[1]SURVEY123!$A:$A,[1]SURVEY123!$AF:$AF,"")</f>
        <v/>
      </c>
      <c r="J65" s="5" t="str">
        <f>_xlfn.XLOOKUP(($A65&amp;"_"&amp;TEXT(J$2,"yyyy-mm-dd")),[1]SURVEY123!$A:$A,[1]SURVEY123!$AF:$AF,"")</f>
        <v/>
      </c>
      <c r="K65" s="5" t="str">
        <f>_xlfn.XLOOKUP(($A65&amp;"_"&amp;TEXT(K$2,"yyyy-mm-dd")),[1]SURVEY123!$A:$A,[1]SURVEY123!$AF:$AF,"")</f>
        <v/>
      </c>
      <c r="L65" s="5" t="str">
        <f>_xlfn.XLOOKUP(($A65&amp;"_"&amp;TEXT(L$2,"yyyy-mm-dd")),[1]SURVEY123!$A:$A,[1]SURVEY123!$AF:$AF,"")</f>
        <v/>
      </c>
      <c r="M65" s="5" t="str">
        <f>_xlfn.XLOOKUP(($A65&amp;"_"&amp;TEXT(M$2,"yyyy-mm-dd")),[1]SURVEY123!$A:$A,[1]SURVEY123!$AF:$AF,"")</f>
        <v/>
      </c>
      <c r="N65" s="5" t="str">
        <f>_xlfn.XLOOKUP(($A65&amp;"_"&amp;TEXT(N$2,"yyyy-mm-dd")),[1]SURVEY123!$A:$A,[1]SURVEY123!$AF:$AF,"")</f>
        <v/>
      </c>
      <c r="O65" s="5" t="str">
        <f>_xlfn.XLOOKUP(($A65&amp;"_"&amp;TEXT(O$2,"yyyy-mm-dd")),[1]SURVEY123!$A:$A,[1]SURVEY123!$AF:$AF,"")</f>
        <v/>
      </c>
      <c r="P65" s="5" t="str">
        <f>_xlfn.XLOOKUP(($A65&amp;"_"&amp;TEXT(P$2,"yyyy-mm-dd")),[1]SURVEY123!$A:$A,[1]SURVEY123!$AF:$AF,"")</f>
        <v/>
      </c>
      <c r="Q65" s="5" t="str">
        <f>_xlfn.XLOOKUP(($A65&amp;"_"&amp;TEXT(Q$2,"yyyy-mm-dd")),[1]SURVEY123!$A:$A,[1]SURVEY123!$AF:$AF,"")</f>
        <v/>
      </c>
      <c r="R65" s="3">
        <f t="shared" si="1"/>
        <v>0</v>
      </c>
      <c r="S65" s="12" t="str" cm="1">
        <f t="array" ref="S65">_xlfn.IFS(B65="","NA", AND(R65=0, B65&lt;126), "Excellent", AND(R65&gt;=1, B65&lt;126), "Good", AND(OR(R65=0, R65=1, R65=2), B65&gt;126), "Fair", AND(R65&gt;=3, B65&gt;126), "Poor")</f>
        <v>NA</v>
      </c>
    </row>
    <row r="66" spans="1:19">
      <c r="A66" s="3" t="s">
        <v>69</v>
      </c>
      <c r="B66" s="10" t="str">
        <f t="shared" si="2"/>
        <v/>
      </c>
      <c r="C66" s="5" t="str">
        <f>_xlfn.XLOOKUP(($A66&amp;"_"&amp;TEXT(C$2,"yyyy-mm-dd")),[1]SURVEY123!$A:$A,[1]SURVEY123!$AF:$AF,"")</f>
        <v/>
      </c>
      <c r="D66" s="5" t="str">
        <f>_xlfn.XLOOKUP(($A66&amp;"_"&amp;TEXT(D$2,"yyyy-mm-dd")),[1]SURVEY123!$A:$A,[1]SURVEY123!$AF:$AF,"")</f>
        <v/>
      </c>
      <c r="E66" s="5" t="str">
        <f>_xlfn.XLOOKUP(($A66&amp;"_"&amp;TEXT(E$2,"yyyy-mm-dd")),[1]SURVEY123!$A:$A,[1]SURVEY123!$AF:$AF,"")</f>
        <v/>
      </c>
      <c r="F66" s="5" t="str">
        <f>_xlfn.XLOOKUP(($A66&amp;"_"&amp;TEXT(F$2,"yyyy-mm-dd")),[1]SURVEY123!$A:$A,[1]SURVEY123!$AF:$AF,"")</f>
        <v/>
      </c>
      <c r="G66" s="5" t="str">
        <f>_xlfn.XLOOKUP(($A66&amp;"_"&amp;TEXT(G$2,"yyyy-mm-dd")),[1]SURVEY123!$A:$A,[1]SURVEY123!$AF:$AF,"")</f>
        <v/>
      </c>
      <c r="H66" s="5" t="str">
        <f>_xlfn.XLOOKUP(($A66&amp;"_"&amp;TEXT(H$2,"yyyy-mm-dd")),[1]SURVEY123!$A:$A,[1]SURVEY123!$AF:$AF,"")</f>
        <v/>
      </c>
      <c r="I66" s="5" t="str">
        <f>_xlfn.XLOOKUP(($A66&amp;"_"&amp;TEXT(I$2,"yyyy-mm-dd")),[1]SURVEY123!$A:$A,[1]SURVEY123!$AF:$AF,"")</f>
        <v/>
      </c>
      <c r="J66" s="5" t="str">
        <f>_xlfn.XLOOKUP(($A66&amp;"_"&amp;TEXT(J$2,"yyyy-mm-dd")),[1]SURVEY123!$A:$A,[1]SURVEY123!$AF:$AF,"")</f>
        <v/>
      </c>
      <c r="K66" s="5" t="str">
        <f>_xlfn.XLOOKUP(($A66&amp;"_"&amp;TEXT(K$2,"yyyy-mm-dd")),[1]SURVEY123!$A:$A,[1]SURVEY123!$AF:$AF,"")</f>
        <v/>
      </c>
      <c r="L66" s="5" t="str">
        <f>_xlfn.XLOOKUP(($A66&amp;"_"&amp;TEXT(L$2,"yyyy-mm-dd")),[1]SURVEY123!$A:$A,[1]SURVEY123!$AF:$AF,"")</f>
        <v/>
      </c>
      <c r="M66" s="5" t="str">
        <f>_xlfn.XLOOKUP(($A66&amp;"_"&amp;TEXT(M$2,"yyyy-mm-dd")),[1]SURVEY123!$A:$A,[1]SURVEY123!$AF:$AF,"")</f>
        <v/>
      </c>
      <c r="N66" s="5" t="str">
        <f>_xlfn.XLOOKUP(($A66&amp;"_"&amp;TEXT(N$2,"yyyy-mm-dd")),[1]SURVEY123!$A:$A,[1]SURVEY123!$AF:$AF,"")</f>
        <v/>
      </c>
      <c r="O66" s="5" t="str">
        <f>_xlfn.XLOOKUP(($A66&amp;"_"&amp;TEXT(O$2,"yyyy-mm-dd")),[1]SURVEY123!$A:$A,[1]SURVEY123!$AF:$AF,"")</f>
        <v/>
      </c>
      <c r="P66" s="5" t="str">
        <f>_xlfn.XLOOKUP(($A66&amp;"_"&amp;TEXT(P$2,"yyyy-mm-dd")),[1]SURVEY123!$A:$A,[1]SURVEY123!$AF:$AF,"")</f>
        <v/>
      </c>
      <c r="Q66" s="5" t="str">
        <f>_xlfn.XLOOKUP(($A66&amp;"_"&amp;TEXT(Q$2,"yyyy-mm-dd")),[1]SURVEY123!$A:$A,[1]SURVEY123!$AF:$AF,"")</f>
        <v/>
      </c>
      <c r="R66" s="3">
        <f t="shared" si="1"/>
        <v>0</v>
      </c>
      <c r="S66" s="12" t="str" cm="1">
        <f t="array" ref="S66">_xlfn.IFS(B66="","NA", AND(R66=0, B66&lt;126), "Excellent", AND(R66&gt;=1, B66&lt;126), "Good", AND(OR(R66=0, R66=1, R66=2), B66&gt;126), "Fair", AND(R66&gt;=3, B66&gt;126), "Poor")</f>
        <v>NA</v>
      </c>
    </row>
    <row r="67" spans="1:19">
      <c r="A67" s="3" t="s">
        <v>70</v>
      </c>
      <c r="B67" s="10">
        <f t="shared" si="2"/>
        <v>229.6433625185276</v>
      </c>
      <c r="C67" s="5" t="str">
        <f>_xlfn.XLOOKUP(($A67&amp;"_"&amp;TEXT(C$2,"yyyy-mm-dd")),[1]SURVEY123!$A:$A,[1]SURVEY123!$AF:$AF,"")</f>
        <v/>
      </c>
      <c r="D67" s="5" t="str">
        <f>_xlfn.XLOOKUP(($A67&amp;"_"&amp;TEXT(D$2,"yyyy-mm-dd")),[1]SURVEY123!$A:$A,[1]SURVEY123!$AF:$AF,"")</f>
        <v/>
      </c>
      <c r="E67" s="5" t="str">
        <f>_xlfn.XLOOKUP(($A67&amp;"_"&amp;TEXT(E$2,"yyyy-mm-dd")),[1]SURVEY123!$A:$A,[1]SURVEY123!$AF:$AF,"")</f>
        <v/>
      </c>
      <c r="F67" s="5" t="str">
        <f>_xlfn.XLOOKUP(($A67&amp;"_"&amp;TEXT(F$2,"yyyy-mm-dd")),[1]SURVEY123!$A:$A,[1]SURVEY123!$AF:$AF,"")</f>
        <v/>
      </c>
      <c r="G67" s="5" t="str">
        <f>_xlfn.XLOOKUP(($A67&amp;"_"&amp;TEXT(G$2,"yyyy-mm-dd")),[1]SURVEY123!$A:$A,[1]SURVEY123!$AF:$AF,"")</f>
        <v/>
      </c>
      <c r="H67" s="5">
        <f>_xlfn.XLOOKUP(($A67&amp;"_"&amp;TEXT(H$2,"yyyy-mm-dd")),[1]SURVEY123!$A:$A,[1]SURVEY123!$AF:$AF,"")</f>
        <v>1203.3</v>
      </c>
      <c r="I67" s="5">
        <f>_xlfn.XLOOKUP(($A67&amp;"_"&amp;TEXT(I$2,"yyyy-mm-dd")),[1]SURVEY123!$A:$A,[1]SURVEY123!$AF:$AF,"")</f>
        <v>141.4</v>
      </c>
      <c r="J67" s="5">
        <f>_xlfn.XLOOKUP(($A67&amp;"_"&amp;TEXT(J$2,"yyyy-mm-dd")),[1]SURVEY123!$A:$A,[1]SURVEY123!$AF:$AF,"")</f>
        <v>235.9</v>
      </c>
      <c r="K67" s="5">
        <f>_xlfn.XLOOKUP(($A67&amp;"_"&amp;TEXT(K$2,"yyyy-mm-dd")),[1]SURVEY123!$A:$A,[1]SURVEY123!$AF:$AF,"")</f>
        <v>119.1</v>
      </c>
      <c r="L67" s="5">
        <f>_xlfn.XLOOKUP(($A67&amp;"_"&amp;TEXT(L$2,"yyyy-mm-dd")),[1]SURVEY123!$A:$A,[1]SURVEY123!$AF:$AF,"")</f>
        <v>133.6</v>
      </c>
      <c r="M67" s="5" t="str">
        <f>_xlfn.XLOOKUP(($A67&amp;"_"&amp;TEXT(M$2,"yyyy-mm-dd")),[1]SURVEY123!$A:$A,[1]SURVEY123!$AF:$AF,"")</f>
        <v/>
      </c>
      <c r="N67" s="5" t="str">
        <f>_xlfn.XLOOKUP(($A67&amp;"_"&amp;TEXT(N$2,"yyyy-mm-dd")),[1]SURVEY123!$A:$A,[1]SURVEY123!$AF:$AF,"")</f>
        <v/>
      </c>
      <c r="O67" s="5" t="str">
        <f>_xlfn.XLOOKUP(($A67&amp;"_"&amp;TEXT(O$2,"yyyy-mm-dd")),[1]SURVEY123!$A:$A,[1]SURVEY123!$AF:$AF,"")</f>
        <v/>
      </c>
      <c r="P67" s="5" t="str">
        <f>_xlfn.XLOOKUP(($A67&amp;"_"&amp;TEXT(P$2,"yyyy-mm-dd")),[1]SURVEY123!$A:$A,[1]SURVEY123!$AF:$AF,"")</f>
        <v/>
      </c>
      <c r="Q67" s="5" t="str">
        <f>_xlfn.XLOOKUP(($A67&amp;"_"&amp;TEXT(Q$2,"yyyy-mm-dd")),[1]SURVEY123!$A:$A,[1]SURVEY123!$AF:$AF,"")</f>
        <v/>
      </c>
      <c r="R67" s="3">
        <f t="shared" si="1"/>
        <v>2</v>
      </c>
      <c r="S67" s="12" t="str" cm="1">
        <f t="array" ref="S67">_xlfn.IFS(B67="","NA", AND(R67=0, B67&lt;126), "Excellent", AND(R67&gt;=1, B67&lt;126), "Good", AND(OR(R67=0, R67=1, R67=2), B67&gt;126), "Fair", AND(R67&gt;=3, B67&gt;126), "Poor")</f>
        <v>Fair</v>
      </c>
    </row>
    <row r="68" spans="1:19">
      <c r="A68" s="3" t="s">
        <v>71</v>
      </c>
      <c r="B68" s="10" t="str">
        <f t="shared" ref="B68:B104" si="3">IFERROR(GEOMEAN(C68:Q68),"")</f>
        <v/>
      </c>
      <c r="C68" s="5" t="str">
        <f>_xlfn.XLOOKUP(($A68&amp;"_"&amp;TEXT(C$2,"yyyy-mm-dd")),[1]SURVEY123!$A:$A,[1]SURVEY123!$AF:$AF,"")</f>
        <v/>
      </c>
      <c r="D68" s="5" t="str">
        <f>_xlfn.XLOOKUP(($A68&amp;"_"&amp;TEXT(D$2,"yyyy-mm-dd")),[1]SURVEY123!$A:$A,[1]SURVEY123!$AF:$AF,"")</f>
        <v/>
      </c>
      <c r="E68" s="5" t="str">
        <f>_xlfn.XLOOKUP(($A68&amp;"_"&amp;TEXT(E$2,"yyyy-mm-dd")),[1]SURVEY123!$A:$A,[1]SURVEY123!$AF:$AF,"")</f>
        <v/>
      </c>
      <c r="F68" s="5" t="str">
        <f>_xlfn.XLOOKUP(($A68&amp;"_"&amp;TEXT(F$2,"yyyy-mm-dd")),[1]SURVEY123!$A:$A,[1]SURVEY123!$AF:$AF,"")</f>
        <v/>
      </c>
      <c r="G68" s="5" t="str">
        <f>_xlfn.XLOOKUP(($A68&amp;"_"&amp;TEXT(G$2,"yyyy-mm-dd")),[1]SURVEY123!$A:$A,[1]SURVEY123!$AF:$AF,"")</f>
        <v/>
      </c>
      <c r="H68" s="5" t="str">
        <f>_xlfn.XLOOKUP(($A68&amp;"_"&amp;TEXT(H$2,"yyyy-mm-dd")),[1]SURVEY123!$A:$A,[1]SURVEY123!$AF:$AF,"")</f>
        <v/>
      </c>
      <c r="I68" s="5" t="str">
        <f>_xlfn.XLOOKUP(($A68&amp;"_"&amp;TEXT(I$2,"yyyy-mm-dd")),[1]SURVEY123!$A:$A,[1]SURVEY123!$AF:$AF,"")</f>
        <v/>
      </c>
      <c r="J68" s="5" t="str">
        <f>_xlfn.XLOOKUP(($A68&amp;"_"&amp;TEXT(J$2,"yyyy-mm-dd")),[1]SURVEY123!$A:$A,[1]SURVEY123!$AF:$AF,"")</f>
        <v/>
      </c>
      <c r="K68" s="5" t="str">
        <f>_xlfn.XLOOKUP(($A68&amp;"_"&amp;TEXT(K$2,"yyyy-mm-dd")),[1]SURVEY123!$A:$A,[1]SURVEY123!$AF:$AF,"")</f>
        <v/>
      </c>
      <c r="L68" s="5" t="str">
        <f>_xlfn.XLOOKUP(($A68&amp;"_"&amp;TEXT(L$2,"yyyy-mm-dd")),[1]SURVEY123!$A:$A,[1]SURVEY123!$AF:$AF,"")</f>
        <v/>
      </c>
      <c r="M68" s="5" t="str">
        <f>_xlfn.XLOOKUP(($A68&amp;"_"&amp;TEXT(M$2,"yyyy-mm-dd")),[1]SURVEY123!$A:$A,[1]SURVEY123!$AF:$AF,"")</f>
        <v/>
      </c>
      <c r="N68" s="5" t="str">
        <f>_xlfn.XLOOKUP(($A68&amp;"_"&amp;TEXT(N$2,"yyyy-mm-dd")),[1]SURVEY123!$A:$A,[1]SURVEY123!$AF:$AF,"")</f>
        <v/>
      </c>
      <c r="O68" s="5" t="str">
        <f>_xlfn.XLOOKUP(($A68&amp;"_"&amp;TEXT(O$2,"yyyy-mm-dd")),[1]SURVEY123!$A:$A,[1]SURVEY123!$AF:$AF,"")</f>
        <v/>
      </c>
      <c r="P68" s="5" t="str">
        <f>_xlfn.XLOOKUP(($A68&amp;"_"&amp;TEXT(P$2,"yyyy-mm-dd")),[1]SURVEY123!$A:$A,[1]SURVEY123!$AF:$AF,"")</f>
        <v/>
      </c>
      <c r="Q68" s="5" t="str">
        <f>_xlfn.XLOOKUP(($A68&amp;"_"&amp;TEXT(Q$2,"yyyy-mm-dd")),[1]SURVEY123!$A:$A,[1]SURVEY123!$AF:$AF,"")</f>
        <v/>
      </c>
      <c r="R68" s="3">
        <f t="shared" si="1"/>
        <v>0</v>
      </c>
      <c r="S68" s="12" t="str" cm="1">
        <f t="array" ref="S68">_xlfn.IFS(B68="","NA", AND(R68=0, B68&lt;126), "Excellent", AND(R68&gt;=1, B68&lt;126), "Good", AND(OR(R68=0, R68=1, R68=2), B68&gt;126), "Fair", AND(R68&gt;=3, B68&gt;126), "Poor")</f>
        <v>NA</v>
      </c>
    </row>
    <row r="69" spans="1:19">
      <c r="A69" s="3" t="s">
        <v>72</v>
      </c>
      <c r="B69" s="10">
        <f t="shared" si="3"/>
        <v>19.057706096051309</v>
      </c>
      <c r="C69" s="5" t="str">
        <f>_xlfn.XLOOKUP(($A69&amp;"_"&amp;TEXT(C$2,"yyyy-mm-dd")),[1]SURVEY123!$A:$A,[1]SURVEY123!$AF:$AF,"")</f>
        <v/>
      </c>
      <c r="D69" s="5" t="str">
        <f>_xlfn.XLOOKUP(($A69&amp;"_"&amp;TEXT(D$2,"yyyy-mm-dd")),[1]SURVEY123!$A:$A,[1]SURVEY123!$AF:$AF,"")</f>
        <v/>
      </c>
      <c r="E69" s="5">
        <f>_xlfn.XLOOKUP(($A69&amp;"_"&amp;TEXT(E$2,"yyyy-mm-dd")),[1]SURVEY123!$A:$A,[1]SURVEY123!$AF:$AF,"")</f>
        <v>316.89999999999998</v>
      </c>
      <c r="F69" s="5">
        <f>_xlfn.XLOOKUP(($A69&amp;"_"&amp;TEXT(F$2,"yyyy-mm-dd")),[1]SURVEY123!$A:$A,[1]SURVEY123!$AF:$AF,"")</f>
        <v>292.39999999999998</v>
      </c>
      <c r="G69" s="5" t="str">
        <f>_xlfn.XLOOKUP(($A69&amp;"_"&amp;TEXT(G$2,"yyyy-mm-dd")),[1]SURVEY123!$A:$A,[1]SURVEY123!$AF:$AF,"")</f>
        <v/>
      </c>
      <c r="H69" s="5" t="str">
        <f>_xlfn.XLOOKUP(($A69&amp;"_"&amp;TEXT(H$2,"yyyy-mm-dd")),[1]SURVEY123!$A:$A,[1]SURVEY123!$AF:$AF,"")</f>
        <v/>
      </c>
      <c r="I69" s="5" t="str">
        <f>_xlfn.XLOOKUP(($A69&amp;"_"&amp;TEXT(I$2,"yyyy-mm-dd")),[1]SURVEY123!$A:$A,[1]SURVEY123!$AF:$AF,"")</f>
        <v/>
      </c>
      <c r="J69" s="5">
        <f>_xlfn.XLOOKUP(($A69&amp;"_"&amp;TEXT(J$2,"yyyy-mm-dd")),[1]SURVEY123!$A:$A,[1]SURVEY123!$AF:$AF,"")</f>
        <v>0.5</v>
      </c>
      <c r="K69" s="5">
        <f>_xlfn.XLOOKUP(($A69&amp;"_"&amp;TEXT(K$2,"yyyy-mm-dd")),[1]SURVEY123!$A:$A,[1]SURVEY123!$AF:$AF,"")</f>
        <v>1</v>
      </c>
      <c r="L69" s="5" t="str">
        <f>_xlfn.XLOOKUP(($A69&amp;"_"&amp;TEXT(L$2,"yyyy-mm-dd")),[1]SURVEY123!$A:$A,[1]SURVEY123!$AF:$AF,"")</f>
        <v/>
      </c>
      <c r="M69" s="5">
        <f>_xlfn.XLOOKUP(($A69&amp;"_"&amp;TEXT(M$2,"yyyy-mm-dd")),[1]SURVEY123!$A:$A,[1]SURVEY123!$AF:$AF,"")</f>
        <v>28.1</v>
      </c>
      <c r="N69" s="5">
        <f>_xlfn.XLOOKUP(($A69&amp;"_"&amp;TEXT(N$2,"yyyy-mm-dd")),[1]SURVEY123!$A:$A,[1]SURVEY123!$AF:$AF,"")</f>
        <v>36.799999999999997</v>
      </c>
      <c r="O69" s="5" t="str">
        <f>_xlfn.XLOOKUP(($A69&amp;"_"&amp;TEXT(O$2,"yyyy-mm-dd")),[1]SURVEY123!$A:$A,[1]SURVEY123!$AF:$AF,"")</f>
        <v/>
      </c>
      <c r="P69" s="5" t="str">
        <f>_xlfn.XLOOKUP(($A69&amp;"_"&amp;TEXT(P$2,"yyyy-mm-dd")),[1]SURVEY123!$A:$A,[1]SURVEY123!$AF:$AF,"")</f>
        <v/>
      </c>
      <c r="Q69" s="5" t="str">
        <f>_xlfn.XLOOKUP(($A69&amp;"_"&amp;TEXT(Q$2,"yyyy-mm-dd")),[1]SURVEY123!$A:$A,[1]SURVEY123!$AF:$AF,"")</f>
        <v/>
      </c>
      <c r="R69" s="3">
        <f t="shared" si="1"/>
        <v>2</v>
      </c>
      <c r="S69" s="12" t="str" cm="1">
        <f t="array" ref="S69">_xlfn.IFS(B69="","NA", AND(R69=0, B69&lt;126), "Excellent", AND(R69&gt;=1, B69&lt;126), "Good", AND(OR(R69=0, R69=1, R69=2), B69&gt;126), "Fair", AND(R69&gt;=3, B69&gt;126), "Poor")</f>
        <v>Good</v>
      </c>
    </row>
    <row r="70" spans="1:19">
      <c r="A70" s="3" t="s">
        <v>73</v>
      </c>
      <c r="B70" s="10">
        <f t="shared" si="3"/>
        <v>104.45394268054707</v>
      </c>
      <c r="C70" s="5" t="str">
        <f>_xlfn.XLOOKUP(($A70&amp;"_"&amp;TEXT(C$2,"yyyy-mm-dd")),[1]SURVEY123!$A:$A,[1]SURVEY123!$AF:$AF,"")</f>
        <v/>
      </c>
      <c r="D70" s="5">
        <f>_xlfn.XLOOKUP(($A70&amp;"_"&amp;TEXT(D$2,"yyyy-mm-dd")),[1]SURVEY123!$A:$A,[1]SURVEY123!$AF:$AF,"")</f>
        <v>155.30000000000001</v>
      </c>
      <c r="E70" s="5">
        <f>_xlfn.XLOOKUP(($A70&amp;"_"&amp;TEXT(E$2,"yyyy-mm-dd")),[1]SURVEY123!$A:$A,[1]SURVEY123!$AF:$AF,"")</f>
        <v>378.4</v>
      </c>
      <c r="F70" s="5">
        <f>_xlfn.XLOOKUP(($A70&amp;"_"&amp;TEXT(F$2,"yyyy-mm-dd")),[1]SURVEY123!$A:$A,[1]SURVEY123!$AF:$AF,"")</f>
        <v>71.2</v>
      </c>
      <c r="G70" s="5">
        <f>_xlfn.XLOOKUP(($A70&amp;"_"&amp;TEXT(G$2,"yyyy-mm-dd")),[1]SURVEY123!$A:$A,[1]SURVEY123!$AF:$AF,"")</f>
        <v>461.1</v>
      </c>
      <c r="H70" s="5">
        <f>_xlfn.XLOOKUP(($A70&amp;"_"&amp;TEXT(H$2,"yyyy-mm-dd")),[1]SURVEY123!$A:$A,[1]SURVEY123!$AF:$AF,"")</f>
        <v>55.4</v>
      </c>
      <c r="I70" s="5">
        <f>_xlfn.XLOOKUP(($A70&amp;"_"&amp;TEXT(I$2,"yyyy-mm-dd")),[1]SURVEY123!$A:$A,[1]SURVEY123!$AF:$AF,"")</f>
        <v>17.899999999999999</v>
      </c>
      <c r="J70" s="5">
        <f>_xlfn.XLOOKUP(($A70&amp;"_"&amp;TEXT(J$2,"yyyy-mm-dd")),[1]SURVEY123!$A:$A,[1]SURVEY123!$AF:$AF,"")</f>
        <v>102.4</v>
      </c>
      <c r="K70" s="5">
        <f>_xlfn.XLOOKUP(($A70&amp;"_"&amp;TEXT(K$2,"yyyy-mm-dd")),[1]SURVEY123!$A:$A,[1]SURVEY123!$AF:$AF,"")</f>
        <v>240</v>
      </c>
      <c r="L70" s="5">
        <f>_xlfn.XLOOKUP(($A70&amp;"_"&amp;TEXT(L$2,"yyyy-mm-dd")),[1]SURVEY123!$A:$A,[1]SURVEY123!$AF:$AF,"")</f>
        <v>44.3</v>
      </c>
      <c r="M70" s="5">
        <f>_xlfn.XLOOKUP(($A70&amp;"_"&amp;TEXT(M$2,"yyyy-mm-dd")),[1]SURVEY123!$A:$A,[1]SURVEY123!$AF:$AF,"")</f>
        <v>45</v>
      </c>
      <c r="N70" s="5">
        <f>_xlfn.XLOOKUP(($A70&amp;"_"&amp;TEXT(N$2,"yyyy-mm-dd")),[1]SURVEY123!$A:$A,[1]SURVEY123!$AF:$AF,"")</f>
        <v>172.3</v>
      </c>
      <c r="O70" s="5" t="str">
        <f>_xlfn.XLOOKUP(($A70&amp;"_"&amp;TEXT(O$2,"yyyy-mm-dd")),[1]SURVEY123!$A:$A,[1]SURVEY123!$AF:$AF,"")</f>
        <v/>
      </c>
      <c r="P70" s="5" t="str">
        <f>_xlfn.XLOOKUP(($A70&amp;"_"&amp;TEXT(P$2,"yyyy-mm-dd")),[1]SURVEY123!$A:$A,[1]SURVEY123!$AF:$AF,"")</f>
        <v/>
      </c>
      <c r="Q70" s="5" t="str">
        <f>_xlfn.XLOOKUP(($A70&amp;"_"&amp;TEXT(Q$2,"yyyy-mm-dd")),[1]SURVEY123!$A:$A,[1]SURVEY123!$AF:$AF,"")</f>
        <v/>
      </c>
      <c r="R70" s="3">
        <f t="shared" si="1"/>
        <v>3</v>
      </c>
      <c r="S70" s="12" t="str" cm="1">
        <f t="array" ref="S70">_xlfn.IFS(B70="","NA", AND(R70=0, B70&lt;126), "Excellent", AND(R70&gt;=1, B70&lt;126), "Good", AND(OR(R70=0, R70=1, R70=2), B70&gt;126), "Fair", AND(R70&gt;=3, B70&gt;126), "Poor")</f>
        <v>Good</v>
      </c>
    </row>
    <row r="71" spans="1:19">
      <c r="A71" s="3" t="s">
        <v>74</v>
      </c>
      <c r="B71" s="10">
        <f t="shared" si="3"/>
        <v>44.413587948854776</v>
      </c>
      <c r="C71" s="5">
        <f>_xlfn.XLOOKUP(($A71&amp;"_"&amp;TEXT(C$2,"yyyy-mm-dd")),[1]SURVEY123!$A:$A,[1]SURVEY123!$AF:$AF,"")</f>
        <v>231</v>
      </c>
      <c r="D71" s="5">
        <f>_xlfn.XLOOKUP(($A71&amp;"_"&amp;TEXT(D$2,"yyyy-mm-dd")),[1]SURVEY123!$A:$A,[1]SURVEY123!$AF:$AF,"")</f>
        <v>50.4</v>
      </c>
      <c r="E71" s="5">
        <f>_xlfn.XLOOKUP(($A71&amp;"_"&amp;TEXT(E$2,"yyyy-mm-dd")),[1]SURVEY123!$A:$A,[1]SURVEY123!$AF:$AF,"")</f>
        <v>2419.6</v>
      </c>
      <c r="F71" s="5">
        <f>_xlfn.XLOOKUP(($A71&amp;"_"&amp;TEXT(F$2,"yyyy-mm-dd")),[1]SURVEY123!$A:$A,[1]SURVEY123!$AF:$AF,"")</f>
        <v>27.2</v>
      </c>
      <c r="G71" s="5">
        <f>_xlfn.XLOOKUP(($A71&amp;"_"&amp;TEXT(G$2,"yyyy-mm-dd")),[1]SURVEY123!$A:$A,[1]SURVEY123!$AF:$AF,"")</f>
        <v>1732.9</v>
      </c>
      <c r="H71" s="5">
        <f>_xlfn.XLOOKUP(($A71&amp;"_"&amp;TEXT(H$2,"yyyy-mm-dd")),[1]SURVEY123!$A:$A,[1]SURVEY123!$AF:$AF,"")</f>
        <v>29.2</v>
      </c>
      <c r="I71" s="5">
        <f>_xlfn.XLOOKUP(($A71&amp;"_"&amp;TEXT(I$2,"yyyy-mm-dd")),[1]SURVEY123!$A:$A,[1]SURVEY123!$AF:$AF,"")</f>
        <v>193.5</v>
      </c>
      <c r="J71" s="5">
        <f>_xlfn.XLOOKUP(($A71&amp;"_"&amp;TEXT(J$2,"yyyy-mm-dd")),[1]SURVEY123!$A:$A,[1]SURVEY123!$AF:$AF,"")</f>
        <v>2</v>
      </c>
      <c r="K71" s="5">
        <f>_xlfn.XLOOKUP(($A71&amp;"_"&amp;TEXT(K$2,"yyyy-mm-dd")),[1]SURVEY123!$A:$A,[1]SURVEY123!$AF:$AF,"")</f>
        <v>16.8</v>
      </c>
      <c r="L71" s="5">
        <f>_xlfn.XLOOKUP(($A71&amp;"_"&amp;TEXT(L$2,"yyyy-mm-dd")),[1]SURVEY123!$A:$A,[1]SURVEY123!$AF:$AF,"")</f>
        <v>4.0999999999999996</v>
      </c>
      <c r="M71" s="5">
        <f>_xlfn.XLOOKUP(($A71&amp;"_"&amp;TEXT(M$2,"yyyy-mm-dd")),[1]SURVEY123!$A:$A,[1]SURVEY123!$AF:$AF,"")</f>
        <v>28.5</v>
      </c>
      <c r="N71" s="5">
        <f>_xlfn.XLOOKUP(($A71&amp;"_"&amp;TEXT(N$2,"yyyy-mm-dd")),[1]SURVEY123!$A:$A,[1]SURVEY123!$AF:$AF,"")</f>
        <v>2</v>
      </c>
      <c r="O71" s="5" t="str">
        <f>_xlfn.XLOOKUP(($A71&amp;"_"&amp;TEXT(O$2,"yyyy-mm-dd")),[1]SURVEY123!$A:$A,[1]SURVEY123!$AF:$AF,"")</f>
        <v/>
      </c>
      <c r="P71" s="5" t="str">
        <f>_xlfn.XLOOKUP(($A71&amp;"_"&amp;TEXT(P$2,"yyyy-mm-dd")),[1]SURVEY123!$A:$A,[1]SURVEY123!$AF:$AF,"")</f>
        <v/>
      </c>
      <c r="Q71" s="5" t="str">
        <f>_xlfn.XLOOKUP(($A71&amp;"_"&amp;TEXT(Q$2,"yyyy-mm-dd")),[1]SURVEY123!$A:$A,[1]SURVEY123!$AF:$AF,"")</f>
        <v/>
      </c>
      <c r="R71" s="3">
        <f t="shared" si="1"/>
        <v>2</v>
      </c>
      <c r="S71" s="12" t="str" cm="1">
        <f t="array" ref="S71">_xlfn.IFS(B71="","NA", AND(R71=0, B71&lt;126), "Excellent", AND(R71&gt;=1, B71&lt;126), "Good", AND(OR(R71=0, R71=1, R71=2), B71&gt;126), "Fair", AND(R71&gt;=3, B71&gt;126), "Poor")</f>
        <v>Good</v>
      </c>
    </row>
    <row r="72" spans="1:19">
      <c r="A72" s="3" t="s">
        <v>75</v>
      </c>
      <c r="B72" s="10">
        <f t="shared" si="3"/>
        <v>10.836841467767458</v>
      </c>
      <c r="C72" s="5">
        <f>_xlfn.XLOOKUP(($A72&amp;"_"&amp;TEXT(C$2,"yyyy-mm-dd")),[1]SURVEY123!$A:$A,[1]SURVEY123!$AF:$AF,"")</f>
        <v>30.5</v>
      </c>
      <c r="D72" s="5">
        <f>_xlfn.XLOOKUP(($A72&amp;"_"&amp;TEXT(D$2,"yyyy-mm-dd")),[1]SURVEY123!$A:$A,[1]SURVEY123!$AF:$AF,"")</f>
        <v>9.6</v>
      </c>
      <c r="E72" s="5">
        <f>_xlfn.XLOOKUP(($A72&amp;"_"&amp;TEXT(E$2,"yyyy-mm-dd")),[1]SURVEY123!$A:$A,[1]SURVEY123!$AF:$AF,"")</f>
        <v>13.4</v>
      </c>
      <c r="F72" s="5">
        <f>_xlfn.XLOOKUP(($A72&amp;"_"&amp;TEXT(F$2,"yyyy-mm-dd")),[1]SURVEY123!$A:$A,[1]SURVEY123!$AF:$AF,"")</f>
        <v>5.2</v>
      </c>
      <c r="G72" s="5">
        <f>_xlfn.XLOOKUP(($A72&amp;"_"&amp;TEXT(G$2,"yyyy-mm-dd")),[1]SURVEY123!$A:$A,[1]SURVEY123!$AF:$AF,"")</f>
        <v>20.100000000000001</v>
      </c>
      <c r="H72" s="5" t="str">
        <f>_xlfn.XLOOKUP(($A72&amp;"_"&amp;TEXT(H$2,"yyyy-mm-dd")),[1]SURVEY123!$A:$A,[1]SURVEY123!$AF:$AF,"")</f>
        <v/>
      </c>
      <c r="I72" s="5" t="str">
        <f>_xlfn.XLOOKUP(($A72&amp;"_"&amp;TEXT(I$2,"yyyy-mm-dd")),[1]SURVEY123!$A:$A,[1]SURVEY123!$AF:$AF,"")</f>
        <v/>
      </c>
      <c r="J72" s="5" t="str">
        <f>_xlfn.XLOOKUP(($A72&amp;"_"&amp;TEXT(J$2,"yyyy-mm-dd")),[1]SURVEY123!$A:$A,[1]SURVEY123!$AF:$AF,"")</f>
        <v/>
      </c>
      <c r="K72" s="5" t="str">
        <f>_xlfn.XLOOKUP(($A72&amp;"_"&amp;TEXT(K$2,"yyyy-mm-dd")),[1]SURVEY123!$A:$A,[1]SURVEY123!$AF:$AF,"")</f>
        <v/>
      </c>
      <c r="L72" s="5" t="str">
        <f>_xlfn.XLOOKUP(($A72&amp;"_"&amp;TEXT(L$2,"yyyy-mm-dd")),[1]SURVEY123!$A:$A,[1]SURVEY123!$AF:$AF,"")</f>
        <v/>
      </c>
      <c r="M72" s="5">
        <f>_xlfn.XLOOKUP(($A72&amp;"_"&amp;TEXT(M$2,"yyyy-mm-dd")),[1]SURVEY123!$A:$A,[1]SURVEY123!$AF:$AF,"")</f>
        <v>2</v>
      </c>
      <c r="N72" s="5">
        <f>_xlfn.XLOOKUP(($A72&amp;"_"&amp;TEXT(N$2,"yyyy-mm-dd")),[1]SURVEY123!$A:$A,[1]SURVEY123!$AF:$AF,"")</f>
        <v>21.4</v>
      </c>
      <c r="O72" s="5" t="str">
        <f>_xlfn.XLOOKUP(($A72&amp;"_"&amp;TEXT(O$2,"yyyy-mm-dd")),[1]SURVEY123!$A:$A,[1]SURVEY123!$AF:$AF,"")</f>
        <v/>
      </c>
      <c r="P72" s="5" t="str">
        <f>_xlfn.XLOOKUP(($A72&amp;"_"&amp;TEXT(P$2,"yyyy-mm-dd")),[1]SURVEY123!$A:$A,[1]SURVEY123!$AF:$AF,"")</f>
        <v/>
      </c>
      <c r="Q72" s="5" t="str">
        <f>_xlfn.XLOOKUP(($A72&amp;"_"&amp;TEXT(Q$2,"yyyy-mm-dd")),[1]SURVEY123!$A:$A,[1]SURVEY123!$AF:$AF,"")</f>
        <v/>
      </c>
      <c r="R72" s="3">
        <f t="shared" si="1"/>
        <v>0</v>
      </c>
      <c r="S72" s="12" t="str" cm="1">
        <f t="array" ref="S72">_xlfn.IFS(B72="","NA", AND(R72=0, B72&lt;126), "Excellent", AND(R72&gt;=1, B72&lt;126), "Good", AND(OR(R72=0, R72=1, R72=2), B72&gt;126), "Fair", AND(R72&gt;=3, B72&gt;126), "Poor")</f>
        <v>Excellent</v>
      </c>
    </row>
    <row r="73" spans="1:19">
      <c r="A73" s="3" t="s">
        <v>76</v>
      </c>
      <c r="B73" s="10">
        <f t="shared" si="3"/>
        <v>91.975533776124038</v>
      </c>
      <c r="C73" s="5">
        <f>_xlfn.XLOOKUP(($A73&amp;"_"&amp;TEXT(C$2,"yyyy-mm-dd")),[1]SURVEY123!$A:$A,[1]SURVEY123!$AF:$AF,"")</f>
        <v>90.6</v>
      </c>
      <c r="D73" s="5">
        <f>_xlfn.XLOOKUP(($A73&amp;"_"&amp;TEXT(D$2,"yyyy-mm-dd")),[1]SURVEY123!$A:$A,[1]SURVEY123!$AF:$AF,"")</f>
        <v>152.9</v>
      </c>
      <c r="E73" s="5">
        <f>_xlfn.XLOOKUP(($A73&amp;"_"&amp;TEXT(E$2,"yyyy-mm-dd")),[1]SURVEY123!$A:$A,[1]SURVEY123!$AF:$AF,"")</f>
        <v>2419.6</v>
      </c>
      <c r="F73" s="5">
        <f>_xlfn.XLOOKUP(($A73&amp;"_"&amp;TEXT(F$2,"yyyy-mm-dd")),[1]SURVEY123!$A:$A,[1]SURVEY123!$AF:$AF,"")</f>
        <v>166.4</v>
      </c>
      <c r="G73" s="5">
        <f>_xlfn.XLOOKUP(($A73&amp;"_"&amp;TEXT(G$2,"yyyy-mm-dd")),[1]SURVEY123!$A:$A,[1]SURVEY123!$AF:$AF,"")</f>
        <v>1046.2</v>
      </c>
      <c r="H73" s="5">
        <f>_xlfn.XLOOKUP(($A73&amp;"_"&amp;TEXT(H$2,"yyyy-mm-dd")),[1]SURVEY123!$A:$A,[1]SURVEY123!$AF:$AF,"")</f>
        <v>290.89999999999998</v>
      </c>
      <c r="I73" s="5" t="str">
        <f>_xlfn.XLOOKUP(($A73&amp;"_"&amp;TEXT(I$2,"yyyy-mm-dd")),[1]SURVEY123!$A:$A,[1]SURVEY123!$AF:$AF,"")</f>
        <v/>
      </c>
      <c r="J73" s="5">
        <f>_xlfn.XLOOKUP(($A73&amp;"_"&amp;TEXT(J$2,"yyyy-mm-dd")),[1]SURVEY123!$A:$A,[1]SURVEY123!$AF:$AF,"")</f>
        <v>51.2</v>
      </c>
      <c r="K73" s="5">
        <f>_xlfn.XLOOKUP(($A73&amp;"_"&amp;TEXT(K$2,"yyyy-mm-dd")),[1]SURVEY123!$A:$A,[1]SURVEY123!$AF:$AF,"")</f>
        <v>7.4</v>
      </c>
      <c r="L73" s="5">
        <f>_xlfn.XLOOKUP(($A73&amp;"_"&amp;TEXT(L$2,"yyyy-mm-dd")),[1]SURVEY123!$A:$A,[1]SURVEY123!$AF:$AF,"")</f>
        <v>26.9</v>
      </c>
      <c r="M73" s="5">
        <f>_xlfn.XLOOKUP(($A73&amp;"_"&amp;TEXT(M$2,"yyyy-mm-dd")),[1]SURVEY123!$A:$A,[1]SURVEY123!$AF:$AF,"")</f>
        <v>74.3</v>
      </c>
      <c r="N73" s="5">
        <f>_xlfn.XLOOKUP(($A73&amp;"_"&amp;TEXT(N$2,"yyyy-mm-dd")),[1]SURVEY123!$A:$A,[1]SURVEY123!$AF:$AF,"")</f>
        <v>3.1</v>
      </c>
      <c r="O73" s="5" t="str">
        <f>_xlfn.XLOOKUP(($A73&amp;"_"&amp;TEXT(O$2,"yyyy-mm-dd")),[1]SURVEY123!$A:$A,[1]SURVEY123!$AF:$AF,"")</f>
        <v/>
      </c>
      <c r="P73" s="5" t="str">
        <f>_xlfn.XLOOKUP(($A73&amp;"_"&amp;TEXT(P$2,"yyyy-mm-dd")),[1]SURVEY123!$A:$A,[1]SURVEY123!$AF:$AF,"")</f>
        <v/>
      </c>
      <c r="Q73" s="5" t="str">
        <f>_xlfn.XLOOKUP(($A73&amp;"_"&amp;TEXT(Q$2,"yyyy-mm-dd")),[1]SURVEY123!$A:$A,[1]SURVEY123!$AF:$AF,"")</f>
        <v/>
      </c>
      <c r="R73" s="3">
        <f t="shared" si="1"/>
        <v>3</v>
      </c>
      <c r="S73" s="12" t="str" cm="1">
        <f t="array" ref="S73">_xlfn.IFS(B73="","NA", AND(R73=0, B73&lt;126), "Excellent", AND(R73&gt;=1, B73&lt;126), "Good", AND(OR(R73=0, R73=1, R73=2), B73&gt;126), "Fair", AND(R73&gt;=3, B73&gt;126), "Poor")</f>
        <v>Good</v>
      </c>
    </row>
    <row r="74" spans="1:19">
      <c r="A74" s="3" t="s">
        <v>77</v>
      </c>
      <c r="B74" s="10" t="str">
        <f t="shared" si="3"/>
        <v/>
      </c>
      <c r="C74" s="5" t="str">
        <f>_xlfn.XLOOKUP(($A74&amp;"_"&amp;TEXT(C$2,"yyyy-mm-dd")),[1]SURVEY123!$A:$A,[1]SURVEY123!$AF:$AF,"")</f>
        <v/>
      </c>
      <c r="D74" s="5" t="str">
        <f>_xlfn.XLOOKUP(($A74&amp;"_"&amp;TEXT(D$2,"yyyy-mm-dd")),[1]SURVEY123!$A:$A,[1]SURVEY123!$AF:$AF,"")</f>
        <v/>
      </c>
      <c r="E74" s="5" t="str">
        <f>_xlfn.XLOOKUP(($A74&amp;"_"&amp;TEXT(E$2,"yyyy-mm-dd")),[1]SURVEY123!$A:$A,[1]SURVEY123!$AF:$AF,"")</f>
        <v/>
      </c>
      <c r="F74" s="5" t="str">
        <f>_xlfn.XLOOKUP(($A74&amp;"_"&amp;TEXT(F$2,"yyyy-mm-dd")),[1]SURVEY123!$A:$A,[1]SURVEY123!$AF:$AF,"")</f>
        <v/>
      </c>
      <c r="G74" s="5" t="str">
        <f>_xlfn.XLOOKUP(($A74&amp;"_"&amp;TEXT(G$2,"yyyy-mm-dd")),[1]SURVEY123!$A:$A,[1]SURVEY123!$AF:$AF,"")</f>
        <v/>
      </c>
      <c r="H74" s="5" t="str">
        <f>_xlfn.XLOOKUP(($A74&amp;"_"&amp;TEXT(H$2,"yyyy-mm-dd")),[1]SURVEY123!$A:$A,[1]SURVEY123!$AF:$AF,"")</f>
        <v/>
      </c>
      <c r="I74" s="5" t="str">
        <f>_xlfn.XLOOKUP(($A74&amp;"_"&amp;TEXT(I$2,"yyyy-mm-dd")),[1]SURVEY123!$A:$A,[1]SURVEY123!$AF:$AF,"")</f>
        <v/>
      </c>
      <c r="J74" s="5" t="str">
        <f>_xlfn.XLOOKUP(($A74&amp;"_"&amp;TEXT(J$2,"yyyy-mm-dd")),[1]SURVEY123!$A:$A,[1]SURVEY123!$AF:$AF,"")</f>
        <v/>
      </c>
      <c r="K74" s="5" t="str">
        <f>_xlfn.XLOOKUP(($A74&amp;"_"&amp;TEXT(K$2,"yyyy-mm-dd")),[1]SURVEY123!$A:$A,[1]SURVEY123!$AF:$AF,"")</f>
        <v/>
      </c>
      <c r="L74" s="5" t="str">
        <f>_xlfn.XLOOKUP(($A74&amp;"_"&amp;TEXT(L$2,"yyyy-mm-dd")),[1]SURVEY123!$A:$A,[1]SURVEY123!$AF:$AF,"")</f>
        <v/>
      </c>
      <c r="M74" s="5" t="str">
        <f>_xlfn.XLOOKUP(($A74&amp;"_"&amp;TEXT(M$2,"yyyy-mm-dd")),[1]SURVEY123!$A:$A,[1]SURVEY123!$AF:$AF,"")</f>
        <v/>
      </c>
      <c r="N74" s="5" t="str">
        <f>_xlfn.XLOOKUP(($A74&amp;"_"&amp;TEXT(N$2,"yyyy-mm-dd")),[1]SURVEY123!$A:$A,[1]SURVEY123!$AF:$AF,"")</f>
        <v/>
      </c>
      <c r="O74" s="5" t="str">
        <f>_xlfn.XLOOKUP(($A74&amp;"_"&amp;TEXT(O$2,"yyyy-mm-dd")),[1]SURVEY123!$A:$A,[1]SURVEY123!$AF:$AF,"")</f>
        <v/>
      </c>
      <c r="P74" s="5" t="str">
        <f>_xlfn.XLOOKUP(($A74&amp;"_"&amp;TEXT(P$2,"yyyy-mm-dd")),[1]SURVEY123!$A:$A,[1]SURVEY123!$AF:$AF,"")</f>
        <v/>
      </c>
      <c r="Q74" s="5" t="str">
        <f>_xlfn.XLOOKUP(($A74&amp;"_"&amp;TEXT(Q$2,"yyyy-mm-dd")),[1]SURVEY123!$A:$A,[1]SURVEY123!$AF:$AF,"")</f>
        <v/>
      </c>
      <c r="R74" s="3">
        <f t="shared" si="1"/>
        <v>0</v>
      </c>
      <c r="S74" s="12" t="str" cm="1">
        <f t="array" ref="S74">_xlfn.IFS(B74="","NA", AND(R74=0, B74&lt;126), "Excellent", AND(R74&gt;=1, B74&lt;126), "Good", AND(OR(R74=0, R74=1, R74=2), B74&gt;126), "Fair", AND(R74&gt;=3, B74&gt;126), "Poor")</f>
        <v>NA</v>
      </c>
    </row>
    <row r="75" spans="1:19">
      <c r="A75" s="3" t="s">
        <v>78</v>
      </c>
      <c r="B75" s="10">
        <f t="shared" si="3"/>
        <v>52.725710191640374</v>
      </c>
      <c r="C75" s="5">
        <f>_xlfn.XLOOKUP(($A75&amp;"_"&amp;TEXT(C$2,"yyyy-mm-dd")),[1]SURVEY123!$A:$A,[1]SURVEY123!$AF:$AF,"")</f>
        <v>21.8</v>
      </c>
      <c r="D75" s="5">
        <f>_xlfn.XLOOKUP(($A75&amp;"_"&amp;TEXT(D$2,"yyyy-mm-dd")),[1]SURVEY123!$A:$A,[1]SURVEY123!$AF:$AF,"")</f>
        <v>275.5</v>
      </c>
      <c r="E75" s="5" t="str">
        <f>_xlfn.XLOOKUP(($A75&amp;"_"&amp;TEXT(E$2,"yyyy-mm-dd")),[1]SURVEY123!$A:$A,[1]SURVEY123!$AF:$AF,"")</f>
        <v/>
      </c>
      <c r="F75" s="5">
        <f>_xlfn.XLOOKUP(($A75&amp;"_"&amp;TEXT(F$2,"yyyy-mm-dd")),[1]SURVEY123!$A:$A,[1]SURVEY123!$AF:$AF,"")</f>
        <v>238.2</v>
      </c>
      <c r="G75" s="5">
        <f>_xlfn.XLOOKUP(($A75&amp;"_"&amp;TEXT(G$2,"yyyy-mm-dd")),[1]SURVEY123!$A:$A,[1]SURVEY123!$AF:$AF,"")</f>
        <v>35.5</v>
      </c>
      <c r="H75" s="5">
        <f>_xlfn.XLOOKUP(($A75&amp;"_"&amp;TEXT(H$2,"yyyy-mm-dd")),[1]SURVEY123!$A:$A,[1]SURVEY123!$AF:$AF,"")</f>
        <v>8.4</v>
      </c>
      <c r="I75" s="5">
        <f>_xlfn.XLOOKUP(($A75&amp;"_"&amp;TEXT(I$2,"yyyy-mm-dd")),[1]SURVEY123!$A:$A,[1]SURVEY123!$AF:$AF,"")</f>
        <v>32.700000000000003</v>
      </c>
      <c r="J75" s="5">
        <f>_xlfn.XLOOKUP(($A75&amp;"_"&amp;TEXT(J$2,"yyyy-mm-dd")),[1]SURVEY123!$A:$A,[1]SURVEY123!$AF:$AF,"")</f>
        <v>5.2</v>
      </c>
      <c r="K75" s="5">
        <f>_xlfn.XLOOKUP(($A75&amp;"_"&amp;TEXT(K$2,"yyyy-mm-dd")),[1]SURVEY123!$A:$A,[1]SURVEY123!$AF:$AF,"")</f>
        <v>2500</v>
      </c>
      <c r="L75" s="5">
        <f>_xlfn.XLOOKUP(($A75&amp;"_"&amp;TEXT(L$2,"yyyy-mm-dd")),[1]SURVEY123!$A:$A,[1]SURVEY123!$AF:$AF,"")</f>
        <v>42</v>
      </c>
      <c r="M75" s="5" t="str">
        <f>_xlfn.XLOOKUP(($A75&amp;"_"&amp;TEXT(M$2,"yyyy-mm-dd")),[1]SURVEY123!$A:$A,[1]SURVEY123!$AF:$AF,"")</f>
        <v/>
      </c>
      <c r="N75" s="5">
        <f>_xlfn.XLOOKUP(($A75&amp;"_"&amp;TEXT(N$2,"yyyy-mm-dd")),[1]SURVEY123!$A:$A,[1]SURVEY123!$AF:$AF,"")</f>
        <v>21.8</v>
      </c>
      <c r="O75" s="5" t="str">
        <f>_xlfn.XLOOKUP(($A75&amp;"_"&amp;TEXT(O$2,"yyyy-mm-dd")),[1]SURVEY123!$A:$A,[1]SURVEY123!$AF:$AF,"")</f>
        <v/>
      </c>
      <c r="P75" s="5" t="str">
        <f>_xlfn.XLOOKUP(($A75&amp;"_"&amp;TEXT(P$2,"yyyy-mm-dd")),[1]SURVEY123!$A:$A,[1]SURVEY123!$AF:$AF,"")</f>
        <v/>
      </c>
      <c r="Q75" s="5" t="str">
        <f>_xlfn.XLOOKUP(($A75&amp;"_"&amp;TEXT(Q$2,"yyyy-mm-dd")),[1]SURVEY123!$A:$A,[1]SURVEY123!$AF:$AF,"")</f>
        <v/>
      </c>
      <c r="R75" s="3">
        <f t="shared" si="1"/>
        <v>3</v>
      </c>
      <c r="S75" s="12" t="str" cm="1">
        <f t="array" ref="S75">_xlfn.IFS(B75="","NA", AND(R75=0, B75&lt;126), "Excellent", AND(R75&gt;=1, B75&lt;126), "Good", AND(OR(R75=0, R75=1, R75=2), B75&gt;126), "Fair", AND(R75&gt;=3, B75&gt;126), "Poor")</f>
        <v>Good</v>
      </c>
    </row>
    <row r="76" spans="1:19">
      <c r="A76" s="3" t="s">
        <v>79</v>
      </c>
      <c r="B76" s="10">
        <f t="shared" si="3"/>
        <v>363.40795746316388</v>
      </c>
      <c r="C76" s="5" t="str">
        <f>_xlfn.XLOOKUP(($A76&amp;"_"&amp;TEXT(C$2,"yyyy-mm-dd")),[1]SURVEY123!$A:$A,[1]SURVEY123!$AF:$AF,"")</f>
        <v/>
      </c>
      <c r="D76" s="5" t="str">
        <f>_xlfn.XLOOKUP(($A76&amp;"_"&amp;TEXT(D$2,"yyyy-mm-dd")),[1]SURVEY123!$A:$A,[1]SURVEY123!$AF:$AF,"")</f>
        <v/>
      </c>
      <c r="E76" s="5" t="str">
        <f>_xlfn.XLOOKUP(($A76&amp;"_"&amp;TEXT(E$2,"yyyy-mm-dd")),[1]SURVEY123!$A:$A,[1]SURVEY123!$AF:$AF,"")</f>
        <v/>
      </c>
      <c r="F76" s="5" t="str">
        <f>_xlfn.XLOOKUP(($A76&amp;"_"&amp;TEXT(F$2,"yyyy-mm-dd")),[1]SURVEY123!$A:$A,[1]SURVEY123!$AF:$AF,"")</f>
        <v/>
      </c>
      <c r="G76" s="5" t="str">
        <f>_xlfn.XLOOKUP(($A76&amp;"_"&amp;TEXT(G$2,"yyyy-mm-dd")),[1]SURVEY123!$A:$A,[1]SURVEY123!$AF:$AF,"")</f>
        <v/>
      </c>
      <c r="H76" s="5">
        <f>_xlfn.XLOOKUP(($A76&amp;"_"&amp;TEXT(H$2,"yyyy-mm-dd")),[1]SURVEY123!$A:$A,[1]SURVEY123!$AF:$AF,"")</f>
        <v>1413.6</v>
      </c>
      <c r="I76" s="5">
        <f>_xlfn.XLOOKUP(($A76&amp;"_"&amp;TEXT(I$2,"yyyy-mm-dd")),[1]SURVEY123!$A:$A,[1]SURVEY123!$AF:$AF,"")</f>
        <v>365.4</v>
      </c>
      <c r="J76" s="5">
        <f>_xlfn.XLOOKUP(($A76&amp;"_"&amp;TEXT(J$2,"yyyy-mm-dd")),[1]SURVEY123!$A:$A,[1]SURVEY123!$AF:$AF,"")</f>
        <v>1553.1</v>
      </c>
      <c r="K76" s="5">
        <f>_xlfn.XLOOKUP(($A76&amp;"_"&amp;TEXT(K$2,"yyyy-mm-dd")),[1]SURVEY123!$A:$A,[1]SURVEY123!$AF:$AF,"")</f>
        <v>20.399999999999999</v>
      </c>
      <c r="L76" s="5">
        <f>_xlfn.XLOOKUP(($A76&amp;"_"&amp;TEXT(L$2,"yyyy-mm-dd")),[1]SURVEY123!$A:$A,[1]SURVEY123!$AF:$AF,"")</f>
        <v>387.3</v>
      </c>
      <c r="M76" s="5" t="str">
        <f>_xlfn.XLOOKUP(($A76&amp;"_"&amp;TEXT(M$2,"yyyy-mm-dd")),[1]SURVEY123!$A:$A,[1]SURVEY123!$AF:$AF,"")</f>
        <v/>
      </c>
      <c r="N76" s="5" t="str">
        <f>_xlfn.XLOOKUP(($A76&amp;"_"&amp;TEXT(N$2,"yyyy-mm-dd")),[1]SURVEY123!$A:$A,[1]SURVEY123!$AF:$AF,"")</f>
        <v/>
      </c>
      <c r="O76" s="5" t="str">
        <f>_xlfn.XLOOKUP(($A76&amp;"_"&amp;TEXT(O$2,"yyyy-mm-dd")),[1]SURVEY123!$A:$A,[1]SURVEY123!$AF:$AF,"")</f>
        <v/>
      </c>
      <c r="P76" s="5" t="str">
        <f>_xlfn.XLOOKUP(($A76&amp;"_"&amp;TEXT(P$2,"yyyy-mm-dd")),[1]SURVEY123!$A:$A,[1]SURVEY123!$AF:$AF,"")</f>
        <v/>
      </c>
      <c r="Q76" s="5" t="str">
        <f>_xlfn.XLOOKUP(($A76&amp;"_"&amp;TEXT(Q$2,"yyyy-mm-dd")),[1]SURVEY123!$A:$A,[1]SURVEY123!$AF:$AF,"")</f>
        <v/>
      </c>
      <c r="R76" s="3">
        <f t="shared" si="1"/>
        <v>4</v>
      </c>
      <c r="S76" s="12" t="str" cm="1">
        <f t="array" ref="S76">_xlfn.IFS(B76="","NA", AND(R76=0, B76&lt;126), "Excellent", AND(R76&gt;=1, B76&lt;126), "Good", AND(OR(R76=0, R76=1, R76=2), B76&gt;126), "Fair", AND(R76&gt;=3, B76&gt;126), "Poor")</f>
        <v>Poor</v>
      </c>
    </row>
    <row r="77" spans="1:19">
      <c r="A77" s="3" t="s">
        <v>80</v>
      </c>
      <c r="B77" s="10" t="str">
        <f t="shared" si="3"/>
        <v/>
      </c>
      <c r="C77" s="5" t="str">
        <f>_xlfn.XLOOKUP(($A77&amp;"_"&amp;TEXT(C$2,"yyyy-mm-dd")),[1]SURVEY123!$A:$A,[1]SURVEY123!$AF:$AF,"")</f>
        <v/>
      </c>
      <c r="D77" s="5" t="str">
        <f>_xlfn.XLOOKUP(($A77&amp;"_"&amp;TEXT(D$2,"yyyy-mm-dd")),[1]SURVEY123!$A:$A,[1]SURVEY123!$AF:$AF,"")</f>
        <v/>
      </c>
      <c r="E77" s="5" t="str">
        <f>_xlfn.XLOOKUP(($A77&amp;"_"&amp;TEXT(E$2,"yyyy-mm-dd")),[1]SURVEY123!$A:$A,[1]SURVEY123!$AF:$AF,"")</f>
        <v/>
      </c>
      <c r="F77" s="5" t="str">
        <f>_xlfn.XLOOKUP(($A77&amp;"_"&amp;TEXT(F$2,"yyyy-mm-dd")),[1]SURVEY123!$A:$A,[1]SURVEY123!$AF:$AF,"")</f>
        <v/>
      </c>
      <c r="G77" s="5" t="str">
        <f>_xlfn.XLOOKUP(($A77&amp;"_"&amp;TEXT(G$2,"yyyy-mm-dd")),[1]SURVEY123!$A:$A,[1]SURVEY123!$AF:$AF,"")</f>
        <v/>
      </c>
      <c r="H77" s="5" t="str">
        <f>_xlfn.XLOOKUP(($A77&amp;"_"&amp;TEXT(H$2,"yyyy-mm-dd")),[1]SURVEY123!$A:$A,[1]SURVEY123!$AF:$AF,"")</f>
        <v/>
      </c>
      <c r="I77" s="5" t="str">
        <f>_xlfn.XLOOKUP(($A77&amp;"_"&amp;TEXT(I$2,"yyyy-mm-dd")),[1]SURVEY123!$A:$A,[1]SURVEY123!$AF:$AF,"")</f>
        <v/>
      </c>
      <c r="J77" s="5" t="str">
        <f>_xlfn.XLOOKUP(($A77&amp;"_"&amp;TEXT(J$2,"yyyy-mm-dd")),[1]SURVEY123!$A:$A,[1]SURVEY123!$AF:$AF,"")</f>
        <v/>
      </c>
      <c r="K77" s="5" t="str">
        <f>_xlfn.XLOOKUP(($A77&amp;"_"&amp;TEXT(K$2,"yyyy-mm-dd")),[1]SURVEY123!$A:$A,[1]SURVEY123!$AF:$AF,"")</f>
        <v/>
      </c>
      <c r="L77" s="5" t="str">
        <f>_xlfn.XLOOKUP(($A77&amp;"_"&amp;TEXT(L$2,"yyyy-mm-dd")),[1]SURVEY123!$A:$A,[1]SURVEY123!$AF:$AF,"")</f>
        <v/>
      </c>
      <c r="M77" s="5" t="str">
        <f>_xlfn.XLOOKUP(($A77&amp;"_"&amp;TEXT(M$2,"yyyy-mm-dd")),[1]SURVEY123!$A:$A,[1]SURVEY123!$AF:$AF,"")</f>
        <v/>
      </c>
      <c r="N77" s="5" t="str">
        <f>_xlfn.XLOOKUP(($A77&amp;"_"&amp;TEXT(N$2,"yyyy-mm-dd")),[1]SURVEY123!$A:$A,[1]SURVEY123!$AF:$AF,"")</f>
        <v/>
      </c>
      <c r="O77" s="5" t="str">
        <f>_xlfn.XLOOKUP(($A77&amp;"_"&amp;TEXT(O$2,"yyyy-mm-dd")),[1]SURVEY123!$A:$A,[1]SURVEY123!$AF:$AF,"")</f>
        <v/>
      </c>
      <c r="P77" s="5" t="str">
        <f>_xlfn.XLOOKUP(($A77&amp;"_"&amp;TEXT(P$2,"yyyy-mm-dd")),[1]SURVEY123!$A:$A,[1]SURVEY123!$AF:$AF,"")</f>
        <v/>
      </c>
      <c r="Q77" s="5" t="str">
        <f>_xlfn.XLOOKUP(($A77&amp;"_"&amp;TEXT(Q$2,"yyyy-mm-dd")),[1]SURVEY123!$A:$A,[1]SURVEY123!$AF:$AF,"")</f>
        <v/>
      </c>
      <c r="R77" s="3">
        <f t="shared" si="1"/>
        <v>0</v>
      </c>
      <c r="S77" s="12" t="str" cm="1">
        <f t="array" ref="S77">_xlfn.IFS(B77="","NA", AND(R77=0, B77&lt;126), "Excellent", AND(R77&gt;=1, B77&lt;126), "Good", AND(OR(R77=0, R77=1, R77=2), B77&gt;126), "Fair", AND(R77&gt;=3, B77&gt;126), "Poor")</f>
        <v>NA</v>
      </c>
    </row>
    <row r="78" spans="1:19">
      <c r="A78" s="3" t="s">
        <v>81</v>
      </c>
      <c r="B78" s="10">
        <f t="shared" si="3"/>
        <v>124.42553775304577</v>
      </c>
      <c r="C78" s="5" t="str">
        <f>_xlfn.XLOOKUP(($A78&amp;"_"&amp;TEXT(C$2,"yyyy-mm-dd")),[1]SURVEY123!$A:$A,[1]SURVEY123!$AF:$AF,"")</f>
        <v/>
      </c>
      <c r="D78" s="5">
        <f>_xlfn.XLOOKUP(($A78&amp;"_"&amp;TEXT(D$2,"yyyy-mm-dd")),[1]SURVEY123!$A:$A,[1]SURVEY123!$AF:$AF,"")</f>
        <v>22.3</v>
      </c>
      <c r="E78" s="5">
        <f>_xlfn.XLOOKUP(($A78&amp;"_"&amp;TEXT(E$2,"yyyy-mm-dd")),[1]SURVEY123!$A:$A,[1]SURVEY123!$AF:$AF,"")</f>
        <v>235.9</v>
      </c>
      <c r="F78" s="5">
        <f>_xlfn.XLOOKUP(($A78&amp;"_"&amp;TEXT(F$2,"yyyy-mm-dd")),[1]SURVEY123!$A:$A,[1]SURVEY123!$AF:$AF,"")</f>
        <v>76.7</v>
      </c>
      <c r="G78" s="5">
        <f>_xlfn.XLOOKUP(($A78&amp;"_"&amp;TEXT(G$2,"yyyy-mm-dd")),[1]SURVEY123!$A:$A,[1]SURVEY123!$AF:$AF,"")</f>
        <v>488.4</v>
      </c>
      <c r="H78" s="5">
        <f>_xlfn.XLOOKUP(($A78&amp;"_"&amp;TEXT(H$2,"yyyy-mm-dd")),[1]SURVEY123!$A:$A,[1]SURVEY123!$AF:$AF,"")</f>
        <v>111.2</v>
      </c>
      <c r="I78" s="5">
        <f>_xlfn.XLOOKUP(($A78&amp;"_"&amp;TEXT(I$2,"yyyy-mm-dd")),[1]SURVEY123!$A:$A,[1]SURVEY123!$AF:$AF,"")</f>
        <v>83.6</v>
      </c>
      <c r="J78" s="5">
        <f>_xlfn.XLOOKUP(($A78&amp;"_"&amp;TEXT(J$2,"yyyy-mm-dd")),[1]SURVEY123!$A:$A,[1]SURVEY123!$AF:$AF,"")</f>
        <v>52.8</v>
      </c>
      <c r="K78" s="5">
        <f>_xlfn.XLOOKUP(($A78&amp;"_"&amp;TEXT(K$2,"yyyy-mm-dd")),[1]SURVEY123!$A:$A,[1]SURVEY123!$AF:$AF,"")</f>
        <v>41.4</v>
      </c>
      <c r="L78" s="5">
        <f>_xlfn.XLOOKUP(($A78&amp;"_"&amp;TEXT(L$2,"yyyy-mm-dd")),[1]SURVEY123!$A:$A,[1]SURVEY123!$AF:$AF,"")</f>
        <v>1986.3</v>
      </c>
      <c r="M78" s="5">
        <f>_xlfn.XLOOKUP(($A78&amp;"_"&amp;TEXT(M$2,"yyyy-mm-dd")),[1]SURVEY123!$A:$A,[1]SURVEY123!$AF:$AF,"")</f>
        <v>517.20000000000005</v>
      </c>
      <c r="N78" s="5">
        <f>_xlfn.XLOOKUP(($A78&amp;"_"&amp;TEXT(N$2,"yyyy-mm-dd")),[1]SURVEY123!$A:$A,[1]SURVEY123!$AF:$AF,"")</f>
        <v>26.9</v>
      </c>
      <c r="O78" s="5" t="str">
        <f>_xlfn.XLOOKUP(($A78&amp;"_"&amp;TEXT(O$2,"yyyy-mm-dd")),[1]SURVEY123!$A:$A,[1]SURVEY123!$AF:$AF,"")</f>
        <v/>
      </c>
      <c r="P78" s="5" t="str">
        <f>_xlfn.XLOOKUP(($A78&amp;"_"&amp;TEXT(P$2,"yyyy-mm-dd")),[1]SURVEY123!$A:$A,[1]SURVEY123!$AF:$AF,"")</f>
        <v/>
      </c>
      <c r="Q78" s="5" t="str">
        <f>_xlfn.XLOOKUP(($A78&amp;"_"&amp;TEXT(Q$2,"yyyy-mm-dd")),[1]SURVEY123!$A:$A,[1]SURVEY123!$AF:$AF,"")</f>
        <v/>
      </c>
      <c r="R78" s="3">
        <f t="shared" si="1"/>
        <v>4</v>
      </c>
      <c r="S78" s="12" t="str" cm="1">
        <f t="array" ref="S78">_xlfn.IFS(B78="","NA", AND(R78=0, B78&lt;126), "Excellent", AND(R78&gt;=1, B78&lt;126), "Good", AND(OR(R78=0, R78=1, R78=2), B78&gt;126), "Fair", AND(R78&gt;=3, B78&gt;126), "Poor")</f>
        <v>Good</v>
      </c>
    </row>
    <row r="79" spans="1:19">
      <c r="A79" s="3" t="s">
        <v>82</v>
      </c>
      <c r="B79" s="10">
        <f t="shared" si="3"/>
        <v>198.14946361331593</v>
      </c>
      <c r="C79" s="5">
        <f>_xlfn.XLOOKUP(($A79&amp;"_"&amp;TEXT(C$2,"yyyy-mm-dd")),[1]SURVEY123!$A:$A,[1]SURVEY123!$AF:$AF,"")</f>
        <v>261.3</v>
      </c>
      <c r="D79" s="5">
        <f>_xlfn.XLOOKUP(($A79&amp;"_"&amp;TEXT(D$2,"yyyy-mm-dd")),[1]SURVEY123!$A:$A,[1]SURVEY123!$AF:$AF,"")</f>
        <v>137.6</v>
      </c>
      <c r="E79" s="5">
        <f>_xlfn.XLOOKUP(($A79&amp;"_"&amp;TEXT(E$2,"yyyy-mm-dd")),[1]SURVEY123!$A:$A,[1]SURVEY123!$AF:$AF,"")</f>
        <v>547.5</v>
      </c>
      <c r="F79" s="5">
        <f>_xlfn.XLOOKUP(($A79&amp;"_"&amp;TEXT(F$2,"yyyy-mm-dd")),[1]SURVEY123!$A:$A,[1]SURVEY123!$AF:$AF,"")</f>
        <v>79.400000000000006</v>
      </c>
      <c r="G79" s="5">
        <f>_xlfn.XLOOKUP(($A79&amp;"_"&amp;TEXT(G$2,"yyyy-mm-dd")),[1]SURVEY123!$A:$A,[1]SURVEY123!$AF:$AF,"")</f>
        <v>142.1</v>
      </c>
      <c r="H79" s="5" t="str">
        <f>_xlfn.XLOOKUP(($A79&amp;"_"&amp;TEXT(H$2,"yyyy-mm-dd")),[1]SURVEY123!$A:$A,[1]SURVEY123!$AF:$AF,"")</f>
        <v/>
      </c>
      <c r="I79" s="5" t="str">
        <f>_xlfn.XLOOKUP(($A79&amp;"_"&amp;TEXT(I$2,"yyyy-mm-dd")),[1]SURVEY123!$A:$A,[1]SURVEY123!$AF:$AF,"")</f>
        <v/>
      </c>
      <c r="J79" s="5" t="str">
        <f>_xlfn.XLOOKUP(($A79&amp;"_"&amp;TEXT(J$2,"yyyy-mm-dd")),[1]SURVEY123!$A:$A,[1]SURVEY123!$AF:$AF,"")</f>
        <v/>
      </c>
      <c r="K79" s="5" t="str">
        <f>_xlfn.XLOOKUP(($A79&amp;"_"&amp;TEXT(K$2,"yyyy-mm-dd")),[1]SURVEY123!$A:$A,[1]SURVEY123!$AF:$AF,"")</f>
        <v/>
      </c>
      <c r="L79" s="5" t="str">
        <f>_xlfn.XLOOKUP(($A79&amp;"_"&amp;TEXT(L$2,"yyyy-mm-dd")),[1]SURVEY123!$A:$A,[1]SURVEY123!$AF:$AF,"")</f>
        <v/>
      </c>
      <c r="M79" s="5">
        <f>_xlfn.XLOOKUP(($A79&amp;"_"&amp;TEXT(M$2,"yyyy-mm-dd")),[1]SURVEY123!$A:$A,[1]SURVEY123!$AF:$AF,"")</f>
        <v>2500</v>
      </c>
      <c r="N79" s="5">
        <f>_xlfn.XLOOKUP(($A79&amp;"_"&amp;TEXT(N$2,"yyyy-mm-dd")),[1]SURVEY123!$A:$A,[1]SURVEY123!$AF:$AF,"")</f>
        <v>21.6</v>
      </c>
      <c r="O79" s="5" t="str">
        <f>_xlfn.XLOOKUP(($A79&amp;"_"&amp;TEXT(O$2,"yyyy-mm-dd")),[1]SURVEY123!$A:$A,[1]SURVEY123!$AF:$AF,"")</f>
        <v/>
      </c>
      <c r="P79" s="5" t="str">
        <f>_xlfn.XLOOKUP(($A79&amp;"_"&amp;TEXT(P$2,"yyyy-mm-dd")),[1]SURVEY123!$A:$A,[1]SURVEY123!$AF:$AF,"")</f>
        <v/>
      </c>
      <c r="Q79" s="5" t="str">
        <f>_xlfn.XLOOKUP(($A79&amp;"_"&amp;TEXT(Q$2,"yyyy-mm-dd")),[1]SURVEY123!$A:$A,[1]SURVEY123!$AF:$AF,"")</f>
        <v/>
      </c>
      <c r="R79" s="3">
        <f t="shared" si="1"/>
        <v>3</v>
      </c>
      <c r="S79" s="12" t="str" cm="1">
        <f t="array" ref="S79">_xlfn.IFS(B79="","NA", AND(R79=0, B79&lt;126), "Excellent", AND(R79&gt;=1, B79&lt;126), "Good", AND(OR(R79=0, R79=1, R79=2), B79&gt;126), "Fair", AND(R79&gt;=3, B79&gt;126), "Poor")</f>
        <v>Poor</v>
      </c>
    </row>
    <row r="80" spans="1:19">
      <c r="A80" s="3" t="s">
        <v>83</v>
      </c>
      <c r="B80" s="10">
        <f t="shared" si="3"/>
        <v>366.02618524718946</v>
      </c>
      <c r="C80" s="5">
        <f>_xlfn.XLOOKUP(($A80&amp;"_"&amp;TEXT(C$2,"yyyy-mm-dd")),[1]SURVEY123!$A:$A,[1]SURVEY123!$AF:$AF,"")</f>
        <v>191.8</v>
      </c>
      <c r="D80" s="5" t="str">
        <f>_xlfn.XLOOKUP(($A80&amp;"_"&amp;TEXT(D$2,"yyyy-mm-dd")),[1]SURVEY123!$A:$A,[1]SURVEY123!$AF:$AF,"")</f>
        <v/>
      </c>
      <c r="E80" s="5">
        <f>_xlfn.XLOOKUP(($A80&amp;"_"&amp;TEXT(E$2,"yyyy-mm-dd")),[1]SURVEY123!$A:$A,[1]SURVEY123!$AF:$AF,"")</f>
        <v>2500</v>
      </c>
      <c r="F80" s="5">
        <f>_xlfn.XLOOKUP(($A80&amp;"_"&amp;TEXT(F$2,"yyyy-mm-dd")),[1]SURVEY123!$A:$A,[1]SURVEY123!$AF:$AF,"")</f>
        <v>228.2</v>
      </c>
      <c r="G80" s="5">
        <f>_xlfn.XLOOKUP(($A80&amp;"_"&amp;TEXT(G$2,"yyyy-mm-dd")),[1]SURVEY123!$A:$A,[1]SURVEY123!$AF:$AF,"")</f>
        <v>529.79999999999995</v>
      </c>
      <c r="H80" s="5" t="str">
        <f>_xlfn.XLOOKUP(($A80&amp;"_"&amp;TEXT(H$2,"yyyy-mm-dd")),[1]SURVEY123!$A:$A,[1]SURVEY123!$AF:$AF,"")</f>
        <v/>
      </c>
      <c r="I80" s="5" t="str">
        <f>_xlfn.XLOOKUP(($A80&amp;"_"&amp;TEXT(I$2,"yyyy-mm-dd")),[1]SURVEY123!$A:$A,[1]SURVEY123!$AF:$AF,"")</f>
        <v/>
      </c>
      <c r="J80" s="5" t="str">
        <f>_xlfn.XLOOKUP(($A80&amp;"_"&amp;TEXT(J$2,"yyyy-mm-dd")),[1]SURVEY123!$A:$A,[1]SURVEY123!$AF:$AF,"")</f>
        <v/>
      </c>
      <c r="K80" s="5">
        <f>_xlfn.XLOOKUP(($A80&amp;"_"&amp;TEXT(K$2,"yyyy-mm-dd")),[1]SURVEY123!$A:$A,[1]SURVEY123!$AF:$AF,"")</f>
        <v>126.7</v>
      </c>
      <c r="L80" s="5">
        <f>_xlfn.XLOOKUP(($A80&amp;"_"&amp;TEXT(L$2,"yyyy-mm-dd")),[1]SURVEY123!$A:$A,[1]SURVEY123!$AF:$AF,"")</f>
        <v>1732.9</v>
      </c>
      <c r="M80" s="5">
        <f>_xlfn.XLOOKUP(($A80&amp;"_"&amp;TEXT(M$2,"yyyy-mm-dd")),[1]SURVEY123!$A:$A,[1]SURVEY123!$AF:$AF,"")</f>
        <v>456.9</v>
      </c>
      <c r="N80" s="5">
        <f>_xlfn.XLOOKUP(($A80&amp;"_"&amp;TEXT(N$2,"yyyy-mm-dd")),[1]SURVEY123!$A:$A,[1]SURVEY123!$AF:$AF,"")</f>
        <v>55.4</v>
      </c>
      <c r="O80" s="5" t="str">
        <f>_xlfn.XLOOKUP(($A80&amp;"_"&amp;TEXT(O$2,"yyyy-mm-dd")),[1]SURVEY123!$A:$A,[1]SURVEY123!$AF:$AF,"")</f>
        <v/>
      </c>
      <c r="P80" s="5" t="str">
        <f>_xlfn.XLOOKUP(($A80&amp;"_"&amp;TEXT(P$2,"yyyy-mm-dd")),[1]SURVEY123!$A:$A,[1]SURVEY123!$AF:$AF,"")</f>
        <v/>
      </c>
      <c r="Q80" s="5" t="str">
        <f>_xlfn.XLOOKUP(($A80&amp;"_"&amp;TEXT(Q$2,"yyyy-mm-dd")),[1]SURVEY123!$A:$A,[1]SURVEY123!$AF:$AF,"")</f>
        <v/>
      </c>
      <c r="R80" s="3">
        <f t="shared" si="1"/>
        <v>4</v>
      </c>
      <c r="S80" s="12" t="str" cm="1">
        <f t="array" ref="S80">_xlfn.IFS(B80="","NA", AND(R80=0, B80&lt;126), "Excellent", AND(R80&gt;=1, B80&lt;126), "Good", AND(OR(R80=0, R80=1, R80=2), B80&gt;126), "Fair", AND(R80&gt;=3, B80&gt;126), "Poor")</f>
        <v>Poor</v>
      </c>
    </row>
    <row r="81" spans="1:19">
      <c r="A81" s="3" t="s">
        <v>84</v>
      </c>
      <c r="B81" s="10">
        <f t="shared" si="3"/>
        <v>15.993967647969294</v>
      </c>
      <c r="C81" s="5">
        <f>_xlfn.XLOOKUP(($A81&amp;"_"&amp;TEXT(C$2,"yyyy-mm-dd")),[1]SURVEY123!$A:$A,[1]SURVEY123!$AF:$AF,"")</f>
        <v>45</v>
      </c>
      <c r="D81" s="5">
        <f>_xlfn.XLOOKUP(($A81&amp;"_"&amp;TEXT(D$2,"yyyy-mm-dd")),[1]SURVEY123!$A:$A,[1]SURVEY123!$AF:$AF,"")</f>
        <v>34.1</v>
      </c>
      <c r="E81" s="5">
        <f>_xlfn.XLOOKUP(($A81&amp;"_"&amp;TEXT(E$2,"yyyy-mm-dd")),[1]SURVEY123!$A:$A,[1]SURVEY123!$AF:$AF,"")</f>
        <v>2500</v>
      </c>
      <c r="F81" s="5">
        <f>_xlfn.XLOOKUP(($A81&amp;"_"&amp;TEXT(F$2,"yyyy-mm-dd")),[1]SURVEY123!$A:$A,[1]SURVEY123!$AF:$AF,"")</f>
        <v>6.3</v>
      </c>
      <c r="G81" s="5" t="str">
        <f>_xlfn.XLOOKUP(($A81&amp;"_"&amp;TEXT(G$2,"yyyy-mm-dd")),[1]SURVEY123!$A:$A,[1]SURVEY123!$AF:$AF,"")</f>
        <v/>
      </c>
      <c r="H81" s="5" t="str">
        <f>_xlfn.XLOOKUP(($A81&amp;"_"&amp;TEXT(H$2,"yyyy-mm-dd")),[1]SURVEY123!$A:$A,[1]SURVEY123!$AF:$AF,"")</f>
        <v/>
      </c>
      <c r="I81" s="5">
        <f>_xlfn.XLOOKUP(($A81&amp;"_"&amp;TEXT(I$2,"yyyy-mm-dd")),[1]SURVEY123!$A:$A,[1]SURVEY123!$AF:$AF,"")</f>
        <v>15.8</v>
      </c>
      <c r="J81" s="5" t="str">
        <f>_xlfn.XLOOKUP(($A81&amp;"_"&amp;TEXT(J$2,"yyyy-mm-dd")),[1]SURVEY123!$A:$A,[1]SURVEY123!$AF:$AF,"")</f>
        <v/>
      </c>
      <c r="K81" s="5">
        <f>_xlfn.XLOOKUP(($A81&amp;"_"&amp;TEXT(K$2,"yyyy-mm-dd")),[1]SURVEY123!$A:$A,[1]SURVEY123!$AF:$AF,"")</f>
        <v>8.5</v>
      </c>
      <c r="L81" s="5">
        <f>_xlfn.XLOOKUP(($A81&amp;"_"&amp;TEXT(L$2,"yyyy-mm-dd")),[1]SURVEY123!$A:$A,[1]SURVEY123!$AF:$AF,"")</f>
        <v>2</v>
      </c>
      <c r="M81" s="5">
        <f>_xlfn.XLOOKUP(($A81&amp;"_"&amp;TEXT(M$2,"yyyy-mm-dd")),[1]SURVEY123!$A:$A,[1]SURVEY123!$AF:$AF,"")</f>
        <v>21.1</v>
      </c>
      <c r="N81" s="5">
        <f>_xlfn.XLOOKUP(($A81&amp;"_"&amp;TEXT(N$2,"yyyy-mm-dd")),[1]SURVEY123!$A:$A,[1]SURVEY123!$AF:$AF,"")</f>
        <v>0.5</v>
      </c>
      <c r="O81" s="5" t="str">
        <f>_xlfn.XLOOKUP(($A81&amp;"_"&amp;TEXT(O$2,"yyyy-mm-dd")),[1]SURVEY123!$A:$A,[1]SURVEY123!$AF:$AF,"")</f>
        <v/>
      </c>
      <c r="P81" s="5" t="str">
        <f>_xlfn.XLOOKUP(($A81&amp;"_"&amp;TEXT(P$2,"yyyy-mm-dd")),[1]SURVEY123!$A:$A,[1]SURVEY123!$AF:$AF,"")</f>
        <v/>
      </c>
      <c r="Q81" s="5" t="str">
        <f>_xlfn.XLOOKUP(($A81&amp;"_"&amp;TEXT(Q$2,"yyyy-mm-dd")),[1]SURVEY123!$A:$A,[1]SURVEY123!$AF:$AF,"")</f>
        <v/>
      </c>
      <c r="R81" s="3">
        <f t="shared" si="1"/>
        <v>1</v>
      </c>
      <c r="S81" s="12" t="str" cm="1">
        <f t="array" ref="S81">_xlfn.IFS(B81="","NA", AND(R81=0, B81&lt;126), "Excellent", AND(R81&gt;=1, B81&lt;126), "Good", AND(OR(R81=0, R81=1, R81=2), B81&gt;126), "Fair", AND(R81&gt;=3, B81&gt;126), "Poor")</f>
        <v>Good</v>
      </c>
    </row>
    <row r="82" spans="1:19">
      <c r="A82" s="3" t="s">
        <v>85</v>
      </c>
      <c r="B82" s="10">
        <f t="shared" si="3"/>
        <v>186.41351882307248</v>
      </c>
      <c r="C82" s="5" t="str">
        <f>_xlfn.XLOOKUP(($A82&amp;"_"&amp;TEXT(C$2,"yyyy-mm-dd")),[1]SURVEY123!$A:$A,[1]SURVEY123!$AF:$AF,"")</f>
        <v/>
      </c>
      <c r="D82" s="5" t="str">
        <f>_xlfn.XLOOKUP(($A82&amp;"_"&amp;TEXT(D$2,"yyyy-mm-dd")),[1]SURVEY123!$A:$A,[1]SURVEY123!$AF:$AF,"")</f>
        <v/>
      </c>
      <c r="E82" s="5" t="str">
        <f>_xlfn.XLOOKUP(($A82&amp;"_"&amp;TEXT(E$2,"yyyy-mm-dd")),[1]SURVEY123!$A:$A,[1]SURVEY123!$AF:$AF,"")</f>
        <v/>
      </c>
      <c r="F82" s="5" t="str">
        <f>_xlfn.XLOOKUP(($A82&amp;"_"&amp;TEXT(F$2,"yyyy-mm-dd")),[1]SURVEY123!$A:$A,[1]SURVEY123!$AF:$AF,"")</f>
        <v/>
      </c>
      <c r="G82" s="5">
        <f>_xlfn.XLOOKUP(($A82&amp;"_"&amp;TEXT(G$2,"yyyy-mm-dd")),[1]SURVEY123!$A:$A,[1]SURVEY123!$AF:$AF,"")</f>
        <v>2500</v>
      </c>
      <c r="H82" s="5" t="str">
        <f>_xlfn.XLOOKUP(($A82&amp;"_"&amp;TEXT(H$2,"yyyy-mm-dd")),[1]SURVEY123!$A:$A,[1]SURVEY123!$AF:$AF,"")</f>
        <v/>
      </c>
      <c r="I82" s="5" t="str">
        <f>_xlfn.XLOOKUP(($A82&amp;"_"&amp;TEXT(I$2,"yyyy-mm-dd")),[1]SURVEY123!$A:$A,[1]SURVEY123!$AF:$AF,"")</f>
        <v/>
      </c>
      <c r="J82" s="5" t="str">
        <f>_xlfn.XLOOKUP(($A82&amp;"_"&amp;TEXT(J$2,"yyyy-mm-dd")),[1]SURVEY123!$A:$A,[1]SURVEY123!$AF:$AF,"")</f>
        <v/>
      </c>
      <c r="K82" s="5" t="str">
        <f>_xlfn.XLOOKUP(($A82&amp;"_"&amp;TEXT(K$2,"yyyy-mm-dd")),[1]SURVEY123!$A:$A,[1]SURVEY123!$AF:$AF,"")</f>
        <v/>
      </c>
      <c r="L82" s="5" t="str">
        <f>_xlfn.XLOOKUP(($A82&amp;"_"&amp;TEXT(L$2,"yyyy-mm-dd")),[1]SURVEY123!$A:$A,[1]SURVEY123!$AF:$AF,"")</f>
        <v/>
      </c>
      <c r="M82" s="5" t="str">
        <f>_xlfn.XLOOKUP(($A82&amp;"_"&amp;TEXT(M$2,"yyyy-mm-dd")),[1]SURVEY123!$A:$A,[1]SURVEY123!$AF:$AF,"")</f>
        <v/>
      </c>
      <c r="N82" s="5">
        <f>_xlfn.XLOOKUP(($A82&amp;"_"&amp;TEXT(N$2,"yyyy-mm-dd")),[1]SURVEY123!$A:$A,[1]SURVEY123!$AF:$AF,"")</f>
        <v>13.9</v>
      </c>
      <c r="O82" s="5" t="str">
        <f>_xlfn.XLOOKUP(($A82&amp;"_"&amp;TEXT(O$2,"yyyy-mm-dd")),[1]SURVEY123!$A:$A,[1]SURVEY123!$AF:$AF,"")</f>
        <v/>
      </c>
      <c r="P82" s="5" t="str">
        <f>_xlfn.XLOOKUP(($A82&amp;"_"&amp;TEXT(P$2,"yyyy-mm-dd")),[1]SURVEY123!$A:$A,[1]SURVEY123!$AF:$AF,"")</f>
        <v/>
      </c>
      <c r="Q82" s="5" t="str">
        <f>_xlfn.XLOOKUP(($A82&amp;"_"&amp;TEXT(Q$2,"yyyy-mm-dd")),[1]SURVEY123!$A:$A,[1]SURVEY123!$AF:$AF,"")</f>
        <v/>
      </c>
      <c r="R82" s="3">
        <f t="shared" si="1"/>
        <v>1</v>
      </c>
      <c r="S82" s="12" t="str" cm="1">
        <f t="array" ref="S82">_xlfn.IFS(B82="","NA", AND(R82=0, B82&lt;126), "Excellent", AND(R82&gt;=1, B82&lt;126), "Good", AND(OR(R82=0, R82=1, R82=2), B82&gt;126), "Fair", AND(R82&gt;=3, B82&gt;126), "Poor")</f>
        <v>Fair</v>
      </c>
    </row>
    <row r="83" spans="1:19">
      <c r="A83" s="3" t="s">
        <v>86</v>
      </c>
      <c r="B83" s="10">
        <f t="shared" si="3"/>
        <v>62.798417438766634</v>
      </c>
      <c r="C83" s="5" t="str">
        <f>_xlfn.XLOOKUP(($A83&amp;"_"&amp;TEXT(C$2,"yyyy-mm-dd")),[1]SURVEY123!$A:$A,[1]SURVEY123!$AF:$AF,"")</f>
        <v/>
      </c>
      <c r="D83" s="5" t="str">
        <f>_xlfn.XLOOKUP(($A83&amp;"_"&amp;TEXT(D$2,"yyyy-mm-dd")),[1]SURVEY123!$A:$A,[1]SURVEY123!$AF:$AF,"")</f>
        <v/>
      </c>
      <c r="E83" s="5" t="str">
        <f>_xlfn.XLOOKUP(($A83&amp;"_"&amp;TEXT(E$2,"yyyy-mm-dd")),[1]SURVEY123!$A:$A,[1]SURVEY123!$AF:$AF,"")</f>
        <v/>
      </c>
      <c r="F83" s="5">
        <f>_xlfn.XLOOKUP(($A83&amp;"_"&amp;TEXT(F$2,"yyyy-mm-dd")),[1]SURVEY123!$A:$A,[1]SURVEY123!$AF:$AF,"")</f>
        <v>63.7</v>
      </c>
      <c r="G83" s="5" t="str">
        <f>_xlfn.XLOOKUP(($A83&amp;"_"&amp;TEXT(G$2,"yyyy-mm-dd")),[1]SURVEY123!$A:$A,[1]SURVEY123!$AF:$AF,"")</f>
        <v/>
      </c>
      <c r="H83" s="5">
        <f>_xlfn.XLOOKUP(($A83&amp;"_"&amp;TEXT(H$2,"yyyy-mm-dd")),[1]SURVEY123!$A:$A,[1]SURVEY123!$AF:$AF,"")</f>
        <v>30.7</v>
      </c>
      <c r="I83" s="5">
        <f>_xlfn.XLOOKUP(($A83&amp;"_"&amp;TEXT(I$2,"yyyy-mm-dd")),[1]SURVEY123!$A:$A,[1]SURVEY123!$AF:$AF,"")</f>
        <v>40.200000000000003</v>
      </c>
      <c r="J83" s="5">
        <f>_xlfn.XLOOKUP(($A83&amp;"_"&amp;TEXT(J$2,"yyyy-mm-dd")),[1]SURVEY123!$A:$A,[1]SURVEY123!$AF:$AF,"")</f>
        <v>16.399999999999999</v>
      </c>
      <c r="K83" s="5">
        <f>_xlfn.XLOOKUP(($A83&amp;"_"&amp;TEXT(K$2,"yyyy-mm-dd")),[1]SURVEY123!$A:$A,[1]SURVEY123!$AF:$AF,"")</f>
        <v>19.100000000000001</v>
      </c>
      <c r="L83" s="5">
        <f>_xlfn.XLOOKUP(($A83&amp;"_"&amp;TEXT(L$2,"yyyy-mm-dd")),[1]SURVEY123!$A:$A,[1]SURVEY123!$AF:$AF,"")</f>
        <v>593.79999999999995</v>
      </c>
      <c r="M83" s="5">
        <f>_xlfn.XLOOKUP(($A83&amp;"_"&amp;TEXT(M$2,"yyyy-mm-dd")),[1]SURVEY123!$A:$A,[1]SURVEY123!$AF:$AF,"")</f>
        <v>601.5</v>
      </c>
      <c r="N83" s="5">
        <f>_xlfn.XLOOKUP(($A83&amp;"_"&amp;TEXT(N$2,"yyyy-mm-dd")),[1]SURVEY123!$A:$A,[1]SURVEY123!$AF:$AF,"")</f>
        <v>27.5</v>
      </c>
      <c r="O83" s="5" t="str">
        <f>_xlfn.XLOOKUP(($A83&amp;"_"&amp;TEXT(O$2,"yyyy-mm-dd")),[1]SURVEY123!$A:$A,[1]SURVEY123!$AF:$AF,"")</f>
        <v/>
      </c>
      <c r="P83" s="5" t="str">
        <f>_xlfn.XLOOKUP(($A83&amp;"_"&amp;TEXT(P$2,"yyyy-mm-dd")),[1]SURVEY123!$A:$A,[1]SURVEY123!$AF:$AF,"")</f>
        <v/>
      </c>
      <c r="Q83" s="5" t="str">
        <f>_xlfn.XLOOKUP(($A83&amp;"_"&amp;TEXT(Q$2,"yyyy-mm-dd")),[1]SURVEY123!$A:$A,[1]SURVEY123!$AF:$AF,"")</f>
        <v/>
      </c>
      <c r="R83" s="3">
        <f t="shared" si="1"/>
        <v>2</v>
      </c>
      <c r="S83" s="12" t="str" cm="1">
        <f t="array" ref="S83">_xlfn.IFS(B83="","NA", AND(R83=0, B83&lt;126), "Excellent", AND(R83&gt;=1, B83&lt;126), "Good", AND(OR(R83=0, R83=1, R83=2), B83&gt;126), "Fair", AND(R83&gt;=3, B83&gt;126), "Poor")</f>
        <v>Good</v>
      </c>
    </row>
    <row r="84" spans="1:19">
      <c r="A84" s="3" t="s">
        <v>87</v>
      </c>
      <c r="B84" s="10">
        <f t="shared" si="3"/>
        <v>47.952072161727699</v>
      </c>
      <c r="C84" s="5" t="str">
        <f>_xlfn.XLOOKUP(($A84&amp;"_"&amp;TEXT(C$2,"yyyy-mm-dd")),[1]SURVEY123!$A:$A,[1]SURVEY123!$AF:$AF,"")</f>
        <v/>
      </c>
      <c r="D84" s="5" t="str">
        <f>_xlfn.XLOOKUP(($A84&amp;"_"&amp;TEXT(D$2,"yyyy-mm-dd")),[1]SURVEY123!$A:$A,[1]SURVEY123!$AF:$AF,"")</f>
        <v/>
      </c>
      <c r="E84" s="5" t="str">
        <f>_xlfn.XLOOKUP(($A84&amp;"_"&amp;TEXT(E$2,"yyyy-mm-dd")),[1]SURVEY123!$A:$A,[1]SURVEY123!$AF:$AF,"")</f>
        <v/>
      </c>
      <c r="F84" s="5" t="str">
        <f>_xlfn.XLOOKUP(($A84&amp;"_"&amp;TEXT(F$2,"yyyy-mm-dd")),[1]SURVEY123!$A:$A,[1]SURVEY123!$AF:$AF,"")</f>
        <v/>
      </c>
      <c r="G84" s="5" t="str">
        <f>_xlfn.XLOOKUP(($A84&amp;"_"&amp;TEXT(G$2,"yyyy-mm-dd")),[1]SURVEY123!$A:$A,[1]SURVEY123!$AF:$AF,"")</f>
        <v/>
      </c>
      <c r="H84" s="5">
        <f>_xlfn.XLOOKUP(($A84&amp;"_"&amp;TEXT(H$2,"yyyy-mm-dd")),[1]SURVEY123!$A:$A,[1]SURVEY123!$AF:$AF,"")</f>
        <v>148.30000000000001</v>
      </c>
      <c r="I84" s="5">
        <f>_xlfn.XLOOKUP(($A84&amp;"_"&amp;TEXT(I$2,"yyyy-mm-dd")),[1]SURVEY123!$A:$A,[1]SURVEY123!$AF:$AF,"")</f>
        <v>57.6</v>
      </c>
      <c r="J84" s="5">
        <f>_xlfn.XLOOKUP(($A84&amp;"_"&amp;TEXT(J$2,"yyyy-mm-dd")),[1]SURVEY123!$A:$A,[1]SURVEY123!$AF:$AF,"")</f>
        <v>74.8</v>
      </c>
      <c r="K84" s="5">
        <f>_xlfn.XLOOKUP(($A84&amp;"_"&amp;TEXT(K$2,"yyyy-mm-dd")),[1]SURVEY123!$A:$A,[1]SURVEY123!$AF:$AF,"")</f>
        <v>6.2</v>
      </c>
      <c r="L84" s="5">
        <f>_xlfn.XLOOKUP(($A84&amp;"_"&amp;TEXT(L$2,"yyyy-mm-dd")),[1]SURVEY123!$A:$A,[1]SURVEY123!$AF:$AF,"")</f>
        <v>64</v>
      </c>
      <c r="M84" s="5" t="str">
        <f>_xlfn.XLOOKUP(($A84&amp;"_"&amp;TEXT(M$2,"yyyy-mm-dd")),[1]SURVEY123!$A:$A,[1]SURVEY123!$AF:$AF,"")</f>
        <v/>
      </c>
      <c r="N84" s="5" t="str">
        <f>_xlfn.XLOOKUP(($A84&amp;"_"&amp;TEXT(N$2,"yyyy-mm-dd")),[1]SURVEY123!$A:$A,[1]SURVEY123!$AF:$AF,"")</f>
        <v/>
      </c>
      <c r="O84" s="5" t="str">
        <f>_xlfn.XLOOKUP(($A84&amp;"_"&amp;TEXT(O$2,"yyyy-mm-dd")),[1]SURVEY123!$A:$A,[1]SURVEY123!$AF:$AF,"")</f>
        <v/>
      </c>
      <c r="P84" s="5" t="str">
        <f>_xlfn.XLOOKUP(($A84&amp;"_"&amp;TEXT(P$2,"yyyy-mm-dd")),[1]SURVEY123!$A:$A,[1]SURVEY123!$AF:$AF,"")</f>
        <v/>
      </c>
      <c r="Q84" s="5" t="str">
        <f>_xlfn.XLOOKUP(($A84&amp;"_"&amp;TEXT(Q$2,"yyyy-mm-dd")),[1]SURVEY123!$A:$A,[1]SURVEY123!$AF:$AF,"")</f>
        <v/>
      </c>
      <c r="R84" s="3">
        <f t="shared" si="1"/>
        <v>0</v>
      </c>
      <c r="S84" s="12" t="str" cm="1">
        <f t="array" ref="S84">_xlfn.IFS(B84="","NA", AND(R84=0, B84&lt;126), "Excellent", AND(R84&gt;=1, B84&lt;126), "Good", AND(OR(R84=0, R84=1, R84=2), B84&gt;126), "Fair", AND(R84&gt;=3, B84&gt;126), "Poor")</f>
        <v>Excellent</v>
      </c>
    </row>
    <row r="85" spans="1:19">
      <c r="A85" s="3" t="s">
        <v>88</v>
      </c>
      <c r="B85" s="10" t="str">
        <f t="shared" si="3"/>
        <v/>
      </c>
      <c r="C85" s="5" t="str">
        <f>_xlfn.XLOOKUP(($A85&amp;"_"&amp;TEXT(C$2,"yyyy-mm-dd")),[1]SURVEY123!$A:$A,[1]SURVEY123!$AF:$AF,"")</f>
        <v/>
      </c>
      <c r="D85" s="5" t="str">
        <f>_xlfn.XLOOKUP(($A85&amp;"_"&amp;TEXT(D$2,"yyyy-mm-dd")),[1]SURVEY123!$A:$A,[1]SURVEY123!$AF:$AF,"")</f>
        <v/>
      </c>
      <c r="E85" s="5" t="str">
        <f>_xlfn.XLOOKUP(($A85&amp;"_"&amp;TEXT(E$2,"yyyy-mm-dd")),[1]SURVEY123!$A:$A,[1]SURVEY123!$AF:$AF,"")</f>
        <v/>
      </c>
      <c r="F85" s="5" t="str">
        <f>_xlfn.XLOOKUP(($A85&amp;"_"&amp;TEXT(F$2,"yyyy-mm-dd")),[1]SURVEY123!$A:$A,[1]SURVEY123!$AF:$AF,"")</f>
        <v/>
      </c>
      <c r="G85" s="5" t="str">
        <f>_xlfn.XLOOKUP(($A85&amp;"_"&amp;TEXT(G$2,"yyyy-mm-dd")),[1]SURVEY123!$A:$A,[1]SURVEY123!$AF:$AF,"")</f>
        <v/>
      </c>
      <c r="H85" s="5" t="str">
        <f>_xlfn.XLOOKUP(($A85&amp;"_"&amp;TEXT(H$2,"yyyy-mm-dd")),[1]SURVEY123!$A:$A,[1]SURVEY123!$AF:$AF,"")</f>
        <v/>
      </c>
      <c r="I85" s="5" t="str">
        <f>_xlfn.XLOOKUP(($A85&amp;"_"&amp;TEXT(I$2,"yyyy-mm-dd")),[1]SURVEY123!$A:$A,[1]SURVEY123!$AF:$AF,"")</f>
        <v/>
      </c>
      <c r="J85" s="5" t="str">
        <f>_xlfn.XLOOKUP(($A85&amp;"_"&amp;TEXT(J$2,"yyyy-mm-dd")),[1]SURVEY123!$A:$A,[1]SURVEY123!$AF:$AF,"")</f>
        <v/>
      </c>
      <c r="K85" s="5" t="str">
        <f>_xlfn.XLOOKUP(($A85&amp;"_"&amp;TEXT(K$2,"yyyy-mm-dd")),[1]SURVEY123!$A:$A,[1]SURVEY123!$AF:$AF,"")</f>
        <v/>
      </c>
      <c r="L85" s="5" t="str">
        <f>_xlfn.XLOOKUP(($A85&amp;"_"&amp;TEXT(L$2,"yyyy-mm-dd")),[1]SURVEY123!$A:$A,[1]SURVEY123!$AF:$AF,"")</f>
        <v/>
      </c>
      <c r="M85" s="5" t="str">
        <f>_xlfn.XLOOKUP(($A85&amp;"_"&amp;TEXT(M$2,"yyyy-mm-dd")),[1]SURVEY123!$A:$A,[1]SURVEY123!$AF:$AF,"")</f>
        <v/>
      </c>
      <c r="N85" s="5" t="str">
        <f>_xlfn.XLOOKUP(($A85&amp;"_"&amp;TEXT(N$2,"yyyy-mm-dd")),[1]SURVEY123!$A:$A,[1]SURVEY123!$AF:$AF,"")</f>
        <v/>
      </c>
      <c r="O85" s="5" t="str">
        <f>_xlfn.XLOOKUP(($A85&amp;"_"&amp;TEXT(O$2,"yyyy-mm-dd")),[1]SURVEY123!$A:$A,[1]SURVEY123!$AF:$AF,"")</f>
        <v/>
      </c>
      <c r="P85" s="5" t="str">
        <f>_xlfn.XLOOKUP(($A85&amp;"_"&amp;TEXT(P$2,"yyyy-mm-dd")),[1]SURVEY123!$A:$A,[1]SURVEY123!$AF:$AF,"")</f>
        <v/>
      </c>
      <c r="Q85" s="5" t="str">
        <f>_xlfn.XLOOKUP(($A85&amp;"_"&amp;TEXT(Q$2,"yyyy-mm-dd")),[1]SURVEY123!$A:$A,[1]SURVEY123!$AF:$AF,"")</f>
        <v/>
      </c>
      <c r="R85" s="3">
        <f t="shared" si="1"/>
        <v>0</v>
      </c>
      <c r="S85" s="12" t="str" cm="1">
        <f t="array" ref="S85">_xlfn.IFS(B85="","NA", AND(R85=0, B85&lt;126), "Excellent", AND(R85&gt;=1, B85&lt;126), "Good", AND(OR(R85=0, R85=1, R85=2), B85&gt;126), "Fair", AND(R85&gt;=3, B85&gt;126), "Poor")</f>
        <v>NA</v>
      </c>
    </row>
    <row r="86" spans="1:19">
      <c r="A86" s="3" t="s">
        <v>89</v>
      </c>
      <c r="B86" s="10">
        <f t="shared" si="3"/>
        <v>280.17659065967752</v>
      </c>
      <c r="C86" s="5">
        <f>_xlfn.XLOOKUP(($A86&amp;"_"&amp;TEXT(C$2,"yyyy-mm-dd")),[1]SURVEY123!$A:$A,[1]SURVEY123!$AF:$AF,"")</f>
        <v>111.9</v>
      </c>
      <c r="D86" s="5">
        <f>_xlfn.XLOOKUP(($A86&amp;"_"&amp;TEXT(D$2,"yyyy-mm-dd")),[1]SURVEY123!$A:$A,[1]SURVEY123!$AF:$AF,"")</f>
        <v>178.9</v>
      </c>
      <c r="E86" s="5">
        <f>_xlfn.XLOOKUP(($A86&amp;"_"&amp;TEXT(E$2,"yyyy-mm-dd")),[1]SURVEY123!$A:$A,[1]SURVEY123!$AF:$AF,"")</f>
        <v>2500</v>
      </c>
      <c r="F86" s="5">
        <f>_xlfn.XLOOKUP(($A86&amp;"_"&amp;TEXT(F$2,"yyyy-mm-dd")),[1]SURVEY123!$A:$A,[1]SURVEY123!$AF:$AF,"")</f>
        <v>88.2</v>
      </c>
      <c r="G86" s="5">
        <f>_xlfn.XLOOKUP(($A86&amp;"_"&amp;TEXT(G$2,"yyyy-mm-dd")),[1]SURVEY123!$A:$A,[1]SURVEY123!$AF:$AF,"")</f>
        <v>2500</v>
      </c>
      <c r="H86" s="5" t="str">
        <f>_xlfn.XLOOKUP(($A86&amp;"_"&amp;TEXT(H$2,"yyyy-mm-dd")),[1]SURVEY123!$A:$A,[1]SURVEY123!$AF:$AF,"")</f>
        <v/>
      </c>
      <c r="I86" s="5" t="str">
        <f>_xlfn.XLOOKUP(($A86&amp;"_"&amp;TEXT(I$2,"yyyy-mm-dd")),[1]SURVEY123!$A:$A,[1]SURVEY123!$AF:$AF,"")</f>
        <v/>
      </c>
      <c r="J86" s="5" t="str">
        <f>_xlfn.XLOOKUP(($A86&amp;"_"&amp;TEXT(J$2,"yyyy-mm-dd")),[1]SURVEY123!$A:$A,[1]SURVEY123!$AF:$AF,"")</f>
        <v/>
      </c>
      <c r="K86" s="5">
        <f>_xlfn.XLOOKUP(($A86&amp;"_"&amp;TEXT(K$2,"yyyy-mm-dd")),[1]SURVEY123!$A:$A,[1]SURVEY123!$AF:$AF,"")</f>
        <v>60.9</v>
      </c>
      <c r="L86" s="5">
        <f>_xlfn.XLOOKUP(($A86&amp;"_"&amp;TEXT(L$2,"yyyy-mm-dd")),[1]SURVEY123!$A:$A,[1]SURVEY123!$AF:$AF,"")</f>
        <v>2500</v>
      </c>
      <c r="M86" s="5" t="str">
        <f>_xlfn.XLOOKUP(($A86&amp;"_"&amp;TEXT(M$2,"yyyy-mm-dd")),[1]SURVEY123!$A:$A,[1]SURVEY123!$AF:$AF,"")</f>
        <v/>
      </c>
      <c r="N86" s="5">
        <f>_xlfn.XLOOKUP(($A86&amp;"_"&amp;TEXT(N$2,"yyyy-mm-dd")),[1]SURVEY123!$A:$A,[1]SURVEY123!$AF:$AF,"")</f>
        <v>22.6</v>
      </c>
      <c r="O86" s="5" t="str">
        <f>_xlfn.XLOOKUP(($A86&amp;"_"&amp;TEXT(O$2,"yyyy-mm-dd")),[1]SURVEY123!$A:$A,[1]SURVEY123!$AF:$AF,"")</f>
        <v/>
      </c>
      <c r="P86" s="5" t="str">
        <f>_xlfn.XLOOKUP(($A86&amp;"_"&amp;TEXT(P$2,"yyyy-mm-dd")),[1]SURVEY123!$A:$A,[1]SURVEY123!$AF:$AF,"")</f>
        <v/>
      </c>
      <c r="Q86" s="5" t="str">
        <f>_xlfn.XLOOKUP(($A86&amp;"_"&amp;TEXT(Q$2,"yyyy-mm-dd")),[1]SURVEY123!$A:$A,[1]SURVEY123!$AF:$AF,"")</f>
        <v/>
      </c>
      <c r="R86" s="3">
        <f t="shared" si="1"/>
        <v>3</v>
      </c>
      <c r="S86" s="12" t="str" cm="1">
        <f t="array" ref="S86">_xlfn.IFS(B86="","NA", AND(R86=0, B86&lt;126), "Excellent", AND(R86&gt;=1, B86&lt;126), "Good", AND(OR(R86=0, R86=1, R86=2), B86&gt;126), "Fair", AND(R86&gt;=3, B86&gt;126), "Poor")</f>
        <v>Poor</v>
      </c>
    </row>
    <row r="87" spans="1:19">
      <c r="A87" s="3" t="s">
        <v>90</v>
      </c>
      <c r="B87" s="10">
        <f t="shared" si="3"/>
        <v>54.605493019125255</v>
      </c>
      <c r="C87" s="5" t="str">
        <f>_xlfn.XLOOKUP(($A87&amp;"_"&amp;TEXT(C$2,"yyyy-mm-dd")),[1]SURVEY123!$A:$A,[1]SURVEY123!$AF:$AF,"")</f>
        <v/>
      </c>
      <c r="D87" s="5" t="str">
        <f>_xlfn.XLOOKUP(($A87&amp;"_"&amp;TEXT(D$2,"yyyy-mm-dd")),[1]SURVEY123!$A:$A,[1]SURVEY123!$AF:$AF,"")</f>
        <v/>
      </c>
      <c r="E87" s="5" t="str">
        <f>_xlfn.XLOOKUP(($A87&amp;"_"&amp;TEXT(E$2,"yyyy-mm-dd")),[1]SURVEY123!$A:$A,[1]SURVEY123!$AF:$AF,"")</f>
        <v/>
      </c>
      <c r="F87" s="5" t="str">
        <f>_xlfn.XLOOKUP(($A87&amp;"_"&amp;TEXT(F$2,"yyyy-mm-dd")),[1]SURVEY123!$A:$A,[1]SURVEY123!$AF:$AF,"")</f>
        <v/>
      </c>
      <c r="G87" s="5" t="str">
        <f>_xlfn.XLOOKUP(($A87&amp;"_"&amp;TEXT(G$2,"yyyy-mm-dd")),[1]SURVEY123!$A:$A,[1]SURVEY123!$AF:$AF,"")</f>
        <v/>
      </c>
      <c r="H87" s="5">
        <f>_xlfn.XLOOKUP(($A87&amp;"_"&amp;TEXT(H$2,"yyyy-mm-dd")),[1]SURVEY123!$A:$A,[1]SURVEY123!$AF:$AF,"")</f>
        <v>67.7</v>
      </c>
      <c r="I87" s="5">
        <f>_xlfn.XLOOKUP(($A87&amp;"_"&amp;TEXT(I$2,"yyyy-mm-dd")),[1]SURVEY123!$A:$A,[1]SURVEY123!$AF:$AF,"")</f>
        <v>71.900000000000006</v>
      </c>
      <c r="J87" s="5">
        <f>_xlfn.XLOOKUP(($A87&amp;"_"&amp;TEXT(J$2,"yyyy-mm-dd")),[1]SURVEY123!$A:$A,[1]SURVEY123!$AF:$AF,"")</f>
        <v>44.3</v>
      </c>
      <c r="K87" s="5">
        <f>_xlfn.XLOOKUP(($A87&amp;"_"&amp;TEXT(K$2,"yyyy-mm-dd")),[1]SURVEY123!$A:$A,[1]SURVEY123!$AF:$AF,"")</f>
        <v>31.8</v>
      </c>
      <c r="L87" s="5">
        <f>_xlfn.XLOOKUP(($A87&amp;"_"&amp;TEXT(L$2,"yyyy-mm-dd")),[1]SURVEY123!$A:$A,[1]SURVEY123!$AF:$AF,"")</f>
        <v>70.8</v>
      </c>
      <c r="M87" s="5" t="str">
        <f>_xlfn.XLOOKUP(($A87&amp;"_"&amp;TEXT(M$2,"yyyy-mm-dd")),[1]SURVEY123!$A:$A,[1]SURVEY123!$AF:$AF,"")</f>
        <v/>
      </c>
      <c r="N87" s="5" t="str">
        <f>_xlfn.XLOOKUP(($A87&amp;"_"&amp;TEXT(N$2,"yyyy-mm-dd")),[1]SURVEY123!$A:$A,[1]SURVEY123!$AF:$AF,"")</f>
        <v/>
      </c>
      <c r="O87" s="5" t="str">
        <f>_xlfn.XLOOKUP(($A87&amp;"_"&amp;TEXT(O$2,"yyyy-mm-dd")),[1]SURVEY123!$A:$A,[1]SURVEY123!$AF:$AF,"")</f>
        <v/>
      </c>
      <c r="P87" s="5" t="str">
        <f>_xlfn.XLOOKUP(($A87&amp;"_"&amp;TEXT(P$2,"yyyy-mm-dd")),[1]SURVEY123!$A:$A,[1]SURVEY123!$AF:$AF,"")</f>
        <v/>
      </c>
      <c r="Q87" s="5" t="str">
        <f>_xlfn.XLOOKUP(($A87&amp;"_"&amp;TEXT(Q$2,"yyyy-mm-dd")),[1]SURVEY123!$A:$A,[1]SURVEY123!$AF:$AF,"")</f>
        <v/>
      </c>
      <c r="R87" s="3">
        <f t="shared" si="1"/>
        <v>0</v>
      </c>
      <c r="S87" s="12" t="str" cm="1">
        <f t="array" ref="S87">_xlfn.IFS(B87="","NA", AND(R87=0, B87&lt;126), "Excellent", AND(R87&gt;=1, B87&lt;126), "Good", AND(OR(R87=0, R87=1, R87=2), B87&gt;126), "Fair", AND(R87&gt;=3, B87&gt;126), "Poor")</f>
        <v>Excellent</v>
      </c>
    </row>
    <row r="88" spans="1:19">
      <c r="A88" s="3" t="s">
        <v>91</v>
      </c>
      <c r="B88" s="10" t="str">
        <f t="shared" si="3"/>
        <v/>
      </c>
      <c r="C88" s="5" t="str">
        <f>_xlfn.XLOOKUP(($A88&amp;"_"&amp;TEXT(C$2,"yyyy-mm-dd")),[1]SURVEY123!$A:$A,[1]SURVEY123!$AF:$AF,"")</f>
        <v/>
      </c>
      <c r="D88" s="5" t="str">
        <f>_xlfn.XLOOKUP(($A88&amp;"_"&amp;TEXT(D$2,"yyyy-mm-dd")),[1]SURVEY123!$A:$A,[1]SURVEY123!$AF:$AF,"")</f>
        <v/>
      </c>
      <c r="E88" s="5" t="str">
        <f>_xlfn.XLOOKUP(($A88&amp;"_"&amp;TEXT(E$2,"yyyy-mm-dd")),[1]SURVEY123!$A:$A,[1]SURVEY123!$AF:$AF,"")</f>
        <v/>
      </c>
      <c r="F88" s="5" t="str">
        <f>_xlfn.XLOOKUP(($A88&amp;"_"&amp;TEXT(F$2,"yyyy-mm-dd")),[1]SURVEY123!$A:$A,[1]SURVEY123!$AF:$AF,"")</f>
        <v/>
      </c>
      <c r="G88" s="5" t="str">
        <f>_xlfn.XLOOKUP(($A88&amp;"_"&amp;TEXT(G$2,"yyyy-mm-dd")),[1]SURVEY123!$A:$A,[1]SURVEY123!$AF:$AF,"")</f>
        <v/>
      </c>
      <c r="H88" s="5" t="str">
        <f>_xlfn.XLOOKUP(($A88&amp;"_"&amp;TEXT(H$2,"yyyy-mm-dd")),[1]SURVEY123!$A:$A,[1]SURVEY123!$AF:$AF,"")</f>
        <v/>
      </c>
      <c r="I88" s="5" t="str">
        <f>_xlfn.XLOOKUP(($A88&amp;"_"&amp;TEXT(I$2,"yyyy-mm-dd")),[1]SURVEY123!$A:$A,[1]SURVEY123!$AF:$AF,"")</f>
        <v/>
      </c>
      <c r="J88" s="5" t="str">
        <f>_xlfn.XLOOKUP(($A88&amp;"_"&amp;TEXT(J$2,"yyyy-mm-dd")),[1]SURVEY123!$A:$A,[1]SURVEY123!$AF:$AF,"")</f>
        <v/>
      </c>
      <c r="K88" s="5" t="str">
        <f>_xlfn.XLOOKUP(($A88&amp;"_"&amp;TEXT(K$2,"yyyy-mm-dd")),[1]SURVEY123!$A:$A,[1]SURVEY123!$AF:$AF,"")</f>
        <v/>
      </c>
      <c r="L88" s="5" t="str">
        <f>_xlfn.XLOOKUP(($A88&amp;"_"&amp;TEXT(L$2,"yyyy-mm-dd")),[1]SURVEY123!$A:$A,[1]SURVEY123!$AF:$AF,"")</f>
        <v/>
      </c>
      <c r="M88" s="5" t="str">
        <f>_xlfn.XLOOKUP(($A88&amp;"_"&amp;TEXT(M$2,"yyyy-mm-dd")),[1]SURVEY123!$A:$A,[1]SURVEY123!$AF:$AF,"")</f>
        <v/>
      </c>
      <c r="N88" s="5" t="str">
        <f>_xlfn.XLOOKUP(($A88&amp;"_"&amp;TEXT(N$2,"yyyy-mm-dd")),[1]SURVEY123!$A:$A,[1]SURVEY123!$AF:$AF,"")</f>
        <v/>
      </c>
      <c r="O88" s="5" t="str">
        <f>_xlfn.XLOOKUP(($A88&amp;"_"&amp;TEXT(O$2,"yyyy-mm-dd")),[1]SURVEY123!$A:$A,[1]SURVEY123!$AF:$AF,"")</f>
        <v/>
      </c>
      <c r="P88" s="5" t="str">
        <f>_xlfn.XLOOKUP(($A88&amp;"_"&amp;TEXT(P$2,"yyyy-mm-dd")),[1]SURVEY123!$A:$A,[1]SURVEY123!$AF:$AF,"")</f>
        <v/>
      </c>
      <c r="Q88" s="5" t="str">
        <f>_xlfn.XLOOKUP(($A88&amp;"_"&amp;TEXT(Q$2,"yyyy-mm-dd")),[1]SURVEY123!$A:$A,[1]SURVEY123!$AF:$AF,"")</f>
        <v/>
      </c>
      <c r="R88" s="3">
        <f t="shared" si="1"/>
        <v>0</v>
      </c>
      <c r="S88" s="12" t="str" cm="1">
        <f t="array" ref="S88">_xlfn.IFS(B88="","NA", AND(R88=0, B88&lt;126), "Excellent", AND(R88&gt;=1, B88&lt;126), "Good", AND(OR(R88=0, R88=1, R88=2), B88&gt;126), "Fair", AND(R88&gt;=3, B88&gt;126), "Poor")</f>
        <v>NA</v>
      </c>
    </row>
    <row r="89" spans="1:19">
      <c r="A89" s="3" t="s">
        <v>92</v>
      </c>
      <c r="B89" s="10" t="str">
        <f t="shared" si="3"/>
        <v/>
      </c>
      <c r="C89" s="5" t="str">
        <f>_xlfn.XLOOKUP(($A89&amp;"_"&amp;TEXT(C$2,"yyyy-mm-dd")),[1]SURVEY123!$A:$A,[1]SURVEY123!$AF:$AF,"")</f>
        <v/>
      </c>
      <c r="D89" s="5" t="str">
        <f>_xlfn.XLOOKUP(($A89&amp;"_"&amp;TEXT(D$2,"yyyy-mm-dd")),[1]SURVEY123!$A:$A,[1]SURVEY123!$AF:$AF,"")</f>
        <v/>
      </c>
      <c r="E89" s="5" t="str">
        <f>_xlfn.XLOOKUP(($A89&amp;"_"&amp;TEXT(E$2,"yyyy-mm-dd")),[1]SURVEY123!$A:$A,[1]SURVEY123!$AF:$AF,"")</f>
        <v/>
      </c>
      <c r="F89" s="5" t="str">
        <f>_xlfn.XLOOKUP(($A89&amp;"_"&amp;TEXT(F$2,"yyyy-mm-dd")),[1]SURVEY123!$A:$A,[1]SURVEY123!$AF:$AF,"")</f>
        <v/>
      </c>
      <c r="G89" s="5" t="str">
        <f>_xlfn.XLOOKUP(($A89&amp;"_"&amp;TEXT(G$2,"yyyy-mm-dd")),[1]SURVEY123!$A:$A,[1]SURVEY123!$AF:$AF,"")</f>
        <v/>
      </c>
      <c r="H89" s="5" t="str">
        <f>_xlfn.XLOOKUP(($A89&amp;"_"&amp;TEXT(H$2,"yyyy-mm-dd")),[1]SURVEY123!$A:$A,[1]SURVEY123!$AF:$AF,"")</f>
        <v/>
      </c>
      <c r="I89" s="5" t="str">
        <f>_xlfn.XLOOKUP(($A89&amp;"_"&amp;TEXT(I$2,"yyyy-mm-dd")),[1]SURVEY123!$A:$A,[1]SURVEY123!$AF:$AF,"")</f>
        <v/>
      </c>
      <c r="J89" s="5" t="str">
        <f>_xlfn.XLOOKUP(($A89&amp;"_"&amp;TEXT(J$2,"yyyy-mm-dd")),[1]SURVEY123!$A:$A,[1]SURVEY123!$AF:$AF,"")</f>
        <v/>
      </c>
      <c r="K89" s="5" t="str">
        <f>_xlfn.XLOOKUP(($A89&amp;"_"&amp;TEXT(K$2,"yyyy-mm-dd")),[1]SURVEY123!$A:$A,[1]SURVEY123!$AF:$AF,"")</f>
        <v/>
      </c>
      <c r="L89" s="5" t="str">
        <f>_xlfn.XLOOKUP(($A89&amp;"_"&amp;TEXT(L$2,"yyyy-mm-dd")),[1]SURVEY123!$A:$A,[1]SURVEY123!$AF:$AF,"")</f>
        <v/>
      </c>
      <c r="M89" s="5" t="str">
        <f>_xlfn.XLOOKUP(($A89&amp;"_"&amp;TEXT(M$2,"yyyy-mm-dd")),[1]SURVEY123!$A:$A,[1]SURVEY123!$AF:$AF,"")</f>
        <v/>
      </c>
      <c r="N89" s="5" t="str">
        <f>_xlfn.XLOOKUP(($A89&amp;"_"&amp;TEXT(N$2,"yyyy-mm-dd")),[1]SURVEY123!$A:$A,[1]SURVEY123!$AF:$AF,"")</f>
        <v/>
      </c>
      <c r="O89" s="5" t="str">
        <f>_xlfn.XLOOKUP(($A89&amp;"_"&amp;TEXT(O$2,"yyyy-mm-dd")),[1]SURVEY123!$A:$A,[1]SURVEY123!$AF:$AF,"")</f>
        <v/>
      </c>
      <c r="P89" s="5" t="str">
        <f>_xlfn.XLOOKUP(($A89&amp;"_"&amp;TEXT(P$2,"yyyy-mm-dd")),[1]SURVEY123!$A:$A,[1]SURVEY123!$AF:$AF,"")</f>
        <v/>
      </c>
      <c r="Q89" s="5" t="str">
        <f>_xlfn.XLOOKUP(($A89&amp;"_"&amp;TEXT(Q$2,"yyyy-mm-dd")),[1]SURVEY123!$A:$A,[1]SURVEY123!$AF:$AF,"")</f>
        <v/>
      </c>
      <c r="R89" s="3">
        <f t="shared" si="1"/>
        <v>0</v>
      </c>
      <c r="S89" s="12" t="str" cm="1">
        <f t="array" ref="S89">_xlfn.IFS(B89="","NA", AND(R89=0, B89&lt;126), "Excellent", AND(R89&gt;=1, B89&lt;126), "Good", AND(OR(R89=0, R89=1, R89=2), B89&gt;126), "Fair", AND(R89&gt;=3, B89&gt;126), "Poor")</f>
        <v>NA</v>
      </c>
    </row>
    <row r="90" spans="1:19">
      <c r="A90" s="3" t="s">
        <v>93</v>
      </c>
      <c r="B90" s="10" t="str">
        <f t="shared" si="3"/>
        <v/>
      </c>
      <c r="C90" s="5" t="str">
        <f>_xlfn.XLOOKUP(($A90&amp;"_"&amp;TEXT(C$2,"yyyy-mm-dd")),[1]SURVEY123!$A:$A,[1]SURVEY123!$AF:$AF,"")</f>
        <v/>
      </c>
      <c r="D90" s="5" t="str">
        <f>_xlfn.XLOOKUP(($A90&amp;"_"&amp;TEXT(D$2,"yyyy-mm-dd")),[1]SURVEY123!$A:$A,[1]SURVEY123!$AF:$AF,"")</f>
        <v/>
      </c>
      <c r="E90" s="5" t="str">
        <f>_xlfn.XLOOKUP(($A90&amp;"_"&amp;TEXT(E$2,"yyyy-mm-dd")),[1]SURVEY123!$A:$A,[1]SURVEY123!$AF:$AF,"")</f>
        <v/>
      </c>
      <c r="F90" s="5" t="str">
        <f>_xlfn.XLOOKUP(($A90&amp;"_"&amp;TEXT(F$2,"yyyy-mm-dd")),[1]SURVEY123!$A:$A,[1]SURVEY123!$AF:$AF,"")</f>
        <v/>
      </c>
      <c r="G90" s="5" t="str">
        <f>_xlfn.XLOOKUP(($A90&amp;"_"&amp;TEXT(G$2,"yyyy-mm-dd")),[1]SURVEY123!$A:$A,[1]SURVEY123!$AF:$AF,"")</f>
        <v/>
      </c>
      <c r="H90" s="5" t="str">
        <f>_xlfn.XLOOKUP(($A90&amp;"_"&amp;TEXT(H$2,"yyyy-mm-dd")),[1]SURVEY123!$A:$A,[1]SURVEY123!$AF:$AF,"")</f>
        <v/>
      </c>
      <c r="I90" s="5" t="str">
        <f>_xlfn.XLOOKUP(($A90&amp;"_"&amp;TEXT(I$2,"yyyy-mm-dd")),[1]SURVEY123!$A:$A,[1]SURVEY123!$AF:$AF,"")</f>
        <v/>
      </c>
      <c r="J90" s="5" t="str">
        <f>_xlfn.XLOOKUP(($A90&amp;"_"&amp;TEXT(J$2,"yyyy-mm-dd")),[1]SURVEY123!$A:$A,[1]SURVEY123!$AF:$AF,"")</f>
        <v/>
      </c>
      <c r="K90" s="5" t="str">
        <f>_xlfn.XLOOKUP(($A90&amp;"_"&amp;TEXT(K$2,"yyyy-mm-dd")),[1]SURVEY123!$A:$A,[1]SURVEY123!$AF:$AF,"")</f>
        <v/>
      </c>
      <c r="L90" s="5" t="str">
        <f>_xlfn.XLOOKUP(($A90&amp;"_"&amp;TEXT(L$2,"yyyy-mm-dd")),[1]SURVEY123!$A:$A,[1]SURVEY123!$AF:$AF,"")</f>
        <v/>
      </c>
      <c r="M90" s="5" t="str">
        <f>_xlfn.XLOOKUP(($A90&amp;"_"&amp;TEXT(M$2,"yyyy-mm-dd")),[1]SURVEY123!$A:$A,[1]SURVEY123!$AF:$AF,"")</f>
        <v/>
      </c>
      <c r="N90" s="5" t="str">
        <f>_xlfn.XLOOKUP(($A90&amp;"_"&amp;TEXT(N$2,"yyyy-mm-dd")),[1]SURVEY123!$A:$A,[1]SURVEY123!$AF:$AF,"")</f>
        <v/>
      </c>
      <c r="O90" s="5" t="str">
        <f>_xlfn.XLOOKUP(($A90&amp;"_"&amp;TEXT(O$2,"yyyy-mm-dd")),[1]SURVEY123!$A:$A,[1]SURVEY123!$AF:$AF,"")</f>
        <v/>
      </c>
      <c r="P90" s="5" t="str">
        <f>_xlfn.XLOOKUP(($A90&amp;"_"&amp;TEXT(P$2,"yyyy-mm-dd")),[1]SURVEY123!$A:$A,[1]SURVEY123!$AF:$AF,"")</f>
        <v/>
      </c>
      <c r="Q90" s="5" t="str">
        <f>_xlfn.XLOOKUP(($A90&amp;"_"&amp;TEXT(Q$2,"yyyy-mm-dd")),[1]SURVEY123!$A:$A,[1]SURVEY123!$AF:$AF,"")</f>
        <v/>
      </c>
      <c r="R90" s="3">
        <f t="shared" si="1"/>
        <v>0</v>
      </c>
      <c r="S90" s="12" t="str" cm="1">
        <f t="array" ref="S90">_xlfn.IFS(B90="","NA", AND(R90=0, B90&lt;126), "Excellent", AND(R90&gt;=1, B90&lt;126), "Good", AND(OR(R90=0, R90=1, R90=2), B90&gt;126), "Fair", AND(R90&gt;=3, B90&gt;126), "Poor")</f>
        <v>NA</v>
      </c>
    </row>
    <row r="91" spans="1:19">
      <c r="A91" s="3" t="s">
        <v>94</v>
      </c>
      <c r="B91" s="10">
        <f t="shared" si="3"/>
        <v>58.274139377166527</v>
      </c>
      <c r="C91" s="5" t="str">
        <f>_xlfn.XLOOKUP(($A91&amp;"_"&amp;TEXT(C$2,"yyyy-mm-dd")),[1]SURVEY123!$A:$A,[1]SURVEY123!$AF:$AF,"")</f>
        <v/>
      </c>
      <c r="D91" s="5" t="str">
        <f>_xlfn.XLOOKUP(($A91&amp;"_"&amp;TEXT(D$2,"yyyy-mm-dd")),[1]SURVEY123!$A:$A,[1]SURVEY123!$AF:$AF,"")</f>
        <v/>
      </c>
      <c r="E91" s="5" t="str">
        <f>_xlfn.XLOOKUP(($A91&amp;"_"&amp;TEXT(E$2,"yyyy-mm-dd")),[1]SURVEY123!$A:$A,[1]SURVEY123!$AF:$AF,"")</f>
        <v/>
      </c>
      <c r="F91" s="5" t="str">
        <f>_xlfn.XLOOKUP(($A91&amp;"_"&amp;TEXT(F$2,"yyyy-mm-dd")),[1]SURVEY123!$A:$A,[1]SURVEY123!$AF:$AF,"")</f>
        <v/>
      </c>
      <c r="G91" s="5" t="str">
        <f>_xlfn.XLOOKUP(($A91&amp;"_"&amp;TEXT(G$2,"yyyy-mm-dd")),[1]SURVEY123!$A:$A,[1]SURVEY123!$AF:$AF,"")</f>
        <v/>
      </c>
      <c r="H91" s="5" t="str">
        <f>_xlfn.XLOOKUP(($A91&amp;"_"&amp;TEXT(H$2,"yyyy-mm-dd")),[1]SURVEY123!$A:$A,[1]SURVEY123!$AF:$AF,"")</f>
        <v/>
      </c>
      <c r="I91" s="5">
        <f>_xlfn.XLOOKUP(($A91&amp;"_"&amp;TEXT(I$2,"yyyy-mm-dd")),[1]SURVEY123!$A:$A,[1]SURVEY123!$AF:$AF,"")</f>
        <v>365.4</v>
      </c>
      <c r="J91" s="5">
        <f>_xlfn.XLOOKUP(($A91&amp;"_"&amp;TEXT(J$2,"yyyy-mm-dd")),[1]SURVEY123!$A:$A,[1]SURVEY123!$AF:$AF,"")</f>
        <v>163.1</v>
      </c>
      <c r="K91" s="5">
        <f>_xlfn.XLOOKUP(($A91&amp;"_"&amp;TEXT(K$2,"yyyy-mm-dd")),[1]SURVEY123!$A:$A,[1]SURVEY123!$AF:$AF,"")</f>
        <v>193.5</v>
      </c>
      <c r="L91" s="5">
        <f>_xlfn.XLOOKUP(($A91&amp;"_"&amp;TEXT(L$2,"yyyy-mm-dd")),[1]SURVEY123!$A:$A,[1]SURVEY123!$AF:$AF,"")</f>
        <v>1</v>
      </c>
      <c r="M91" s="5" t="str">
        <f>_xlfn.XLOOKUP(($A91&amp;"_"&amp;TEXT(M$2,"yyyy-mm-dd")),[1]SURVEY123!$A:$A,[1]SURVEY123!$AF:$AF,"")</f>
        <v/>
      </c>
      <c r="N91" s="5" t="str">
        <f>_xlfn.XLOOKUP(($A91&amp;"_"&amp;TEXT(N$2,"yyyy-mm-dd")),[1]SURVEY123!$A:$A,[1]SURVEY123!$AF:$AF,"")</f>
        <v/>
      </c>
      <c r="O91" s="5" t="str">
        <f>_xlfn.XLOOKUP(($A91&amp;"_"&amp;TEXT(O$2,"yyyy-mm-dd")),[1]SURVEY123!$A:$A,[1]SURVEY123!$AF:$AF,"")</f>
        <v/>
      </c>
      <c r="P91" s="5" t="str">
        <f>_xlfn.XLOOKUP(($A91&amp;"_"&amp;TEXT(P$2,"yyyy-mm-dd")),[1]SURVEY123!$A:$A,[1]SURVEY123!$AF:$AF,"")</f>
        <v/>
      </c>
      <c r="Q91" s="5" t="str">
        <f>_xlfn.XLOOKUP(($A91&amp;"_"&amp;TEXT(Q$2,"yyyy-mm-dd")),[1]SURVEY123!$A:$A,[1]SURVEY123!$AF:$AF,"")</f>
        <v/>
      </c>
      <c r="R91" s="3">
        <f t="shared" si="1"/>
        <v>1</v>
      </c>
      <c r="S91" s="12" t="str" cm="1">
        <f t="array" ref="S91">_xlfn.IFS(B91="","NA", AND(R91=0, B91&lt;126), "Excellent", AND(R91&gt;=1, B91&lt;126), "Good", AND(OR(R91=0, R91=1, R91=2), B91&gt;126), "Fair", AND(R91&gt;=3, B91&gt;126), "Poor")</f>
        <v>Good</v>
      </c>
    </row>
    <row r="92" spans="1:19">
      <c r="A92" s="3" t="s">
        <v>95</v>
      </c>
      <c r="B92" s="10">
        <f t="shared" si="3"/>
        <v>1</v>
      </c>
      <c r="C92" s="5" t="str">
        <f>_xlfn.XLOOKUP(($A92&amp;"_"&amp;TEXT(C$2,"yyyy-mm-dd")),[1]SURVEY123!$A:$A,[1]SURVEY123!$AF:$AF,"")</f>
        <v/>
      </c>
      <c r="D92" s="5" t="str">
        <f>_xlfn.XLOOKUP(($A92&amp;"_"&amp;TEXT(D$2,"yyyy-mm-dd")),[1]SURVEY123!$A:$A,[1]SURVEY123!$AF:$AF,"")</f>
        <v/>
      </c>
      <c r="E92" s="5" t="str">
        <f>_xlfn.XLOOKUP(($A92&amp;"_"&amp;TEXT(E$2,"yyyy-mm-dd")),[1]SURVEY123!$A:$A,[1]SURVEY123!$AF:$AF,"")</f>
        <v/>
      </c>
      <c r="F92" s="5" t="str">
        <f>_xlfn.XLOOKUP(($A92&amp;"_"&amp;TEXT(F$2,"yyyy-mm-dd")),[1]SURVEY123!$A:$A,[1]SURVEY123!$AF:$AF,"")</f>
        <v/>
      </c>
      <c r="G92" s="5" t="str">
        <f>_xlfn.XLOOKUP(($A92&amp;"_"&amp;TEXT(G$2,"yyyy-mm-dd")),[1]SURVEY123!$A:$A,[1]SURVEY123!$AF:$AF,"")</f>
        <v/>
      </c>
      <c r="H92" s="5" t="str">
        <f>_xlfn.XLOOKUP(($A92&amp;"_"&amp;TEXT(H$2,"yyyy-mm-dd")),[1]SURVEY123!$A:$A,[1]SURVEY123!$AF:$AF,"")</f>
        <v/>
      </c>
      <c r="I92" s="5" t="str">
        <f>_xlfn.XLOOKUP(($A92&amp;"_"&amp;TEXT(I$2,"yyyy-mm-dd")),[1]SURVEY123!$A:$A,[1]SURVEY123!$AF:$AF,"")</f>
        <v/>
      </c>
      <c r="J92" s="5" t="str">
        <f>_xlfn.XLOOKUP(($A92&amp;"_"&amp;TEXT(J$2,"yyyy-mm-dd")),[1]SURVEY123!$A:$A,[1]SURVEY123!$AF:$AF,"")</f>
        <v/>
      </c>
      <c r="K92" s="5" t="str">
        <f>_xlfn.XLOOKUP(($A92&amp;"_"&amp;TEXT(K$2,"yyyy-mm-dd")),[1]SURVEY123!$A:$A,[1]SURVEY123!$AF:$AF,"")</f>
        <v/>
      </c>
      <c r="L92" s="5" t="str">
        <f>_xlfn.XLOOKUP(($A92&amp;"_"&amp;TEXT(L$2,"yyyy-mm-dd")),[1]SURVEY123!$A:$A,[1]SURVEY123!$AF:$AF,"")</f>
        <v/>
      </c>
      <c r="M92" s="5" t="str">
        <f>_xlfn.XLOOKUP(($A92&amp;"_"&amp;TEXT(M$2,"yyyy-mm-dd")),[1]SURVEY123!$A:$A,[1]SURVEY123!$AF:$AF,"")</f>
        <v/>
      </c>
      <c r="N92" s="5">
        <f>_xlfn.XLOOKUP(($A92&amp;"_"&amp;TEXT(N$2,"yyyy-mm-dd")),[1]SURVEY123!$A:$A,[1]SURVEY123!$AF:$AF,"")</f>
        <v>1</v>
      </c>
      <c r="O92" s="5" t="str">
        <f>_xlfn.XLOOKUP(($A92&amp;"_"&amp;TEXT(O$2,"yyyy-mm-dd")),[1]SURVEY123!$A:$A,[1]SURVEY123!$AF:$AF,"")</f>
        <v/>
      </c>
      <c r="P92" s="5" t="str">
        <f>_xlfn.XLOOKUP(($A92&amp;"_"&amp;TEXT(P$2,"yyyy-mm-dd")),[1]SURVEY123!$A:$A,[1]SURVEY123!$AF:$AF,"")</f>
        <v/>
      </c>
      <c r="Q92" s="5" t="str">
        <f>_xlfn.XLOOKUP(($A92&amp;"_"&amp;TEXT(Q$2,"yyyy-mm-dd")),[1]SURVEY123!$A:$A,[1]SURVEY123!$AF:$AF,"")</f>
        <v/>
      </c>
      <c r="R92" s="3">
        <f t="shared" si="1"/>
        <v>0</v>
      </c>
      <c r="S92" s="12" t="str" cm="1">
        <f t="array" ref="S92">_xlfn.IFS(B92="","NA", AND(R92=0, B92&lt;126), "Excellent", AND(R92&gt;=1, B92&lt;126), "Good", AND(OR(R92=0, R92=1, R92=2), B92&gt;126), "Fair", AND(R92&gt;=3, B92&gt;126), "Poor")</f>
        <v>Excellent</v>
      </c>
    </row>
    <row r="93" spans="1:19">
      <c r="A93" s="3" t="s">
        <v>96</v>
      </c>
      <c r="B93" s="10" t="str">
        <f t="shared" si="3"/>
        <v/>
      </c>
      <c r="C93" s="5" t="str">
        <f>_xlfn.XLOOKUP(($A93&amp;"_"&amp;TEXT(C$2,"yyyy-mm-dd")),[1]SURVEY123!$A:$A,[1]SURVEY123!$AF:$AF,"")</f>
        <v/>
      </c>
      <c r="D93" s="5" t="str">
        <f>_xlfn.XLOOKUP(($A93&amp;"_"&amp;TEXT(D$2,"yyyy-mm-dd")),[1]SURVEY123!$A:$A,[1]SURVEY123!$AF:$AF,"")</f>
        <v/>
      </c>
      <c r="E93" s="5" t="str">
        <f>_xlfn.XLOOKUP(($A93&amp;"_"&amp;TEXT(E$2,"yyyy-mm-dd")),[1]SURVEY123!$A:$A,[1]SURVEY123!$AF:$AF,"")</f>
        <v/>
      </c>
      <c r="F93" s="5" t="str">
        <f>_xlfn.XLOOKUP(($A93&amp;"_"&amp;TEXT(F$2,"yyyy-mm-dd")),[1]SURVEY123!$A:$A,[1]SURVEY123!$AF:$AF,"")</f>
        <v/>
      </c>
      <c r="G93" s="5" t="str">
        <f>_xlfn.XLOOKUP(($A93&amp;"_"&amp;TEXT(G$2,"yyyy-mm-dd")),[1]SURVEY123!$A:$A,[1]SURVEY123!$AF:$AF,"")</f>
        <v/>
      </c>
      <c r="H93" s="5" t="str">
        <f>_xlfn.XLOOKUP(($A93&amp;"_"&amp;TEXT(H$2,"yyyy-mm-dd")),[1]SURVEY123!$A:$A,[1]SURVEY123!$AF:$AF,"")</f>
        <v/>
      </c>
      <c r="I93" s="5" t="str">
        <f>_xlfn.XLOOKUP(($A93&amp;"_"&amp;TEXT(I$2,"yyyy-mm-dd")),[1]SURVEY123!$A:$A,[1]SURVEY123!$AF:$AF,"")</f>
        <v/>
      </c>
      <c r="J93" s="5" t="str">
        <f>_xlfn.XLOOKUP(($A93&amp;"_"&amp;TEXT(J$2,"yyyy-mm-dd")),[1]SURVEY123!$A:$A,[1]SURVEY123!$AF:$AF,"")</f>
        <v/>
      </c>
      <c r="K93" s="5" t="str">
        <f>_xlfn.XLOOKUP(($A93&amp;"_"&amp;TEXT(K$2,"yyyy-mm-dd")),[1]SURVEY123!$A:$A,[1]SURVEY123!$AF:$AF,"")</f>
        <v/>
      </c>
      <c r="L93" s="5" t="str">
        <f>_xlfn.XLOOKUP(($A93&amp;"_"&amp;TEXT(L$2,"yyyy-mm-dd")),[1]SURVEY123!$A:$A,[1]SURVEY123!$AF:$AF,"")</f>
        <v/>
      </c>
      <c r="M93" s="5" t="str">
        <f>_xlfn.XLOOKUP(($A93&amp;"_"&amp;TEXT(M$2,"yyyy-mm-dd")),[1]SURVEY123!$A:$A,[1]SURVEY123!$AF:$AF,"")</f>
        <v/>
      </c>
      <c r="N93" s="5" t="str">
        <f>_xlfn.XLOOKUP(($A93&amp;"_"&amp;TEXT(N$2,"yyyy-mm-dd")),[1]SURVEY123!$A:$A,[1]SURVEY123!$AF:$AF,"")</f>
        <v/>
      </c>
      <c r="O93" s="5" t="str">
        <f>_xlfn.XLOOKUP(($A93&amp;"_"&amp;TEXT(O$2,"yyyy-mm-dd")),[1]SURVEY123!$A:$A,[1]SURVEY123!$AF:$AF,"")</f>
        <v/>
      </c>
      <c r="P93" s="5" t="str">
        <f>_xlfn.XLOOKUP(($A93&amp;"_"&amp;TEXT(P$2,"yyyy-mm-dd")),[1]SURVEY123!$A:$A,[1]SURVEY123!$AF:$AF,"")</f>
        <v/>
      </c>
      <c r="Q93" s="5" t="str">
        <f>_xlfn.XLOOKUP(($A93&amp;"_"&amp;TEXT(Q$2,"yyyy-mm-dd")),[1]SURVEY123!$A:$A,[1]SURVEY123!$AF:$AF,"")</f>
        <v/>
      </c>
      <c r="R93" s="3">
        <f t="shared" si="1"/>
        <v>0</v>
      </c>
      <c r="S93" s="12" t="str" cm="1">
        <f t="array" ref="S93">_xlfn.IFS(B93="","NA", AND(R93=0, B93&lt;126), "Excellent", AND(R93&gt;=1, B93&lt;126), "Good", AND(OR(R93=0, R93=1, R93=2), B93&gt;126), "Fair", AND(R93&gt;=3, B93&gt;126), "Poor")</f>
        <v>NA</v>
      </c>
    </row>
    <row r="94" spans="1:19">
      <c r="A94" s="3" t="s">
        <v>97</v>
      </c>
      <c r="B94" s="10" t="str">
        <f t="shared" si="3"/>
        <v/>
      </c>
      <c r="C94" s="5" t="str">
        <f>_xlfn.XLOOKUP(($A94&amp;"_"&amp;TEXT(C$2,"yyyy-mm-dd")),[1]SURVEY123!$A:$A,[1]SURVEY123!$AF:$AF,"")</f>
        <v/>
      </c>
      <c r="D94" s="5" t="str">
        <f>_xlfn.XLOOKUP(($A94&amp;"_"&amp;TEXT(D$2,"yyyy-mm-dd")),[1]SURVEY123!$A:$A,[1]SURVEY123!$AF:$AF,"")</f>
        <v/>
      </c>
      <c r="E94" s="5" t="str">
        <f>_xlfn.XLOOKUP(($A94&amp;"_"&amp;TEXT(E$2,"yyyy-mm-dd")),[1]SURVEY123!$A:$A,[1]SURVEY123!$AF:$AF,"")</f>
        <v/>
      </c>
      <c r="F94" s="5" t="str">
        <f>_xlfn.XLOOKUP(($A94&amp;"_"&amp;TEXT(F$2,"yyyy-mm-dd")),[1]SURVEY123!$A:$A,[1]SURVEY123!$AF:$AF,"")</f>
        <v/>
      </c>
      <c r="G94" s="5" t="str">
        <f>_xlfn.XLOOKUP(($A94&amp;"_"&amp;TEXT(G$2,"yyyy-mm-dd")),[1]SURVEY123!$A:$A,[1]SURVEY123!$AF:$AF,"")</f>
        <v/>
      </c>
      <c r="H94" s="5" t="str">
        <f>_xlfn.XLOOKUP(($A94&amp;"_"&amp;TEXT(H$2,"yyyy-mm-dd")),[1]SURVEY123!$A:$A,[1]SURVEY123!$AF:$AF,"")</f>
        <v/>
      </c>
      <c r="I94" s="5" t="str">
        <f>_xlfn.XLOOKUP(($A94&amp;"_"&amp;TEXT(I$2,"yyyy-mm-dd")),[1]SURVEY123!$A:$A,[1]SURVEY123!$AF:$AF,"")</f>
        <v/>
      </c>
      <c r="J94" s="5" t="str">
        <f>_xlfn.XLOOKUP(($A94&amp;"_"&amp;TEXT(J$2,"yyyy-mm-dd")),[1]SURVEY123!$A:$A,[1]SURVEY123!$AF:$AF,"")</f>
        <v/>
      </c>
      <c r="K94" s="5" t="str">
        <f>_xlfn.XLOOKUP(($A94&amp;"_"&amp;TEXT(K$2,"yyyy-mm-dd")),[1]SURVEY123!$A:$A,[1]SURVEY123!$AF:$AF,"")</f>
        <v/>
      </c>
      <c r="L94" s="5" t="str">
        <f>_xlfn.XLOOKUP(($A94&amp;"_"&amp;TEXT(L$2,"yyyy-mm-dd")),[1]SURVEY123!$A:$A,[1]SURVEY123!$AF:$AF,"")</f>
        <v/>
      </c>
      <c r="M94" s="5" t="str">
        <f>_xlfn.XLOOKUP(($A94&amp;"_"&amp;TEXT(M$2,"yyyy-mm-dd")),[1]SURVEY123!$A:$A,[1]SURVEY123!$AF:$AF,"")</f>
        <v/>
      </c>
      <c r="N94" s="5" t="str">
        <f>_xlfn.XLOOKUP(($A94&amp;"_"&amp;TEXT(N$2,"yyyy-mm-dd")),[1]SURVEY123!$A:$A,[1]SURVEY123!$AF:$AF,"")</f>
        <v/>
      </c>
      <c r="O94" s="5" t="str">
        <f>_xlfn.XLOOKUP(($A94&amp;"_"&amp;TEXT(O$2,"yyyy-mm-dd")),[1]SURVEY123!$A:$A,[1]SURVEY123!$AF:$AF,"")</f>
        <v/>
      </c>
      <c r="P94" s="5" t="str">
        <f>_xlfn.XLOOKUP(($A94&amp;"_"&amp;TEXT(P$2,"yyyy-mm-dd")),[1]SURVEY123!$A:$A,[1]SURVEY123!$AF:$AF,"")</f>
        <v/>
      </c>
      <c r="Q94" s="5" t="str">
        <f>_xlfn.XLOOKUP(($A94&amp;"_"&amp;TEXT(Q$2,"yyyy-mm-dd")),[1]SURVEY123!$A:$A,[1]SURVEY123!$AF:$AF,"")</f>
        <v/>
      </c>
      <c r="R94" s="3">
        <f t="shared" si="1"/>
        <v>0</v>
      </c>
      <c r="S94" s="12" t="str" cm="1">
        <f t="array" ref="S94">_xlfn.IFS(B94="","NA", AND(R94=0, B94&lt;126), "Excellent", AND(R94&gt;=1, B94&lt;126), "Good", AND(OR(R94=0, R94=1, R94=2), B94&gt;126), "Fair", AND(R94&gt;=3, B94&gt;126), "Poor")</f>
        <v>NA</v>
      </c>
    </row>
    <row r="95" spans="1:19">
      <c r="A95" s="3" t="s">
        <v>98</v>
      </c>
      <c r="B95" s="10">
        <f t="shared" si="3"/>
        <v>22.59586651469856</v>
      </c>
      <c r="C95" s="5">
        <f>_xlfn.XLOOKUP(($A95&amp;"_"&amp;TEXT(C$2,"yyyy-mm-dd")),[1]SURVEY123!$A:$A,[1]SURVEY123!$AF:$AF,"")</f>
        <v>71.900000000000006</v>
      </c>
      <c r="D95" s="5" t="str">
        <f>_xlfn.XLOOKUP(($A95&amp;"_"&amp;TEXT(D$2,"yyyy-mm-dd")),[1]SURVEY123!$A:$A,[1]SURVEY123!$AF:$AF,"")</f>
        <v/>
      </c>
      <c r="E95" s="5">
        <f>_xlfn.XLOOKUP(($A95&amp;"_"&amp;TEXT(E$2,"yyyy-mm-dd")),[1]SURVEY123!$A:$A,[1]SURVEY123!$AF:$AF,"")</f>
        <v>1553.1</v>
      </c>
      <c r="F95" s="5">
        <f>_xlfn.XLOOKUP(($A95&amp;"_"&amp;TEXT(F$2,"yyyy-mm-dd")),[1]SURVEY123!$A:$A,[1]SURVEY123!$AF:$AF,"")</f>
        <v>11.9</v>
      </c>
      <c r="G95" s="5">
        <f>_xlfn.XLOOKUP(($A95&amp;"_"&amp;TEXT(G$2,"yyyy-mm-dd")),[1]SURVEY123!$A:$A,[1]SURVEY123!$AF:$AF,"")</f>
        <v>10.9</v>
      </c>
      <c r="H95" s="5" t="str">
        <f>_xlfn.XLOOKUP(($A95&amp;"_"&amp;TEXT(H$2,"yyyy-mm-dd")),[1]SURVEY123!$A:$A,[1]SURVEY123!$AF:$AF,"")</f>
        <v/>
      </c>
      <c r="I95" s="5" t="str">
        <f>_xlfn.XLOOKUP(($A95&amp;"_"&amp;TEXT(I$2,"yyyy-mm-dd")),[1]SURVEY123!$A:$A,[1]SURVEY123!$AF:$AF,"")</f>
        <v/>
      </c>
      <c r="J95" s="5" t="str">
        <f>_xlfn.XLOOKUP(($A95&amp;"_"&amp;TEXT(J$2,"yyyy-mm-dd")),[1]SURVEY123!$A:$A,[1]SURVEY123!$AF:$AF,"")</f>
        <v/>
      </c>
      <c r="K95" s="5">
        <f>_xlfn.XLOOKUP(($A95&amp;"_"&amp;TEXT(K$2,"yyyy-mm-dd")),[1]SURVEY123!$A:$A,[1]SURVEY123!$AF:$AF,"")</f>
        <v>3</v>
      </c>
      <c r="L95" s="5">
        <f>_xlfn.XLOOKUP(($A95&amp;"_"&amp;TEXT(L$2,"yyyy-mm-dd")),[1]SURVEY123!$A:$A,[1]SURVEY123!$AF:$AF,"")</f>
        <v>5.2</v>
      </c>
      <c r="M95" s="5">
        <f>_xlfn.XLOOKUP(($A95&amp;"_"&amp;TEXT(M$2,"yyyy-mm-dd")),[1]SURVEY123!$A:$A,[1]SURVEY123!$AF:$AF,"")</f>
        <v>601.5</v>
      </c>
      <c r="N95" s="5">
        <f>_xlfn.XLOOKUP(($A95&amp;"_"&amp;TEXT(N$2,"yyyy-mm-dd")),[1]SURVEY123!$A:$A,[1]SURVEY123!$AF:$AF,"")</f>
        <v>0.5</v>
      </c>
      <c r="O95" s="5" t="str">
        <f>_xlfn.XLOOKUP(($A95&amp;"_"&amp;TEXT(O$2,"yyyy-mm-dd")),[1]SURVEY123!$A:$A,[1]SURVEY123!$AF:$AF,"")</f>
        <v/>
      </c>
      <c r="P95" s="5" t="str">
        <f>_xlfn.XLOOKUP(($A95&amp;"_"&amp;TEXT(P$2,"yyyy-mm-dd")),[1]SURVEY123!$A:$A,[1]SURVEY123!$AF:$AF,"")</f>
        <v/>
      </c>
      <c r="Q95" s="5" t="str">
        <f>_xlfn.XLOOKUP(($A95&amp;"_"&amp;TEXT(Q$2,"yyyy-mm-dd")),[1]SURVEY123!$A:$A,[1]SURVEY123!$AF:$AF,"")</f>
        <v/>
      </c>
      <c r="R95" s="3">
        <f t="shared" si="1"/>
        <v>2</v>
      </c>
      <c r="S95" s="12" t="str" cm="1">
        <f t="array" ref="S95">_xlfn.IFS(B95="","NA", AND(R95=0, B95&lt;126), "Excellent", AND(R95&gt;=1, B95&lt;126), "Good", AND(OR(R95=0, R95=1, R95=2), B95&gt;126), "Fair", AND(R95&gt;=3, B95&gt;126), "Poor")</f>
        <v>Good</v>
      </c>
    </row>
    <row r="96" spans="1:19">
      <c r="A96" s="3" t="s">
        <v>99</v>
      </c>
      <c r="B96" s="10">
        <f t="shared" si="3"/>
        <v>21.533806578753588</v>
      </c>
      <c r="C96" s="5">
        <f>_xlfn.XLOOKUP(($A96&amp;"_"&amp;TEXT(C$2,"yyyy-mm-dd")),[1]SURVEY123!$A:$A,[1]SURVEY123!$AF:$AF,"")</f>
        <v>307.60000000000002</v>
      </c>
      <c r="D96" s="5" t="str">
        <f>_xlfn.XLOOKUP(($A96&amp;"_"&amp;TEXT(D$2,"yyyy-mm-dd")),[1]SURVEY123!$A:$A,[1]SURVEY123!$AF:$AF,"")</f>
        <v/>
      </c>
      <c r="E96" s="5">
        <f>_xlfn.XLOOKUP(($A96&amp;"_"&amp;TEXT(E$2,"yyyy-mm-dd")),[1]SURVEY123!$A:$A,[1]SURVEY123!$AF:$AF,"")</f>
        <v>2500</v>
      </c>
      <c r="F96" s="5">
        <f>_xlfn.XLOOKUP(($A96&amp;"_"&amp;TEXT(F$2,"yyyy-mm-dd")),[1]SURVEY123!$A:$A,[1]SURVEY123!$AF:$AF,"")</f>
        <v>18.5</v>
      </c>
      <c r="G96" s="5">
        <f>_xlfn.XLOOKUP(($A96&amp;"_"&amp;TEXT(G$2,"yyyy-mm-dd")),[1]SURVEY123!$A:$A,[1]SURVEY123!$AF:$AF,"")</f>
        <v>139.6</v>
      </c>
      <c r="H96" s="5" t="str">
        <f>_xlfn.XLOOKUP(($A96&amp;"_"&amp;TEXT(H$2,"yyyy-mm-dd")),[1]SURVEY123!$A:$A,[1]SURVEY123!$AF:$AF,"")</f>
        <v/>
      </c>
      <c r="I96" s="5" t="str">
        <f>_xlfn.XLOOKUP(($A96&amp;"_"&amp;TEXT(I$2,"yyyy-mm-dd")),[1]SURVEY123!$A:$A,[1]SURVEY123!$AF:$AF,"")</f>
        <v/>
      </c>
      <c r="J96" s="5" t="str">
        <f>_xlfn.XLOOKUP(($A96&amp;"_"&amp;TEXT(J$2,"yyyy-mm-dd")),[1]SURVEY123!$A:$A,[1]SURVEY123!$AF:$AF,"")</f>
        <v/>
      </c>
      <c r="K96" s="5">
        <f>_xlfn.XLOOKUP(($A96&amp;"_"&amp;TEXT(K$2,"yyyy-mm-dd")),[1]SURVEY123!$A:$A,[1]SURVEY123!$AF:$AF,"")</f>
        <v>9.6</v>
      </c>
      <c r="L96" s="5">
        <f>_xlfn.XLOOKUP(($A96&amp;"_"&amp;TEXT(L$2,"yyyy-mm-dd")),[1]SURVEY123!$A:$A,[1]SURVEY123!$AF:$AF,"")</f>
        <v>9.6999999999999993</v>
      </c>
      <c r="M96" s="5">
        <f>_xlfn.XLOOKUP(($A96&amp;"_"&amp;TEXT(M$2,"yyyy-mm-dd")),[1]SURVEY123!$A:$A,[1]SURVEY123!$AF:$AF,"")</f>
        <v>0.5</v>
      </c>
      <c r="N96" s="5">
        <f>_xlfn.XLOOKUP(($A96&amp;"_"&amp;TEXT(N$2,"yyyy-mm-dd")),[1]SURVEY123!$A:$A,[1]SURVEY123!$AF:$AF,"")</f>
        <v>0.5</v>
      </c>
      <c r="O96" s="5" t="str">
        <f>_xlfn.XLOOKUP(($A96&amp;"_"&amp;TEXT(O$2,"yyyy-mm-dd")),[1]SURVEY123!$A:$A,[1]SURVEY123!$AF:$AF,"")</f>
        <v/>
      </c>
      <c r="P96" s="5" t="str">
        <f>_xlfn.XLOOKUP(($A96&amp;"_"&amp;TEXT(P$2,"yyyy-mm-dd")),[1]SURVEY123!$A:$A,[1]SURVEY123!$AF:$AF,"")</f>
        <v/>
      </c>
      <c r="Q96" s="5" t="str">
        <f>_xlfn.XLOOKUP(($A96&amp;"_"&amp;TEXT(Q$2,"yyyy-mm-dd")),[1]SURVEY123!$A:$A,[1]SURVEY123!$AF:$AF,"")</f>
        <v/>
      </c>
      <c r="R96" s="3">
        <f t="shared" si="1"/>
        <v>2</v>
      </c>
      <c r="S96" s="12" t="str" cm="1">
        <f t="array" ref="S96">_xlfn.IFS(B96="","NA", AND(R96=0, B96&lt;126), "Excellent", AND(R96&gt;=1, B96&lt;126), "Good", AND(OR(R96=0, R96=1, R96=2), B96&gt;126), "Fair", AND(R96&gt;=3, B96&gt;126), "Poor")</f>
        <v>Good</v>
      </c>
    </row>
    <row r="97" spans="1:19">
      <c r="A97" s="3" t="s">
        <v>100</v>
      </c>
      <c r="B97" s="10">
        <f t="shared" si="3"/>
        <v>106.41079655624799</v>
      </c>
      <c r="C97" s="5" t="str">
        <f>_xlfn.XLOOKUP(($A97&amp;"_"&amp;TEXT(C$2,"yyyy-mm-dd")),[1]SURVEY123!$A:$A,[1]SURVEY123!$AF:$AF,"")</f>
        <v/>
      </c>
      <c r="D97" s="5" t="str">
        <f>_xlfn.XLOOKUP(($A97&amp;"_"&amp;TEXT(D$2,"yyyy-mm-dd")),[1]SURVEY123!$A:$A,[1]SURVEY123!$AF:$AF,"")</f>
        <v/>
      </c>
      <c r="E97" s="5" t="str">
        <f>_xlfn.XLOOKUP(($A97&amp;"_"&amp;TEXT(E$2,"yyyy-mm-dd")),[1]SURVEY123!$A:$A,[1]SURVEY123!$AF:$AF,"")</f>
        <v/>
      </c>
      <c r="F97" s="5" t="str">
        <f>_xlfn.XLOOKUP(($A97&amp;"_"&amp;TEXT(F$2,"yyyy-mm-dd")),[1]SURVEY123!$A:$A,[1]SURVEY123!$AF:$AF,"")</f>
        <v/>
      </c>
      <c r="G97" s="5" t="str">
        <f>_xlfn.XLOOKUP(($A97&amp;"_"&amp;TEXT(G$2,"yyyy-mm-dd")),[1]SURVEY123!$A:$A,[1]SURVEY123!$AF:$AF,"")</f>
        <v/>
      </c>
      <c r="H97" s="5" t="str">
        <f>_xlfn.XLOOKUP(($A97&amp;"_"&amp;TEXT(H$2,"yyyy-mm-dd")),[1]SURVEY123!$A:$A,[1]SURVEY123!$AF:$AF,"")</f>
        <v/>
      </c>
      <c r="I97" s="5">
        <f>_xlfn.XLOOKUP(($A97&amp;"_"&amp;TEXT(I$2,"yyyy-mm-dd")),[1]SURVEY123!$A:$A,[1]SURVEY123!$AF:$AF,"")</f>
        <v>104.3</v>
      </c>
      <c r="J97" s="5">
        <f>_xlfn.XLOOKUP(($A97&amp;"_"&amp;TEXT(J$2,"yyyy-mm-dd")),[1]SURVEY123!$A:$A,[1]SURVEY123!$AF:$AF,"")</f>
        <v>209.8</v>
      </c>
      <c r="K97" s="5">
        <f>_xlfn.XLOOKUP(($A97&amp;"_"&amp;TEXT(K$2,"yyyy-mm-dd")),[1]SURVEY123!$A:$A,[1]SURVEY123!$AF:$AF,"")</f>
        <v>66.3</v>
      </c>
      <c r="L97" s="5">
        <f>_xlfn.XLOOKUP(($A97&amp;"_"&amp;TEXT(L$2,"yyyy-mm-dd")),[1]SURVEY123!$A:$A,[1]SURVEY123!$AF:$AF,"")</f>
        <v>139.1</v>
      </c>
      <c r="M97" s="5">
        <f>_xlfn.XLOOKUP(($A97&amp;"_"&amp;TEXT(M$2,"yyyy-mm-dd")),[1]SURVEY123!$A:$A,[1]SURVEY123!$AF:$AF,"")</f>
        <v>123.4</v>
      </c>
      <c r="N97" s="5">
        <f>_xlfn.XLOOKUP(($A97&amp;"_"&amp;TEXT(N$2,"yyyy-mm-dd")),[1]SURVEY123!$A:$A,[1]SURVEY123!$AF:$AF,"")</f>
        <v>58.3</v>
      </c>
      <c r="O97" s="5" t="str">
        <f>_xlfn.XLOOKUP(($A97&amp;"_"&amp;TEXT(O$2,"yyyy-mm-dd")),[1]SURVEY123!$A:$A,[1]SURVEY123!$AF:$AF,"")</f>
        <v/>
      </c>
      <c r="P97" s="5" t="str">
        <f>_xlfn.XLOOKUP(($A97&amp;"_"&amp;TEXT(P$2,"yyyy-mm-dd")),[1]SURVEY123!$A:$A,[1]SURVEY123!$AF:$AF,"")</f>
        <v/>
      </c>
      <c r="Q97" s="5" t="str">
        <f>_xlfn.XLOOKUP(($A97&amp;"_"&amp;TEXT(Q$2,"yyyy-mm-dd")),[1]SURVEY123!$A:$A,[1]SURVEY123!$AF:$AF,"")</f>
        <v/>
      </c>
      <c r="R97" s="3">
        <f t="shared" si="1"/>
        <v>0</v>
      </c>
      <c r="S97" s="12" t="str" cm="1">
        <f t="array" ref="S97">_xlfn.IFS(B97="","NA", AND(R97=0, B97&lt;126), "Excellent", AND(R97&gt;=1, B97&lt;126), "Good", AND(OR(R97=0, R97=1, R97=2), B97&gt;126), "Fair", AND(R97&gt;=3, B97&gt;126), "Poor")</f>
        <v>Excellent</v>
      </c>
    </row>
    <row r="98" spans="1:19">
      <c r="A98" s="3" t="s">
        <v>101</v>
      </c>
      <c r="B98" s="10">
        <f t="shared" si="3"/>
        <v>66.379058423733483</v>
      </c>
      <c r="C98" s="5">
        <f>_xlfn.XLOOKUP(($A98&amp;"_"&amp;TEXT(C$2,"yyyy-mm-dd")),[1]SURVEY123!$A:$A,[1]SURVEY123!$AF:$AF,"")</f>
        <v>866.4</v>
      </c>
      <c r="D98" s="5">
        <f>_xlfn.XLOOKUP(($A98&amp;"_"&amp;TEXT(D$2,"yyyy-mm-dd")),[1]SURVEY123!$A:$A,[1]SURVEY123!$AF:$AF,"")</f>
        <v>21.1</v>
      </c>
      <c r="E98" s="5">
        <f>_xlfn.XLOOKUP(($A98&amp;"_"&amp;TEXT(E$2,"yyyy-mm-dd")),[1]SURVEY123!$A:$A,[1]SURVEY123!$AF:$AF,"")</f>
        <v>435.2</v>
      </c>
      <c r="F98" s="5">
        <f>_xlfn.XLOOKUP(($A98&amp;"_"&amp;TEXT(F$2,"yyyy-mm-dd")),[1]SURVEY123!$A:$A,[1]SURVEY123!$AF:$AF,"")</f>
        <v>107.1</v>
      </c>
      <c r="G98" s="5">
        <f>_xlfn.XLOOKUP(($A98&amp;"_"&amp;TEXT(G$2,"yyyy-mm-dd")),[1]SURVEY123!$A:$A,[1]SURVEY123!$AF:$AF,"")</f>
        <v>517.20000000000005</v>
      </c>
      <c r="H98" s="5" t="str">
        <f>_xlfn.XLOOKUP(($A98&amp;"_"&amp;TEXT(H$2,"yyyy-mm-dd")),[1]SURVEY123!$A:$A,[1]SURVEY123!$AF:$AF,"")</f>
        <v/>
      </c>
      <c r="I98" s="5">
        <f>_xlfn.XLOOKUP(($A98&amp;"_"&amp;TEXT(I$2,"yyyy-mm-dd")),[1]SURVEY123!$A:$A,[1]SURVEY123!$AF:$AF,"")</f>
        <v>40.200000000000003</v>
      </c>
      <c r="J98" s="5">
        <f>_xlfn.XLOOKUP(($A98&amp;"_"&amp;TEXT(J$2,"yyyy-mm-dd")),[1]SURVEY123!$A:$A,[1]SURVEY123!$AF:$AF,"")</f>
        <v>8.6</v>
      </c>
      <c r="K98" s="5">
        <f>_xlfn.XLOOKUP(($A98&amp;"_"&amp;TEXT(K$2,"yyyy-mm-dd")),[1]SURVEY123!$A:$A,[1]SURVEY123!$AF:$AF,"")</f>
        <v>72.7</v>
      </c>
      <c r="L98" s="5">
        <f>_xlfn.XLOOKUP(($A98&amp;"_"&amp;TEXT(L$2,"yyyy-mm-dd")),[1]SURVEY123!$A:$A,[1]SURVEY123!$AF:$AF,"")</f>
        <v>13.2</v>
      </c>
      <c r="M98" s="5">
        <f>_xlfn.XLOOKUP(($A98&amp;"_"&amp;TEXT(M$2,"yyyy-mm-dd")),[1]SURVEY123!$A:$A,[1]SURVEY123!$AF:$AF,"")</f>
        <v>14.5</v>
      </c>
      <c r="N98" s="5">
        <f>_xlfn.XLOOKUP(($A98&amp;"_"&amp;TEXT(N$2,"yyyy-mm-dd")),[1]SURVEY123!$A:$A,[1]SURVEY123!$AF:$AF,"")</f>
        <v>52</v>
      </c>
      <c r="O98" s="5" t="str">
        <f>_xlfn.XLOOKUP(($A98&amp;"_"&amp;TEXT(O$2,"yyyy-mm-dd")),[1]SURVEY123!$A:$A,[1]SURVEY123!$AF:$AF,"")</f>
        <v/>
      </c>
      <c r="P98" s="5" t="str">
        <f>_xlfn.XLOOKUP(($A98&amp;"_"&amp;TEXT(P$2,"yyyy-mm-dd")),[1]SURVEY123!$A:$A,[1]SURVEY123!$AF:$AF,"")</f>
        <v/>
      </c>
      <c r="Q98" s="5" t="str">
        <f>_xlfn.XLOOKUP(($A98&amp;"_"&amp;TEXT(Q$2,"yyyy-mm-dd")),[1]SURVEY123!$A:$A,[1]SURVEY123!$AF:$AF,"")</f>
        <v/>
      </c>
      <c r="R98" s="3">
        <f t="shared" si="1"/>
        <v>3</v>
      </c>
      <c r="S98" s="12" t="str" cm="1">
        <f t="array" ref="S98">_xlfn.IFS(B98="","NA", AND(R98=0, B98&lt;126), "Excellent", AND(R98&gt;=1, B98&lt;126), "Good", AND(OR(R98=0, R98=1, R98=2), B98&gt;126), "Fair", AND(R98&gt;=3, B98&gt;126), "Poor")</f>
        <v>Good</v>
      </c>
    </row>
    <row r="99" spans="1:19">
      <c r="A99" s="4" t="s">
        <v>102</v>
      </c>
      <c r="B99" s="10">
        <f t="shared" si="3"/>
        <v>377.94148270676033</v>
      </c>
      <c r="C99" s="5">
        <f>_xlfn.XLOOKUP(($A99&amp;"_"&amp;TEXT(C$2,"yyyy-mm-dd")),[1]SURVEY123!$A:$A,[1]SURVEY123!$AF:$AF,"")</f>
        <v>727</v>
      </c>
      <c r="D99" s="5">
        <f>_xlfn.XLOOKUP(($A99&amp;"_"&amp;TEXT(D$2,"yyyy-mm-dd")),[1]SURVEY123!$A:$A,[1]SURVEY123!$AF:$AF,"")</f>
        <v>272.3</v>
      </c>
      <c r="E99" s="5">
        <f>_xlfn.XLOOKUP(($A99&amp;"_"&amp;TEXT(E$2,"yyyy-mm-dd")),[1]SURVEY123!$A:$A,[1]SURVEY123!$AF:$AF,"")</f>
        <v>2500</v>
      </c>
      <c r="F99" s="5">
        <f>_xlfn.XLOOKUP(($A99&amp;"_"&amp;TEXT(F$2,"yyyy-mm-dd")),[1]SURVEY123!$A:$A,[1]SURVEY123!$AF:$AF,"")</f>
        <v>435.2</v>
      </c>
      <c r="G99" s="5">
        <f>_xlfn.XLOOKUP(($A99&amp;"_"&amp;TEXT(G$2,"yyyy-mm-dd")),[1]SURVEY123!$A:$A,[1]SURVEY123!$AF:$AF,"")</f>
        <v>2419.6</v>
      </c>
      <c r="H99" s="5">
        <f>_xlfn.XLOOKUP(($A99&amp;"_"&amp;TEXT(H$2,"yyyy-mm-dd")),[1]SURVEY123!$A:$A,[1]SURVEY123!$AF:$AF,"")</f>
        <v>184.2</v>
      </c>
      <c r="I99" s="5">
        <f>_xlfn.XLOOKUP(($A99&amp;"_"&amp;TEXT(I$2,"yyyy-mm-dd")),[1]SURVEY123!$A:$A,[1]SURVEY123!$AF:$AF,"")</f>
        <v>150</v>
      </c>
      <c r="J99" s="5">
        <f>_xlfn.XLOOKUP(($A99&amp;"_"&amp;TEXT(J$2,"yyyy-mm-dd")),[1]SURVEY123!$A:$A,[1]SURVEY123!$AF:$AF,"")</f>
        <v>316.89999999999998</v>
      </c>
      <c r="K99" s="5">
        <f>_xlfn.XLOOKUP(($A99&amp;"_"&amp;TEXT(K$2,"yyyy-mm-dd")),[1]SURVEY123!$A:$A,[1]SURVEY123!$AF:$AF,"")</f>
        <v>95.9</v>
      </c>
      <c r="L99" s="5">
        <f>_xlfn.XLOOKUP(($A99&amp;"_"&amp;TEXT(L$2,"yyyy-mm-dd")),[1]SURVEY123!$A:$A,[1]SURVEY123!$AF:$AF,"")</f>
        <v>125.4</v>
      </c>
      <c r="M99" s="5">
        <f>_xlfn.XLOOKUP(($A99&amp;"_"&amp;TEXT(M$2,"yyyy-mm-dd")),[1]SURVEY123!$A:$A,[1]SURVEY123!$AF:$AF,"")</f>
        <v>686.7</v>
      </c>
      <c r="N99" s="5">
        <f>_xlfn.XLOOKUP(($A99&amp;"_"&amp;TEXT(N$2,"yyyy-mm-dd")),[1]SURVEY123!$A:$A,[1]SURVEY123!$AF:$AF,"")</f>
        <v>225.4</v>
      </c>
      <c r="O99" s="5" t="str">
        <f>_xlfn.XLOOKUP(($A99&amp;"_"&amp;TEXT(O$2,"yyyy-mm-dd")),[1]SURVEY123!$A:$A,[1]SURVEY123!$AF:$AF,"")</f>
        <v/>
      </c>
      <c r="P99" s="5" t="str">
        <f>_xlfn.XLOOKUP(($A99&amp;"_"&amp;TEXT(P$2,"yyyy-mm-dd")),[1]SURVEY123!$A:$A,[1]SURVEY123!$AF:$AF,"")</f>
        <v/>
      </c>
      <c r="Q99" s="5" t="str">
        <f>_xlfn.XLOOKUP(($A99&amp;"_"&amp;TEXT(Q$2,"yyyy-mm-dd")),[1]SURVEY123!$A:$A,[1]SURVEY123!$AF:$AF,"")</f>
        <v/>
      </c>
      <c r="R99" s="3">
        <f t="shared" si="1"/>
        <v>7</v>
      </c>
      <c r="S99" s="12" t="str" cm="1">
        <f t="array" ref="S99">_xlfn.IFS(B99="","NA", AND(R99=0, B99&lt;126), "Excellent", AND(R99&gt;=1, B99&lt;126), "Good", AND(OR(R99=0, R99=1, R99=2), B99&gt;126), "Fair", AND(R99&gt;=3, B99&gt;126), "Poor")</f>
        <v>Poor</v>
      </c>
    </row>
    <row r="100" spans="1:19">
      <c r="A100" s="4" t="s">
        <v>103</v>
      </c>
      <c r="B100" s="10" t="str">
        <f t="shared" si="3"/>
        <v/>
      </c>
      <c r="C100" s="5" t="str">
        <f>_xlfn.XLOOKUP(($A100&amp;"_"&amp;TEXT(C$2,"yyyy-mm-dd")),[1]SURVEY123!$A:$A,[1]SURVEY123!$AF:$AF,"")</f>
        <v/>
      </c>
      <c r="D100" s="5" t="str">
        <f>_xlfn.XLOOKUP(($A100&amp;"_"&amp;TEXT(D$2,"yyyy-mm-dd")),[1]SURVEY123!$A:$A,[1]SURVEY123!$AF:$AF,"")</f>
        <v/>
      </c>
      <c r="E100" s="5" t="str">
        <f>_xlfn.XLOOKUP(($A100&amp;"_"&amp;TEXT(E$2,"yyyy-mm-dd")),[1]SURVEY123!$A:$A,[1]SURVEY123!$AF:$AF,"")</f>
        <v/>
      </c>
      <c r="F100" s="5" t="str">
        <f>_xlfn.XLOOKUP(($A100&amp;"_"&amp;TEXT(F$2,"yyyy-mm-dd")),[1]SURVEY123!$A:$A,[1]SURVEY123!$AF:$AF,"")</f>
        <v/>
      </c>
      <c r="G100" s="5" t="str">
        <f>_xlfn.XLOOKUP(($A100&amp;"_"&amp;TEXT(G$2,"yyyy-mm-dd")),[1]SURVEY123!$A:$A,[1]SURVEY123!$AF:$AF,"")</f>
        <v/>
      </c>
      <c r="H100" s="5" t="str">
        <f>_xlfn.XLOOKUP(($A100&amp;"_"&amp;TEXT(H$2,"yyyy-mm-dd")),[1]SURVEY123!$A:$A,[1]SURVEY123!$AF:$AF,"")</f>
        <v/>
      </c>
      <c r="I100" s="5" t="str">
        <f>_xlfn.XLOOKUP(($A100&amp;"_"&amp;TEXT(I$2,"yyyy-mm-dd")),[1]SURVEY123!$A:$A,[1]SURVEY123!$AF:$AF,"")</f>
        <v/>
      </c>
      <c r="J100" s="5" t="str">
        <f>_xlfn.XLOOKUP(($A100&amp;"_"&amp;TEXT(J$2,"yyyy-mm-dd")),[1]SURVEY123!$A:$A,[1]SURVEY123!$AF:$AF,"")</f>
        <v/>
      </c>
      <c r="K100" s="5" t="str">
        <f>_xlfn.XLOOKUP(($A100&amp;"_"&amp;TEXT(K$2,"yyyy-mm-dd")),[1]SURVEY123!$A:$A,[1]SURVEY123!$AF:$AF,"")</f>
        <v/>
      </c>
      <c r="L100" s="5" t="str">
        <f>_xlfn.XLOOKUP(($A100&amp;"_"&amp;TEXT(L$2,"yyyy-mm-dd")),[1]SURVEY123!$A:$A,[1]SURVEY123!$AF:$AF,"")</f>
        <v/>
      </c>
      <c r="M100" s="5" t="str">
        <f>_xlfn.XLOOKUP(($A100&amp;"_"&amp;TEXT(M$2,"yyyy-mm-dd")),[1]SURVEY123!$A:$A,[1]SURVEY123!$AF:$AF,"")</f>
        <v/>
      </c>
      <c r="N100" s="5" t="str">
        <f>_xlfn.XLOOKUP(($A100&amp;"_"&amp;TEXT(N$2,"yyyy-mm-dd")),[1]SURVEY123!$A:$A,[1]SURVEY123!$AF:$AF,"")</f>
        <v/>
      </c>
      <c r="O100" s="5" t="str">
        <f>_xlfn.XLOOKUP(($A100&amp;"_"&amp;TEXT(O$2,"yyyy-mm-dd")),[1]SURVEY123!$A:$A,[1]SURVEY123!$AF:$AF,"")</f>
        <v/>
      </c>
      <c r="P100" s="5" t="str">
        <f>_xlfn.XLOOKUP(($A100&amp;"_"&amp;TEXT(P$2,"yyyy-mm-dd")),[1]SURVEY123!$A:$A,[1]SURVEY123!$AF:$AF,"")</f>
        <v/>
      </c>
      <c r="Q100" s="5" t="str">
        <f>_xlfn.XLOOKUP(($A100&amp;"_"&amp;TEXT(Q$2,"yyyy-mm-dd")),[1]SURVEY123!$A:$A,[1]SURVEY123!$AF:$AF,"")</f>
        <v/>
      </c>
      <c r="R100" s="3">
        <f t="shared" si="1"/>
        <v>0</v>
      </c>
      <c r="S100" s="12" t="str" cm="1">
        <f t="array" ref="S100">_xlfn.IFS(B100="","NA", AND(R100=0, B100&lt;126), "Excellent", AND(R100&gt;=1, B100&lt;126), "Good", AND(OR(R100=0, R100=1, R100=2), B100&gt;126), "Fair", AND(R100&gt;=3, B100&gt;126), "Poor")</f>
        <v>NA</v>
      </c>
    </row>
    <row r="101" spans="1:19">
      <c r="A101" s="3" t="s">
        <v>104</v>
      </c>
      <c r="B101" s="10" t="str">
        <f t="shared" si="3"/>
        <v/>
      </c>
      <c r="C101" s="5" t="str">
        <f>_xlfn.XLOOKUP(($A101&amp;"_"&amp;TEXT(C$2,"yyyy-mm-dd")),[1]SURVEY123!$A:$A,[1]SURVEY123!$AF:$AF,"")</f>
        <v/>
      </c>
      <c r="D101" s="5" t="str">
        <f>_xlfn.XLOOKUP(($A101&amp;"_"&amp;TEXT(D$2,"yyyy-mm-dd")),[1]SURVEY123!$A:$A,[1]SURVEY123!$AF:$AF,"")</f>
        <v/>
      </c>
      <c r="E101" s="5" t="str">
        <f>_xlfn.XLOOKUP(($A101&amp;"_"&amp;TEXT(E$2,"yyyy-mm-dd")),[1]SURVEY123!$A:$A,[1]SURVEY123!$AF:$AF,"")</f>
        <v/>
      </c>
      <c r="F101" s="5" t="str">
        <f>_xlfn.XLOOKUP(($A101&amp;"_"&amp;TEXT(F$2,"yyyy-mm-dd")),[1]SURVEY123!$A:$A,[1]SURVEY123!$AF:$AF,"")</f>
        <v/>
      </c>
      <c r="G101" s="5" t="str">
        <f>_xlfn.XLOOKUP(($A101&amp;"_"&amp;TEXT(G$2,"yyyy-mm-dd")),[1]SURVEY123!$A:$A,[1]SURVEY123!$AF:$AF,"")</f>
        <v/>
      </c>
      <c r="H101" s="5" t="str">
        <f>_xlfn.XLOOKUP(($A101&amp;"_"&amp;TEXT(H$2,"yyyy-mm-dd")),[1]SURVEY123!$A:$A,[1]SURVEY123!$AF:$AF,"")</f>
        <v/>
      </c>
      <c r="I101" s="5" t="str">
        <f>_xlfn.XLOOKUP(($A101&amp;"_"&amp;TEXT(I$2,"yyyy-mm-dd")),[1]SURVEY123!$A:$A,[1]SURVEY123!$AF:$AF,"")</f>
        <v/>
      </c>
      <c r="J101" s="5" t="str">
        <f>_xlfn.XLOOKUP(($A101&amp;"_"&amp;TEXT(J$2,"yyyy-mm-dd")),[1]SURVEY123!$A:$A,[1]SURVEY123!$AF:$AF,"")</f>
        <v/>
      </c>
      <c r="K101" s="5" t="str">
        <f>_xlfn.XLOOKUP(($A101&amp;"_"&amp;TEXT(K$2,"yyyy-mm-dd")),[1]SURVEY123!$A:$A,[1]SURVEY123!$AF:$AF,"")</f>
        <v/>
      </c>
      <c r="L101" s="5" t="str">
        <f>_xlfn.XLOOKUP(($A101&amp;"_"&amp;TEXT(L$2,"yyyy-mm-dd")),[1]SURVEY123!$A:$A,[1]SURVEY123!$AF:$AF,"")</f>
        <v/>
      </c>
      <c r="M101" s="5" t="str">
        <f>_xlfn.XLOOKUP(($A101&amp;"_"&amp;TEXT(M$2,"yyyy-mm-dd")),[1]SURVEY123!$A:$A,[1]SURVEY123!$AF:$AF,"")</f>
        <v/>
      </c>
      <c r="N101" s="5" t="str">
        <f>_xlfn.XLOOKUP(($A101&amp;"_"&amp;TEXT(N$2,"yyyy-mm-dd")),[1]SURVEY123!$A:$A,[1]SURVEY123!$AF:$AF,"")</f>
        <v/>
      </c>
      <c r="O101" s="5" t="str">
        <f>_xlfn.XLOOKUP(($A101&amp;"_"&amp;TEXT(O$2,"yyyy-mm-dd")),[1]SURVEY123!$A:$A,[1]SURVEY123!$AF:$AF,"")</f>
        <v/>
      </c>
      <c r="P101" s="5" t="str">
        <f>_xlfn.XLOOKUP(($A101&amp;"_"&amp;TEXT(P$2,"yyyy-mm-dd")),[1]SURVEY123!$A:$A,[1]SURVEY123!$AF:$AF,"")</f>
        <v/>
      </c>
      <c r="Q101" s="5" t="str">
        <f>_xlfn.XLOOKUP(($A101&amp;"_"&amp;TEXT(Q$2,"yyyy-mm-dd")),[1]SURVEY123!$A:$A,[1]SURVEY123!$AF:$AF,"")</f>
        <v/>
      </c>
      <c r="R101" s="3">
        <f t="shared" si="1"/>
        <v>0</v>
      </c>
      <c r="S101" s="12" t="str" cm="1">
        <f t="array" ref="S101">_xlfn.IFS(B101="","NA", AND(R101=0, B101&lt;126), "Excellent", AND(R101&gt;=1, B101&lt;126), "Good", AND(OR(R101=0, R101=1, R101=2), B101&gt;126), "Fair", AND(R101&gt;=3, B101&gt;126), "Poor")</f>
        <v>NA</v>
      </c>
    </row>
    <row r="102" spans="1:19">
      <c r="A102" s="3" t="s">
        <v>105</v>
      </c>
      <c r="B102" s="10">
        <f t="shared" si="3"/>
        <v>7.2885706612382632</v>
      </c>
      <c r="C102" s="5" t="str">
        <f>_xlfn.XLOOKUP(($A102&amp;"_"&amp;TEXT(C$2,"yyyy-mm-dd")),[1]SURVEY123!$A:$A,[1]SURVEY123!$AF:$AF,"")</f>
        <v/>
      </c>
      <c r="D102" s="5" t="str">
        <f>_xlfn.XLOOKUP(($A102&amp;"_"&amp;TEXT(D$2,"yyyy-mm-dd")),[1]SURVEY123!$A:$A,[1]SURVEY123!$AF:$AF,"")</f>
        <v/>
      </c>
      <c r="E102" s="5" t="str">
        <f>_xlfn.XLOOKUP(($A102&amp;"_"&amp;TEXT(E$2,"yyyy-mm-dd")),[1]SURVEY123!$A:$A,[1]SURVEY123!$AF:$AF,"")</f>
        <v/>
      </c>
      <c r="F102" s="5">
        <f>_xlfn.XLOOKUP(($A102&amp;"_"&amp;TEXT(F$2,"yyyy-mm-dd")),[1]SURVEY123!$A:$A,[1]SURVEY123!$AF:$AF,"")</f>
        <v>8.5</v>
      </c>
      <c r="G102" s="5">
        <f>_xlfn.XLOOKUP(($A102&amp;"_"&amp;TEXT(G$2,"yyyy-mm-dd")),[1]SURVEY123!$A:$A,[1]SURVEY123!$AF:$AF,"")</f>
        <v>2500</v>
      </c>
      <c r="H102" s="5">
        <f>_xlfn.XLOOKUP(($A102&amp;"_"&amp;TEXT(H$2,"yyyy-mm-dd")),[1]SURVEY123!$A:$A,[1]SURVEY123!$AF:$AF,"")</f>
        <v>19.899999999999999</v>
      </c>
      <c r="I102" s="5">
        <f>_xlfn.XLOOKUP(($A102&amp;"_"&amp;TEXT(I$2,"yyyy-mm-dd")),[1]SURVEY123!$A:$A,[1]SURVEY123!$AF:$AF,"")</f>
        <v>2</v>
      </c>
      <c r="J102" s="5">
        <f>_xlfn.XLOOKUP(($A102&amp;"_"&amp;TEXT(J$2,"yyyy-mm-dd")),[1]SURVEY123!$A:$A,[1]SURVEY123!$AF:$AF,"")</f>
        <v>4.0999999999999996</v>
      </c>
      <c r="K102" s="5">
        <f>_xlfn.XLOOKUP(($A102&amp;"_"&amp;TEXT(K$2,"yyyy-mm-dd")),[1]SURVEY123!$A:$A,[1]SURVEY123!$AF:$AF,"")</f>
        <v>1</v>
      </c>
      <c r="L102" s="5">
        <f>_xlfn.XLOOKUP(($A102&amp;"_"&amp;TEXT(L$2,"yyyy-mm-dd")),[1]SURVEY123!$A:$A,[1]SURVEY123!$AF:$AF,"")</f>
        <v>3.1</v>
      </c>
      <c r="M102" s="5">
        <f>_xlfn.XLOOKUP(($A102&amp;"_"&amp;TEXT(M$2,"yyyy-mm-dd")),[1]SURVEY123!$A:$A,[1]SURVEY123!$AF:$AF,"")</f>
        <v>10.8</v>
      </c>
      <c r="N102" s="5">
        <f>_xlfn.XLOOKUP(($A102&amp;"_"&amp;TEXT(N$2,"yyyy-mm-dd")),[1]SURVEY123!$A:$A,[1]SURVEY123!$AF:$AF,"")</f>
        <v>0.5</v>
      </c>
      <c r="O102" s="5" t="str">
        <f>_xlfn.XLOOKUP(($A102&amp;"_"&amp;TEXT(O$2,"yyyy-mm-dd")),[1]SURVEY123!$A:$A,[1]SURVEY123!$AF:$AF,"")</f>
        <v/>
      </c>
      <c r="P102" s="5" t="str">
        <f>_xlfn.XLOOKUP(($A102&amp;"_"&amp;TEXT(P$2,"yyyy-mm-dd")),[1]SURVEY123!$A:$A,[1]SURVEY123!$AF:$AF,"")</f>
        <v/>
      </c>
      <c r="Q102" s="5" t="str">
        <f>_xlfn.XLOOKUP(($A102&amp;"_"&amp;TEXT(Q$2,"yyyy-mm-dd")),[1]SURVEY123!$A:$A,[1]SURVEY123!$AF:$AF,"")</f>
        <v/>
      </c>
      <c r="R102" s="3">
        <f t="shared" si="1"/>
        <v>1</v>
      </c>
      <c r="S102" s="12" t="str" cm="1">
        <f t="array" ref="S102">_xlfn.IFS(B102="","NA", AND(R102=0, B102&lt;126), "Excellent", AND(R102&gt;=1, B102&lt;126), "Good", AND(OR(R102=0, R102=1, R102=2), B102&gt;126), "Fair", AND(R102&gt;=3, B102&gt;126), "Poor")</f>
        <v>Good</v>
      </c>
    </row>
    <row r="103" spans="1:19">
      <c r="A103" s="3" t="s">
        <v>106</v>
      </c>
      <c r="B103" s="10" t="str">
        <f t="shared" si="3"/>
        <v/>
      </c>
      <c r="C103" s="5" t="str">
        <f>_xlfn.XLOOKUP(($A103&amp;"_"&amp;TEXT(C$2,"yyyy-mm-dd")),[1]SURVEY123!$A:$A,[1]SURVEY123!$AF:$AF,"")</f>
        <v/>
      </c>
      <c r="D103" s="5" t="str">
        <f>_xlfn.XLOOKUP(($A103&amp;"_"&amp;TEXT(D$2,"yyyy-mm-dd")),[1]SURVEY123!$A:$A,[1]SURVEY123!$AF:$AF,"")</f>
        <v/>
      </c>
      <c r="E103" s="5" t="str">
        <f>_xlfn.XLOOKUP(($A103&amp;"_"&amp;TEXT(E$2,"yyyy-mm-dd")),[1]SURVEY123!$A:$A,[1]SURVEY123!$AF:$AF,"")</f>
        <v/>
      </c>
      <c r="F103" s="5" t="str">
        <f>_xlfn.XLOOKUP(($A103&amp;"_"&amp;TEXT(F$2,"yyyy-mm-dd")),[1]SURVEY123!$A:$A,[1]SURVEY123!$AF:$AF,"")</f>
        <v/>
      </c>
      <c r="G103" s="5" t="str">
        <f>_xlfn.XLOOKUP(($A103&amp;"_"&amp;TEXT(G$2,"yyyy-mm-dd")),[1]SURVEY123!$A:$A,[1]SURVEY123!$AF:$AF,"")</f>
        <v/>
      </c>
      <c r="H103" s="5" t="str">
        <f>_xlfn.XLOOKUP(($A103&amp;"_"&amp;TEXT(H$2,"yyyy-mm-dd")),[1]SURVEY123!$A:$A,[1]SURVEY123!$AF:$AF,"")</f>
        <v/>
      </c>
      <c r="I103" s="5" t="str">
        <f>_xlfn.XLOOKUP(($A103&amp;"_"&amp;TEXT(I$2,"yyyy-mm-dd")),[1]SURVEY123!$A:$A,[1]SURVEY123!$AF:$AF,"")</f>
        <v/>
      </c>
      <c r="J103" s="5" t="str">
        <f>_xlfn.XLOOKUP(($A103&amp;"_"&amp;TEXT(J$2,"yyyy-mm-dd")),[1]SURVEY123!$A:$A,[1]SURVEY123!$AF:$AF,"")</f>
        <v/>
      </c>
      <c r="K103" s="5" t="str">
        <f>_xlfn.XLOOKUP(($A103&amp;"_"&amp;TEXT(K$2,"yyyy-mm-dd")),[1]SURVEY123!$A:$A,[1]SURVEY123!$AF:$AF,"")</f>
        <v/>
      </c>
      <c r="L103" s="5" t="str">
        <f>_xlfn.XLOOKUP(($A103&amp;"_"&amp;TEXT(L$2,"yyyy-mm-dd")),[1]SURVEY123!$A:$A,[1]SURVEY123!$AF:$AF,"")</f>
        <v/>
      </c>
      <c r="M103" s="5" t="str">
        <f>_xlfn.XLOOKUP(($A103&amp;"_"&amp;TEXT(M$2,"yyyy-mm-dd")),[1]SURVEY123!$A:$A,[1]SURVEY123!$AF:$AF,"")</f>
        <v/>
      </c>
      <c r="N103" s="5" t="str">
        <f>_xlfn.XLOOKUP(($A103&amp;"_"&amp;TEXT(N$2,"yyyy-mm-dd")),[1]SURVEY123!$A:$A,[1]SURVEY123!$AF:$AF,"")</f>
        <v/>
      </c>
      <c r="O103" s="5" t="str">
        <f>_xlfn.XLOOKUP(($A103&amp;"_"&amp;TEXT(O$2,"yyyy-mm-dd")),[1]SURVEY123!$A:$A,[1]SURVEY123!$AF:$AF,"")</f>
        <v/>
      </c>
      <c r="P103" s="5" t="str">
        <f>_xlfn.XLOOKUP(($A103&amp;"_"&amp;TEXT(P$2,"yyyy-mm-dd")),[1]SURVEY123!$A:$A,[1]SURVEY123!$AF:$AF,"")</f>
        <v/>
      </c>
      <c r="Q103" s="5" t="str">
        <f>_xlfn.XLOOKUP(($A103&amp;"_"&amp;TEXT(Q$2,"yyyy-mm-dd")),[1]SURVEY123!$A:$A,[1]SURVEY123!$AF:$AF,"")</f>
        <v/>
      </c>
      <c r="R103" s="3">
        <f t="shared" si="1"/>
        <v>0</v>
      </c>
      <c r="S103" s="12" t="str" cm="1">
        <f t="array" ref="S103">_xlfn.IFS(B103="","NA", AND(R103=0, B103&lt;126), "Excellent", AND(R103&gt;=1, B103&lt;126), "Good", AND(OR(R103=0, R103=1, R103=2), B103&gt;126), "Fair", AND(R103&gt;=3, B103&gt;126), "Poor")</f>
        <v>NA</v>
      </c>
    </row>
    <row r="104" spans="1:19">
      <c r="A104" s="3" t="s">
        <v>107</v>
      </c>
      <c r="B104" s="10" t="str">
        <f t="shared" si="3"/>
        <v/>
      </c>
      <c r="C104" s="5" t="str">
        <f>_xlfn.XLOOKUP(($A104&amp;"_"&amp;TEXT(C$2,"yyyy-mm-dd")),[1]SURVEY123!$A:$A,[1]SURVEY123!$AF:$AF,"")</f>
        <v/>
      </c>
      <c r="D104" s="5" t="str">
        <f>_xlfn.XLOOKUP(($A104&amp;"_"&amp;TEXT(D$2,"yyyy-mm-dd")),[1]SURVEY123!$A:$A,[1]SURVEY123!$AF:$AF,"")</f>
        <v/>
      </c>
      <c r="E104" s="5" t="str">
        <f>_xlfn.XLOOKUP(($A104&amp;"_"&amp;TEXT(E$2,"yyyy-mm-dd")),[1]SURVEY123!$A:$A,[1]SURVEY123!$AF:$AF,"")</f>
        <v/>
      </c>
      <c r="F104" s="5" t="str">
        <f>_xlfn.XLOOKUP(($A104&amp;"_"&amp;TEXT(F$2,"yyyy-mm-dd")),[1]SURVEY123!$A:$A,[1]SURVEY123!$AF:$AF,"")</f>
        <v/>
      </c>
      <c r="G104" s="5" t="str">
        <f>_xlfn.XLOOKUP(($A104&amp;"_"&amp;TEXT(G$2,"yyyy-mm-dd")),[1]SURVEY123!$A:$A,[1]SURVEY123!$AF:$AF,"")</f>
        <v/>
      </c>
      <c r="H104" s="5" t="str">
        <f>_xlfn.XLOOKUP(($A104&amp;"_"&amp;TEXT(H$2,"yyyy-mm-dd")),[1]SURVEY123!$A:$A,[1]SURVEY123!$AF:$AF,"")</f>
        <v/>
      </c>
      <c r="I104" s="5" t="str">
        <f>_xlfn.XLOOKUP(($A104&amp;"_"&amp;TEXT(I$2,"yyyy-mm-dd")),[1]SURVEY123!$A:$A,[1]SURVEY123!$AF:$AF,"")</f>
        <v/>
      </c>
      <c r="J104" s="5" t="str">
        <f>_xlfn.XLOOKUP(($A104&amp;"_"&amp;TEXT(J$2,"yyyy-mm-dd")),[1]SURVEY123!$A:$A,[1]SURVEY123!$AF:$AF,"")</f>
        <v/>
      </c>
      <c r="K104" s="5" t="str">
        <f>_xlfn.XLOOKUP(($A104&amp;"_"&amp;TEXT(K$2,"yyyy-mm-dd")),[1]SURVEY123!$A:$A,[1]SURVEY123!$AF:$AF,"")</f>
        <v/>
      </c>
      <c r="L104" s="5" t="str">
        <f>_xlfn.XLOOKUP(($A104&amp;"_"&amp;TEXT(L$2,"yyyy-mm-dd")),[1]SURVEY123!$A:$A,[1]SURVEY123!$AF:$AF,"")</f>
        <v/>
      </c>
      <c r="M104" s="5" t="str">
        <f>_xlfn.XLOOKUP(($A104&amp;"_"&amp;TEXT(M$2,"yyyy-mm-dd")),[1]SURVEY123!$A:$A,[1]SURVEY123!$AF:$AF,"")</f>
        <v/>
      </c>
      <c r="N104" s="5" t="str">
        <f>_xlfn.XLOOKUP(($A104&amp;"_"&amp;TEXT(N$2,"yyyy-mm-dd")),[1]SURVEY123!$A:$A,[1]SURVEY123!$AF:$AF,"")</f>
        <v/>
      </c>
      <c r="O104" s="5" t="str">
        <f>_xlfn.XLOOKUP(($A104&amp;"_"&amp;TEXT(O$2,"yyyy-mm-dd")),[1]SURVEY123!$A:$A,[1]SURVEY123!$AF:$AF,"")</f>
        <v/>
      </c>
      <c r="P104" s="5" t="str">
        <f>_xlfn.XLOOKUP(($A104&amp;"_"&amp;TEXT(P$2,"yyyy-mm-dd")),[1]SURVEY123!$A:$A,[1]SURVEY123!$AF:$AF,"")</f>
        <v/>
      </c>
      <c r="Q104" s="5" t="str">
        <f>_xlfn.XLOOKUP(($A104&amp;"_"&amp;TEXT(Q$2,"yyyy-mm-dd")),[1]SURVEY123!$A:$A,[1]SURVEY123!$AF:$AF,"")</f>
        <v/>
      </c>
      <c r="R104" s="3">
        <f t="shared" si="1"/>
        <v>0</v>
      </c>
      <c r="S104" s="12" t="str" cm="1">
        <f t="array" ref="S104">_xlfn.IFS(B104="","NA", AND(R104=0, B104&lt;126), "Excellent", AND(R104&gt;=1, B104&lt;126), "Good", AND(OR(R104=0, R104=1, R104=2), B104&gt;126), "Fair", AND(R104&gt;=3, B104&gt;126), "Poor")</f>
        <v>NA</v>
      </c>
    </row>
  </sheetData>
  <mergeCells count="5">
    <mergeCell ref="B1:B2"/>
    <mergeCell ref="R1:R2"/>
    <mergeCell ref="S1:S2"/>
    <mergeCell ref="C1:Q1"/>
    <mergeCell ref="A1:A2"/>
  </mergeCells>
  <conditionalFormatting sqref="B1:B104 G105:G1048576">
    <cfRule type="containsText" dxfId="33" priority="14" operator="containsText" text="NA">
      <formula>NOT(ISERROR(SEARCH("NA",B1)))</formula>
    </cfRule>
  </conditionalFormatting>
  <conditionalFormatting sqref="C3:Q104">
    <cfRule type="cellIs" dxfId="32" priority="18" operator="equal">
      <formula>"&lt; 1.0"</formula>
    </cfRule>
    <cfRule type="cellIs" dxfId="31" priority="19" operator="equal">
      <formula>"&gt; 2419.6"</formula>
    </cfRule>
  </conditionalFormatting>
  <conditionalFormatting sqref="C3:S104">
    <cfRule type="containsBlanks" dxfId="30" priority="4">
      <formula>LEN(TRIM(C3))=0</formula>
    </cfRule>
  </conditionalFormatting>
  <conditionalFormatting sqref="R1:S2">
    <cfRule type="containsText" dxfId="29" priority="9" operator="containsText" text="Score">
      <formula>NOT(ISERROR(SEARCH("Score",R1)))</formula>
    </cfRule>
  </conditionalFormatting>
  <conditionalFormatting sqref="R3:S104">
    <cfRule type="cellIs" dxfId="28" priority="7" operator="equal">
      <formula>"NA"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CF6A8B4B-E974-49D6-BFF7-B5C555227BBA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235</xm:f>
              </x14:cfvo>
              <x14:cfIcon iconSet="NoIcons" iconId="0"/>
              <x14:cfIcon iconSet="NoIcons" iconId="0"/>
              <x14:cfIcon iconSet="3TrafficLights1" iconId="0"/>
            </x14:iconSet>
          </x14:cfRule>
          <xm:sqref>C3:Q104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4E36-4871-4075-A719-26158B748422}">
  <dimension ref="A1:T104"/>
  <sheetViews>
    <sheetView zoomScale="80" zoomScaleNormal="80" workbookViewId="0">
      <selection activeCell="A55" sqref="A55"/>
    </sheetView>
  </sheetViews>
  <sheetFormatPr defaultColWidth="8.5703125" defaultRowHeight="14.45"/>
  <cols>
    <col min="1" max="1" width="7.42578125" bestFit="1" customWidth="1"/>
    <col min="2" max="2" width="9.42578125" bestFit="1" customWidth="1"/>
    <col min="3" max="4" width="9.5703125" bestFit="1" customWidth="1"/>
    <col min="5" max="6" width="8.5703125" bestFit="1" customWidth="1"/>
    <col min="7" max="7" width="9.5703125" style="11" bestFit="1" customWidth="1"/>
    <col min="8" max="9" width="9.5703125" bestFit="1" customWidth="1"/>
    <col min="11" max="13" width="9.5703125" bestFit="1" customWidth="1"/>
    <col min="15" max="17" width="9.5703125" bestFit="1" customWidth="1"/>
    <col min="18" max="19" width="13.42578125" customWidth="1"/>
  </cols>
  <sheetData>
    <row r="1" spans="1:20">
      <c r="A1" s="36" t="s">
        <v>0</v>
      </c>
      <c r="B1" s="42" t="s">
        <v>113</v>
      </c>
      <c r="C1" s="39" t="s">
        <v>114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  <c r="R1" s="36" t="s">
        <v>115</v>
      </c>
      <c r="S1" s="36" t="s">
        <v>116</v>
      </c>
      <c r="T1" s="37" t="s">
        <v>117</v>
      </c>
    </row>
    <row r="2" spans="1:20">
      <c r="A2" s="36"/>
      <c r="B2" s="42"/>
      <c r="C2" s="7">
        <v>45795</v>
      </c>
      <c r="D2" s="7">
        <v>45802</v>
      </c>
      <c r="E2" s="7">
        <v>45809</v>
      </c>
      <c r="F2" s="7">
        <v>45816</v>
      </c>
      <c r="G2" s="6">
        <v>45823</v>
      </c>
      <c r="H2" s="6">
        <v>45830</v>
      </c>
      <c r="I2" s="6">
        <v>45837</v>
      </c>
      <c r="J2" s="6">
        <v>45844</v>
      </c>
      <c r="K2" s="6">
        <v>45851</v>
      </c>
      <c r="L2" s="6">
        <v>45858</v>
      </c>
      <c r="M2" s="6">
        <v>45865</v>
      </c>
      <c r="N2" s="8">
        <v>45872</v>
      </c>
      <c r="O2" s="8">
        <v>45879</v>
      </c>
      <c r="P2" s="8">
        <v>45886</v>
      </c>
      <c r="Q2" s="9">
        <v>45893</v>
      </c>
      <c r="R2" s="36"/>
      <c r="S2" s="36"/>
      <c r="T2" s="37"/>
    </row>
    <row r="3" spans="1:20">
      <c r="A3" s="3" t="s">
        <v>6</v>
      </c>
      <c r="B3" s="24">
        <f t="shared" ref="B3" si="0">IFERROR(AVERAGE(C3:Q3),"")</f>
        <v>4.1036363636363635</v>
      </c>
      <c r="C3" s="3" t="str">
        <f>IF(_xlfn.XLOOKUP(($A3&amp;"_"&amp;TEXT(C$2,"yyyy-mm-dd")),[1]SURVEY123!$A:$A,[1]SURVEY123!$AJ:$AJ,"")=0,"",_xlfn.XLOOKUP(($A3&amp;"_"&amp;TEXT(C$2,"yyyy-mm-dd")),[1]SURVEY123!$A:$A,[1]SURVEY123!$AJ:$AJ,""))</f>
        <v/>
      </c>
      <c r="D3" s="3">
        <f>IF(_xlfn.XLOOKUP(($A3&amp;"_"&amp;TEXT(D$2,"yyyy-mm-dd")),[1]SURVEY123!$A:$A,[1]SURVEY123!$AJ:$AJ,"")=0,"",_xlfn.XLOOKUP(($A3&amp;"_"&amp;TEXT(D$2,"yyyy-mm-dd")),[1]SURVEY123!$A:$A,[1]SURVEY123!$AJ:$AJ,""))</f>
        <v>7.39</v>
      </c>
      <c r="E3" s="3">
        <f>IF(_xlfn.XLOOKUP(($A3&amp;"_"&amp;TEXT(E$2,"yyyy-mm-dd")),[1]SURVEY123!$A:$A,[1]SURVEY123!$AJ:$AJ,"")=0,"",_xlfn.XLOOKUP(($A3&amp;"_"&amp;TEXT(E$2,"yyyy-mm-dd")),[1]SURVEY123!$A:$A,[1]SURVEY123!$AJ:$AJ,""))</f>
        <v>11.4</v>
      </c>
      <c r="F3" s="3">
        <f>IF(_xlfn.XLOOKUP(($A3&amp;"_"&amp;TEXT(F$2,"yyyy-mm-dd")),[1]SURVEY123!$A:$A,[1]SURVEY123!$AJ:$AJ,"")=0,"",_xlfn.XLOOKUP(($A3&amp;"_"&amp;TEXT(F$2,"yyyy-mm-dd")),[1]SURVEY123!$A:$A,[1]SURVEY123!$AJ:$AJ,""))</f>
        <v>2.74</v>
      </c>
      <c r="G3" s="3">
        <f>IF(_xlfn.XLOOKUP(($A3&amp;"_"&amp;TEXT(G$2,"yyyy-mm-dd")),[1]SURVEY123!$A:$A,[1]SURVEY123!$AJ:$AJ,"")=0,"",_xlfn.XLOOKUP(($A3&amp;"_"&amp;TEXT(G$2,"yyyy-mm-dd")),[1]SURVEY123!$A:$A,[1]SURVEY123!$AJ:$AJ,""))</f>
        <v>2.08</v>
      </c>
      <c r="H3" s="3">
        <f>IF(_xlfn.XLOOKUP(($A3&amp;"_"&amp;TEXT(H$2,"yyyy-mm-dd")),[1]SURVEY123!$A:$A,[1]SURVEY123!$AJ:$AJ,"")=0,"",_xlfn.XLOOKUP(($A3&amp;"_"&amp;TEXT(H$2,"yyyy-mm-dd")),[1]SURVEY123!$A:$A,[1]SURVEY123!$AJ:$AJ,""))</f>
        <v>1.8</v>
      </c>
      <c r="I3" s="3">
        <f>IF(_xlfn.XLOOKUP(($A3&amp;"_"&amp;TEXT(I$2,"yyyy-mm-dd")),[1]SURVEY123!$A:$A,[1]SURVEY123!$AJ:$AJ,"")=0,"",_xlfn.XLOOKUP(($A3&amp;"_"&amp;TEXT(I$2,"yyyy-mm-dd")),[1]SURVEY123!$A:$A,[1]SURVEY123!$AJ:$AJ,""))</f>
        <v>3.86</v>
      </c>
      <c r="J3" s="3">
        <f>IF(_xlfn.XLOOKUP(($A3&amp;"_"&amp;TEXT(J$2,"yyyy-mm-dd")),[1]SURVEY123!$A:$A,[1]SURVEY123!$AJ:$AJ,"")=0,"",_xlfn.XLOOKUP(($A3&amp;"_"&amp;TEXT(J$2,"yyyy-mm-dd")),[1]SURVEY123!$A:$A,[1]SURVEY123!$AJ:$AJ,""))</f>
        <v>2.67</v>
      </c>
      <c r="K3" s="3">
        <f>IF(_xlfn.XLOOKUP(($A3&amp;"_"&amp;TEXT(K$2,"yyyy-mm-dd")),[1]SURVEY123!$A:$A,[1]SURVEY123!$AJ:$AJ,"")=0,"",_xlfn.XLOOKUP(($A3&amp;"_"&amp;TEXT(K$2,"yyyy-mm-dd")),[1]SURVEY123!$A:$A,[1]SURVEY123!$AJ:$AJ,""))</f>
        <v>3.7</v>
      </c>
      <c r="L3" s="3">
        <f>IF(_xlfn.XLOOKUP(($A3&amp;"_"&amp;TEXT(L$2,"yyyy-mm-dd")),[1]SURVEY123!$A:$A,[1]SURVEY123!$AJ:$AJ,"")=0,"",_xlfn.XLOOKUP(($A3&amp;"_"&amp;TEXT(L$2,"yyyy-mm-dd")),[1]SURVEY123!$A:$A,[1]SURVEY123!$AJ:$AJ,""))</f>
        <v>3.21</v>
      </c>
      <c r="M3" s="3">
        <f>IF(_xlfn.XLOOKUP(($A3&amp;"_"&amp;TEXT(M$2,"yyyy-mm-dd")),[1]SURVEY123!$A:$A,[1]SURVEY123!$AJ:$AJ,"")=0,"",_xlfn.XLOOKUP(($A3&amp;"_"&amp;TEXT(M$2,"yyyy-mm-dd")),[1]SURVEY123!$A:$A,[1]SURVEY123!$AJ:$AJ,""))</f>
        <v>4.22</v>
      </c>
      <c r="N3" s="3">
        <f>IF(_xlfn.XLOOKUP(($A3&amp;"_"&amp;TEXT(N$2,"yyyy-mm-dd")),[1]SURVEY123!$A:$A,[1]SURVEY123!$AJ:$AJ,"")=0,"",_xlfn.XLOOKUP(($A3&amp;"_"&amp;TEXT(N$2,"yyyy-mm-dd")),[1]SURVEY123!$A:$A,[1]SURVEY123!$AJ:$AJ,""))</f>
        <v>2.0699999999999998</v>
      </c>
      <c r="O3" s="3" t="str">
        <f>IF(_xlfn.XLOOKUP(($A3&amp;"_"&amp;TEXT(O$2,"yyyy-mm-dd")),[1]SURVEY123!$A:$A,[1]SURVEY123!$AJ:$AJ,"")=0,"",_xlfn.XLOOKUP(($A3&amp;"_"&amp;TEXT(O$2,"yyyy-mm-dd")),[1]SURVEY123!$A:$A,[1]SURVEY123!$AJ:$AJ,""))</f>
        <v/>
      </c>
      <c r="P3" s="3" t="str">
        <f>IF(_xlfn.XLOOKUP(($A3&amp;"_"&amp;TEXT(P$2,"yyyy-mm-dd")),[1]SURVEY123!$A:$A,[1]SURVEY123!$AJ:$AJ,"")=0,"",_xlfn.XLOOKUP(($A3&amp;"_"&amp;TEXT(P$2,"yyyy-mm-dd")),[1]SURVEY123!$A:$A,[1]SURVEY123!$AJ:$AJ,""))</f>
        <v/>
      </c>
      <c r="Q3" s="3" t="str">
        <f>IF(_xlfn.XLOOKUP(($A3&amp;"_"&amp;TEXT(Q$2,"yyyy-mm-dd")),[1]SURVEY123!$A:$A,[1]SURVEY123!$AJ:$AJ,"")=0,"",_xlfn.XLOOKUP(($A3&amp;"_"&amp;TEXT(Q$2,"yyyy-mm-dd")),[1]SURVEY123!$A:$A,[1]SURVEY123!$AJ:$AJ,""))</f>
        <v/>
      </c>
      <c r="R3" s="21">
        <f t="shared" ref="R3:R104" si="1">COUNTIF($C3:$Q3,"&gt;15")</f>
        <v>0</v>
      </c>
      <c r="S3" s="21">
        <f t="shared" ref="S3:S104" si="2">COUNTIF($C3:$Q3,"&gt;=50")</f>
        <v>0</v>
      </c>
      <c r="T3" s="12" t="str" cm="1">
        <f t="array" ref="T3">_xlfn.IFS(B3="","NA",R3=0, "Excellent", S3=0, "Good", OR(S3=1, S3=2), "Fair", S3&gt;=3, "Poor")</f>
        <v>Excellent</v>
      </c>
    </row>
    <row r="4" spans="1:20">
      <c r="A4" s="3" t="s">
        <v>7</v>
      </c>
      <c r="B4" s="24">
        <f t="shared" ref="B4:B67" si="3">IFERROR(AVERAGE(C4:Q4),"")</f>
        <v>5.2266666666666666</v>
      </c>
      <c r="C4" s="3" t="str">
        <f>IF(_xlfn.XLOOKUP(($A4&amp;"_"&amp;TEXT(C$2,"yyyy-mm-dd")),[1]SURVEY123!$A:$A,[1]SURVEY123!$AJ:$AJ,"")=0,"",_xlfn.XLOOKUP(($A4&amp;"_"&amp;TEXT(C$2,"yyyy-mm-dd")),[1]SURVEY123!$A:$A,[1]SURVEY123!$AJ:$AJ,""))</f>
        <v/>
      </c>
      <c r="D4" s="3" t="str">
        <f>IF(_xlfn.XLOOKUP(($A4&amp;"_"&amp;TEXT(D$2,"yyyy-mm-dd")),[1]SURVEY123!$A:$A,[1]SURVEY123!$AJ:$AJ,"")=0,"",_xlfn.XLOOKUP(($A4&amp;"_"&amp;TEXT(D$2,"yyyy-mm-dd")),[1]SURVEY123!$A:$A,[1]SURVEY123!$AJ:$AJ,""))</f>
        <v/>
      </c>
      <c r="E4" s="3" t="str">
        <f>IF(_xlfn.XLOOKUP(($A4&amp;"_"&amp;TEXT(E$2,"yyyy-mm-dd")),[1]SURVEY123!$A:$A,[1]SURVEY123!$AJ:$AJ,"")=0,"",_xlfn.XLOOKUP(($A4&amp;"_"&amp;TEXT(E$2,"yyyy-mm-dd")),[1]SURVEY123!$A:$A,[1]SURVEY123!$AJ:$AJ,""))</f>
        <v/>
      </c>
      <c r="F4" s="3" t="str">
        <f>IF(_xlfn.XLOOKUP(($A4&amp;"_"&amp;TEXT(F$2,"yyyy-mm-dd")),[1]SURVEY123!$A:$A,[1]SURVEY123!$AJ:$AJ,"")=0,"",_xlfn.XLOOKUP(($A4&amp;"_"&amp;TEXT(F$2,"yyyy-mm-dd")),[1]SURVEY123!$A:$A,[1]SURVEY123!$AJ:$AJ,""))</f>
        <v/>
      </c>
      <c r="G4" s="3" t="str">
        <f>IF(_xlfn.XLOOKUP(($A4&amp;"_"&amp;TEXT(G$2,"yyyy-mm-dd")),[1]SURVEY123!$A:$A,[1]SURVEY123!$AJ:$AJ,"")=0,"",_xlfn.XLOOKUP(($A4&amp;"_"&amp;TEXT(G$2,"yyyy-mm-dd")),[1]SURVEY123!$A:$A,[1]SURVEY123!$AJ:$AJ,""))</f>
        <v/>
      </c>
      <c r="H4" s="3" t="str">
        <f>IF(_xlfn.XLOOKUP(($A4&amp;"_"&amp;TEXT(H$2,"yyyy-mm-dd")),[1]SURVEY123!$A:$A,[1]SURVEY123!$AJ:$AJ,"")=0,"",_xlfn.XLOOKUP(($A4&amp;"_"&amp;TEXT(H$2,"yyyy-mm-dd")),[1]SURVEY123!$A:$A,[1]SURVEY123!$AJ:$AJ,""))</f>
        <v/>
      </c>
      <c r="I4" s="3">
        <f>IF(_xlfn.XLOOKUP(($A4&amp;"_"&amp;TEXT(I$2,"yyyy-mm-dd")),[1]SURVEY123!$A:$A,[1]SURVEY123!$AJ:$AJ,"")=0,"",_xlfn.XLOOKUP(($A4&amp;"_"&amp;TEXT(I$2,"yyyy-mm-dd")),[1]SURVEY123!$A:$A,[1]SURVEY123!$AJ:$AJ,""))</f>
        <v>7.97</v>
      </c>
      <c r="J4" s="3">
        <f>IF(_xlfn.XLOOKUP(($A4&amp;"_"&amp;TEXT(J$2,"yyyy-mm-dd")),[1]SURVEY123!$A:$A,[1]SURVEY123!$AJ:$AJ,"")=0,"",_xlfn.XLOOKUP(($A4&amp;"_"&amp;TEXT(J$2,"yyyy-mm-dd")),[1]SURVEY123!$A:$A,[1]SURVEY123!$AJ:$AJ,""))</f>
        <v>3.12</v>
      </c>
      <c r="K4" s="3">
        <f>IF(_xlfn.XLOOKUP(($A4&amp;"_"&amp;TEXT(K$2,"yyyy-mm-dd")),[1]SURVEY123!$A:$A,[1]SURVEY123!$AJ:$AJ,"")=0,"",_xlfn.XLOOKUP(($A4&amp;"_"&amp;TEXT(K$2,"yyyy-mm-dd")),[1]SURVEY123!$A:$A,[1]SURVEY123!$AJ:$AJ,""))</f>
        <v>3.01</v>
      </c>
      <c r="L4" s="3">
        <f>IF(_xlfn.XLOOKUP(($A4&amp;"_"&amp;TEXT(L$2,"yyyy-mm-dd")),[1]SURVEY123!$A:$A,[1]SURVEY123!$AJ:$AJ,"")=0,"",_xlfn.XLOOKUP(($A4&amp;"_"&amp;TEXT(L$2,"yyyy-mm-dd")),[1]SURVEY123!$A:$A,[1]SURVEY123!$AJ:$AJ,""))</f>
        <v>10.3</v>
      </c>
      <c r="M4" s="3">
        <f>IF(_xlfn.XLOOKUP(($A4&amp;"_"&amp;TEXT(M$2,"yyyy-mm-dd")),[1]SURVEY123!$A:$A,[1]SURVEY123!$AJ:$AJ,"")=0,"",_xlfn.XLOOKUP(($A4&amp;"_"&amp;TEXT(M$2,"yyyy-mm-dd")),[1]SURVEY123!$A:$A,[1]SURVEY123!$AJ:$AJ,""))</f>
        <v>5.13</v>
      </c>
      <c r="N4" s="3">
        <f>IF(_xlfn.XLOOKUP(($A4&amp;"_"&amp;TEXT(N$2,"yyyy-mm-dd")),[1]SURVEY123!$A:$A,[1]SURVEY123!$AJ:$AJ,"")=0,"",_xlfn.XLOOKUP(($A4&amp;"_"&amp;TEXT(N$2,"yyyy-mm-dd")),[1]SURVEY123!$A:$A,[1]SURVEY123!$AJ:$AJ,""))</f>
        <v>1.83</v>
      </c>
      <c r="O4" s="3" t="str">
        <f>IF(_xlfn.XLOOKUP(($A4&amp;"_"&amp;TEXT(O$2,"yyyy-mm-dd")),[1]SURVEY123!$A:$A,[1]SURVEY123!$AJ:$AJ,"")=0,"",_xlfn.XLOOKUP(($A4&amp;"_"&amp;TEXT(O$2,"yyyy-mm-dd")),[1]SURVEY123!$A:$A,[1]SURVEY123!$AJ:$AJ,""))</f>
        <v/>
      </c>
      <c r="P4" s="3" t="str">
        <f>IF(_xlfn.XLOOKUP(($A4&amp;"_"&amp;TEXT(P$2,"yyyy-mm-dd")),[1]SURVEY123!$A:$A,[1]SURVEY123!$AJ:$AJ,"")=0,"",_xlfn.XLOOKUP(($A4&amp;"_"&amp;TEXT(P$2,"yyyy-mm-dd")),[1]SURVEY123!$A:$A,[1]SURVEY123!$AJ:$AJ,""))</f>
        <v/>
      </c>
      <c r="Q4" s="3" t="str">
        <f>IF(_xlfn.XLOOKUP(($A4&amp;"_"&amp;TEXT(Q$2,"yyyy-mm-dd")),[1]SURVEY123!$A:$A,[1]SURVEY123!$AJ:$AJ,"")=0,"",_xlfn.XLOOKUP(($A4&amp;"_"&amp;TEXT(Q$2,"yyyy-mm-dd")),[1]SURVEY123!$A:$A,[1]SURVEY123!$AJ:$AJ,""))</f>
        <v/>
      </c>
      <c r="R4" s="21">
        <f t="shared" si="1"/>
        <v>0</v>
      </c>
      <c r="S4" s="21">
        <f t="shared" si="2"/>
        <v>0</v>
      </c>
      <c r="T4" s="12" t="str" cm="1">
        <f t="array" ref="T4">_xlfn.IFS(B4="","NA",R4=0, "Excellent", S4=0, "Good", OR(S4=1, S4=2), "Fair", S4&gt;=3, "Poor")</f>
        <v>Excellent</v>
      </c>
    </row>
    <row r="5" spans="1:20">
      <c r="A5" s="3" t="s">
        <v>8</v>
      </c>
      <c r="B5" s="24">
        <f t="shared" si="3"/>
        <v>4.6575000000000006</v>
      </c>
      <c r="C5" s="3" t="str">
        <f>IF(_xlfn.XLOOKUP(($A5&amp;"_"&amp;TEXT(C$2,"yyyy-mm-dd")),[1]SURVEY123!$A:$A,[1]SURVEY123!$AJ:$AJ,"")=0,"",_xlfn.XLOOKUP(($A5&amp;"_"&amp;TEXT(C$2,"yyyy-mm-dd")),[1]SURVEY123!$A:$A,[1]SURVEY123!$AJ:$AJ,""))</f>
        <v/>
      </c>
      <c r="D5" s="3" t="str">
        <f>IF(_xlfn.XLOOKUP(($A5&amp;"_"&amp;TEXT(D$2,"yyyy-mm-dd")),[1]SURVEY123!$A:$A,[1]SURVEY123!$AJ:$AJ,"")=0,"",_xlfn.XLOOKUP(($A5&amp;"_"&amp;TEXT(D$2,"yyyy-mm-dd")),[1]SURVEY123!$A:$A,[1]SURVEY123!$AJ:$AJ,""))</f>
        <v/>
      </c>
      <c r="E5" s="3" t="str">
        <f>IF(_xlfn.XLOOKUP(($A5&amp;"_"&amp;TEXT(E$2,"yyyy-mm-dd")),[1]SURVEY123!$A:$A,[1]SURVEY123!$AJ:$AJ,"")=0,"",_xlfn.XLOOKUP(($A5&amp;"_"&amp;TEXT(E$2,"yyyy-mm-dd")),[1]SURVEY123!$A:$A,[1]SURVEY123!$AJ:$AJ,""))</f>
        <v/>
      </c>
      <c r="F5" s="3" t="str">
        <f>IF(_xlfn.XLOOKUP(($A5&amp;"_"&amp;TEXT(F$2,"yyyy-mm-dd")),[1]SURVEY123!$A:$A,[1]SURVEY123!$AJ:$AJ,"")=0,"",_xlfn.XLOOKUP(($A5&amp;"_"&amp;TEXT(F$2,"yyyy-mm-dd")),[1]SURVEY123!$A:$A,[1]SURVEY123!$AJ:$AJ,""))</f>
        <v/>
      </c>
      <c r="G5" s="3" t="str">
        <f>IF(_xlfn.XLOOKUP(($A5&amp;"_"&amp;TEXT(G$2,"yyyy-mm-dd")),[1]SURVEY123!$A:$A,[1]SURVEY123!$AJ:$AJ,"")=0,"",_xlfn.XLOOKUP(($A5&amp;"_"&amp;TEXT(G$2,"yyyy-mm-dd")),[1]SURVEY123!$A:$A,[1]SURVEY123!$AJ:$AJ,""))</f>
        <v/>
      </c>
      <c r="H5" s="3" t="str">
        <f>IF(_xlfn.XLOOKUP(($A5&amp;"_"&amp;TEXT(H$2,"yyyy-mm-dd")),[1]SURVEY123!$A:$A,[1]SURVEY123!$AJ:$AJ,"")=0,"",_xlfn.XLOOKUP(($A5&amp;"_"&amp;TEXT(H$2,"yyyy-mm-dd")),[1]SURVEY123!$A:$A,[1]SURVEY123!$AJ:$AJ,""))</f>
        <v/>
      </c>
      <c r="I5" s="3">
        <f>IF(_xlfn.XLOOKUP(($A5&amp;"_"&amp;TEXT(I$2,"yyyy-mm-dd")),[1]SURVEY123!$A:$A,[1]SURVEY123!$AJ:$AJ,"")=0,"",_xlfn.XLOOKUP(($A5&amp;"_"&amp;TEXT(I$2,"yyyy-mm-dd")),[1]SURVEY123!$A:$A,[1]SURVEY123!$AJ:$AJ,""))</f>
        <v>4.7</v>
      </c>
      <c r="J5" s="3">
        <f>IF(_xlfn.XLOOKUP(($A5&amp;"_"&amp;TEXT(J$2,"yyyy-mm-dd")),[1]SURVEY123!$A:$A,[1]SURVEY123!$AJ:$AJ,"")=0,"",_xlfn.XLOOKUP(($A5&amp;"_"&amp;TEXT(J$2,"yyyy-mm-dd")),[1]SURVEY123!$A:$A,[1]SURVEY123!$AJ:$AJ,""))</f>
        <v>4.33</v>
      </c>
      <c r="K5" s="3">
        <f>IF(_xlfn.XLOOKUP(($A5&amp;"_"&amp;TEXT(K$2,"yyyy-mm-dd")),[1]SURVEY123!$A:$A,[1]SURVEY123!$AJ:$AJ,"")=0,"",_xlfn.XLOOKUP(($A5&amp;"_"&amp;TEXT(K$2,"yyyy-mm-dd")),[1]SURVEY123!$A:$A,[1]SURVEY123!$AJ:$AJ,""))</f>
        <v>3.55</v>
      </c>
      <c r="L5" s="3">
        <f>IF(_xlfn.XLOOKUP(($A5&amp;"_"&amp;TEXT(L$2,"yyyy-mm-dd")),[1]SURVEY123!$A:$A,[1]SURVEY123!$AJ:$AJ,"")=0,"",_xlfn.XLOOKUP(($A5&amp;"_"&amp;TEXT(L$2,"yyyy-mm-dd")),[1]SURVEY123!$A:$A,[1]SURVEY123!$AJ:$AJ,""))</f>
        <v>6.05</v>
      </c>
      <c r="M5" s="3" t="str">
        <f>IF(_xlfn.XLOOKUP(($A5&amp;"_"&amp;TEXT(M$2,"yyyy-mm-dd")),[1]SURVEY123!$A:$A,[1]SURVEY123!$AJ:$AJ,"")=0,"",_xlfn.XLOOKUP(($A5&amp;"_"&amp;TEXT(M$2,"yyyy-mm-dd")),[1]SURVEY123!$A:$A,[1]SURVEY123!$AJ:$AJ,""))</f>
        <v/>
      </c>
      <c r="N5" s="3" t="str">
        <f>IF(_xlfn.XLOOKUP(($A5&amp;"_"&amp;TEXT(N$2,"yyyy-mm-dd")),[1]SURVEY123!$A:$A,[1]SURVEY123!$AJ:$AJ,"")=0,"",_xlfn.XLOOKUP(($A5&amp;"_"&amp;TEXT(N$2,"yyyy-mm-dd")),[1]SURVEY123!$A:$A,[1]SURVEY123!$AJ:$AJ,""))</f>
        <v/>
      </c>
      <c r="O5" s="3" t="str">
        <f>IF(_xlfn.XLOOKUP(($A5&amp;"_"&amp;TEXT(O$2,"yyyy-mm-dd")),[1]SURVEY123!$A:$A,[1]SURVEY123!$AJ:$AJ,"")=0,"",_xlfn.XLOOKUP(($A5&amp;"_"&amp;TEXT(O$2,"yyyy-mm-dd")),[1]SURVEY123!$A:$A,[1]SURVEY123!$AJ:$AJ,""))</f>
        <v/>
      </c>
      <c r="P5" s="3" t="str">
        <f>IF(_xlfn.XLOOKUP(($A5&amp;"_"&amp;TEXT(P$2,"yyyy-mm-dd")),[1]SURVEY123!$A:$A,[1]SURVEY123!$AJ:$AJ,"")=0,"",_xlfn.XLOOKUP(($A5&amp;"_"&amp;TEXT(P$2,"yyyy-mm-dd")),[1]SURVEY123!$A:$A,[1]SURVEY123!$AJ:$AJ,""))</f>
        <v/>
      </c>
      <c r="Q5" s="3" t="str">
        <f>IF(_xlfn.XLOOKUP(($A5&amp;"_"&amp;TEXT(Q$2,"yyyy-mm-dd")),[1]SURVEY123!$A:$A,[1]SURVEY123!$AJ:$AJ,"")=0,"",_xlfn.XLOOKUP(($A5&amp;"_"&amp;TEXT(Q$2,"yyyy-mm-dd")),[1]SURVEY123!$A:$A,[1]SURVEY123!$AJ:$AJ,""))</f>
        <v/>
      </c>
      <c r="R5" s="21">
        <f t="shared" si="1"/>
        <v>0</v>
      </c>
      <c r="S5" s="21">
        <f t="shared" si="2"/>
        <v>0</v>
      </c>
      <c r="T5" s="12" t="str" cm="1">
        <f t="array" ref="T5">_xlfn.IFS(B5="","NA",R5=0, "Excellent", S5=0, "Good", OR(S5=1, S5=2), "Fair", S5&gt;=3, "Poor")</f>
        <v>Excellent</v>
      </c>
    </row>
    <row r="6" spans="1:20">
      <c r="A6" s="3" t="s">
        <v>9</v>
      </c>
      <c r="B6" s="24">
        <f t="shared" si="3"/>
        <v>11.254999999999999</v>
      </c>
      <c r="C6" s="3" t="str">
        <f>IF(_xlfn.XLOOKUP(($A6&amp;"_"&amp;TEXT(C$2,"yyyy-mm-dd")),[1]SURVEY123!$A:$A,[1]SURVEY123!$AJ:$AJ,"")=0,"",_xlfn.XLOOKUP(($A6&amp;"_"&amp;TEXT(C$2,"yyyy-mm-dd")),[1]SURVEY123!$A:$A,[1]SURVEY123!$AJ:$AJ,""))</f>
        <v/>
      </c>
      <c r="D6" s="3" t="str">
        <f>IF(_xlfn.XLOOKUP(($A6&amp;"_"&amp;TEXT(D$2,"yyyy-mm-dd")),[1]SURVEY123!$A:$A,[1]SURVEY123!$AJ:$AJ,"")=0,"",_xlfn.XLOOKUP(($A6&amp;"_"&amp;TEXT(D$2,"yyyy-mm-dd")),[1]SURVEY123!$A:$A,[1]SURVEY123!$AJ:$AJ,""))</f>
        <v/>
      </c>
      <c r="E6" s="3" t="str">
        <f>IF(_xlfn.XLOOKUP(($A6&amp;"_"&amp;TEXT(E$2,"yyyy-mm-dd")),[1]SURVEY123!$A:$A,[1]SURVEY123!$AJ:$AJ,"")=0,"",_xlfn.XLOOKUP(($A6&amp;"_"&amp;TEXT(E$2,"yyyy-mm-dd")),[1]SURVEY123!$A:$A,[1]SURVEY123!$AJ:$AJ,""))</f>
        <v/>
      </c>
      <c r="F6" s="3" t="str">
        <f>IF(_xlfn.XLOOKUP(($A6&amp;"_"&amp;TEXT(F$2,"yyyy-mm-dd")),[1]SURVEY123!$A:$A,[1]SURVEY123!$AJ:$AJ,"")=0,"",_xlfn.XLOOKUP(($A6&amp;"_"&amp;TEXT(F$2,"yyyy-mm-dd")),[1]SURVEY123!$A:$A,[1]SURVEY123!$AJ:$AJ,""))</f>
        <v/>
      </c>
      <c r="G6" s="3" t="str">
        <f>IF(_xlfn.XLOOKUP(($A6&amp;"_"&amp;TEXT(G$2,"yyyy-mm-dd")),[1]SURVEY123!$A:$A,[1]SURVEY123!$AJ:$AJ,"")=0,"",_xlfn.XLOOKUP(($A6&amp;"_"&amp;TEXT(G$2,"yyyy-mm-dd")),[1]SURVEY123!$A:$A,[1]SURVEY123!$AJ:$AJ,""))</f>
        <v/>
      </c>
      <c r="H6" s="3" t="str">
        <f>IF(_xlfn.XLOOKUP(($A6&amp;"_"&amp;TEXT(H$2,"yyyy-mm-dd")),[1]SURVEY123!$A:$A,[1]SURVEY123!$AJ:$AJ,"")=0,"",_xlfn.XLOOKUP(($A6&amp;"_"&amp;TEXT(H$2,"yyyy-mm-dd")),[1]SURVEY123!$A:$A,[1]SURVEY123!$AJ:$AJ,""))</f>
        <v/>
      </c>
      <c r="I6" s="3">
        <f>IF(_xlfn.XLOOKUP(($A6&amp;"_"&amp;TEXT(I$2,"yyyy-mm-dd")),[1]SURVEY123!$A:$A,[1]SURVEY123!$AJ:$AJ,"")=0,"",_xlfn.XLOOKUP(($A6&amp;"_"&amp;TEXT(I$2,"yyyy-mm-dd")),[1]SURVEY123!$A:$A,[1]SURVEY123!$AJ:$AJ,""))</f>
        <v>6.35</v>
      </c>
      <c r="J6" s="3">
        <f>IF(_xlfn.XLOOKUP(($A6&amp;"_"&amp;TEXT(J$2,"yyyy-mm-dd")),[1]SURVEY123!$A:$A,[1]SURVEY123!$AJ:$AJ,"")=0,"",_xlfn.XLOOKUP(($A6&amp;"_"&amp;TEXT(J$2,"yyyy-mm-dd")),[1]SURVEY123!$A:$A,[1]SURVEY123!$AJ:$AJ,""))</f>
        <v>20.7</v>
      </c>
      <c r="K6" s="3">
        <f>IF(_xlfn.XLOOKUP(($A6&amp;"_"&amp;TEXT(K$2,"yyyy-mm-dd")),[1]SURVEY123!$A:$A,[1]SURVEY123!$AJ:$AJ,"")=0,"",_xlfn.XLOOKUP(($A6&amp;"_"&amp;TEXT(K$2,"yyyy-mm-dd")),[1]SURVEY123!$A:$A,[1]SURVEY123!$AJ:$AJ,""))</f>
        <v>6.87</v>
      </c>
      <c r="L6" s="3">
        <f>IF(_xlfn.XLOOKUP(($A6&amp;"_"&amp;TEXT(L$2,"yyyy-mm-dd")),[1]SURVEY123!$A:$A,[1]SURVEY123!$AJ:$AJ,"")=0,"",_xlfn.XLOOKUP(($A6&amp;"_"&amp;TEXT(L$2,"yyyy-mm-dd")),[1]SURVEY123!$A:$A,[1]SURVEY123!$AJ:$AJ,""))</f>
        <v>11.1</v>
      </c>
      <c r="M6" s="3" t="str">
        <f>IF(_xlfn.XLOOKUP(($A6&amp;"_"&amp;TEXT(M$2,"yyyy-mm-dd")),[1]SURVEY123!$A:$A,[1]SURVEY123!$AJ:$AJ,"")=0,"",_xlfn.XLOOKUP(($A6&amp;"_"&amp;TEXT(M$2,"yyyy-mm-dd")),[1]SURVEY123!$A:$A,[1]SURVEY123!$AJ:$AJ,""))</f>
        <v/>
      </c>
      <c r="N6" s="3" t="str">
        <f>IF(_xlfn.XLOOKUP(($A6&amp;"_"&amp;TEXT(N$2,"yyyy-mm-dd")),[1]SURVEY123!$A:$A,[1]SURVEY123!$AJ:$AJ,"")=0,"",_xlfn.XLOOKUP(($A6&amp;"_"&amp;TEXT(N$2,"yyyy-mm-dd")),[1]SURVEY123!$A:$A,[1]SURVEY123!$AJ:$AJ,""))</f>
        <v/>
      </c>
      <c r="O6" s="3" t="str">
        <f>IF(_xlfn.XLOOKUP(($A6&amp;"_"&amp;TEXT(O$2,"yyyy-mm-dd")),[1]SURVEY123!$A:$A,[1]SURVEY123!$AJ:$AJ,"")=0,"",_xlfn.XLOOKUP(($A6&amp;"_"&amp;TEXT(O$2,"yyyy-mm-dd")),[1]SURVEY123!$A:$A,[1]SURVEY123!$AJ:$AJ,""))</f>
        <v/>
      </c>
      <c r="P6" s="3" t="str">
        <f>IF(_xlfn.XLOOKUP(($A6&amp;"_"&amp;TEXT(P$2,"yyyy-mm-dd")),[1]SURVEY123!$A:$A,[1]SURVEY123!$AJ:$AJ,"")=0,"",_xlfn.XLOOKUP(($A6&amp;"_"&amp;TEXT(P$2,"yyyy-mm-dd")),[1]SURVEY123!$A:$A,[1]SURVEY123!$AJ:$AJ,""))</f>
        <v/>
      </c>
      <c r="Q6" s="3" t="str">
        <f>IF(_xlfn.XLOOKUP(($A6&amp;"_"&amp;TEXT(Q$2,"yyyy-mm-dd")),[1]SURVEY123!$A:$A,[1]SURVEY123!$AJ:$AJ,"")=0,"",_xlfn.XLOOKUP(($A6&amp;"_"&amp;TEXT(Q$2,"yyyy-mm-dd")),[1]SURVEY123!$A:$A,[1]SURVEY123!$AJ:$AJ,""))</f>
        <v/>
      </c>
      <c r="R6" s="21">
        <f t="shared" si="1"/>
        <v>1</v>
      </c>
      <c r="S6" s="21">
        <f t="shared" si="2"/>
        <v>0</v>
      </c>
      <c r="T6" s="12" t="str" cm="1">
        <f t="array" ref="T6">_xlfn.IFS(B6="","NA",R6=0, "Excellent", S6=0, "Good", OR(S6=1, S6=2), "Fair", S6&gt;=3, "Poor")</f>
        <v>Good</v>
      </c>
    </row>
    <row r="7" spans="1:20">
      <c r="A7" s="3" t="s">
        <v>10</v>
      </c>
      <c r="B7" s="24">
        <f t="shared" si="3"/>
        <v>4.8649999999999993</v>
      </c>
      <c r="C7" s="3" t="str">
        <f>IF(_xlfn.XLOOKUP(($A7&amp;"_"&amp;TEXT(C$2,"yyyy-mm-dd")),[1]SURVEY123!$A:$A,[1]SURVEY123!$AJ:$AJ,"")=0,"",_xlfn.XLOOKUP(($A7&amp;"_"&amp;TEXT(C$2,"yyyy-mm-dd")),[1]SURVEY123!$A:$A,[1]SURVEY123!$AJ:$AJ,""))</f>
        <v/>
      </c>
      <c r="D7" s="3" t="str">
        <f>IF(_xlfn.XLOOKUP(($A7&amp;"_"&amp;TEXT(D$2,"yyyy-mm-dd")),[1]SURVEY123!$A:$A,[1]SURVEY123!$AJ:$AJ,"")=0,"",_xlfn.XLOOKUP(($A7&amp;"_"&amp;TEXT(D$2,"yyyy-mm-dd")),[1]SURVEY123!$A:$A,[1]SURVEY123!$AJ:$AJ,""))</f>
        <v/>
      </c>
      <c r="E7" s="3">
        <f>IF(_xlfn.XLOOKUP(($A7&amp;"_"&amp;TEXT(E$2,"yyyy-mm-dd")),[1]SURVEY123!$A:$A,[1]SURVEY123!$AJ:$AJ,"")=0,"",_xlfn.XLOOKUP(($A7&amp;"_"&amp;TEXT(E$2,"yyyy-mm-dd")),[1]SURVEY123!$A:$A,[1]SURVEY123!$AJ:$AJ,""))</f>
        <v>5.67</v>
      </c>
      <c r="F7" s="3">
        <f>IF(_xlfn.XLOOKUP(($A7&amp;"_"&amp;TEXT(F$2,"yyyy-mm-dd")),[1]SURVEY123!$A:$A,[1]SURVEY123!$AJ:$AJ,"")=0,"",_xlfn.XLOOKUP(($A7&amp;"_"&amp;TEXT(F$2,"yyyy-mm-dd")),[1]SURVEY123!$A:$A,[1]SURVEY123!$AJ:$AJ,""))</f>
        <v>4.7699999999999996</v>
      </c>
      <c r="G7" s="3">
        <f>IF(_xlfn.XLOOKUP(($A7&amp;"_"&amp;TEXT(G$2,"yyyy-mm-dd")),[1]SURVEY123!$A:$A,[1]SURVEY123!$AJ:$AJ,"")=0,"",_xlfn.XLOOKUP(($A7&amp;"_"&amp;TEXT(G$2,"yyyy-mm-dd")),[1]SURVEY123!$A:$A,[1]SURVEY123!$AJ:$AJ,""))</f>
        <v>6.3</v>
      </c>
      <c r="H7" s="3">
        <f>IF(_xlfn.XLOOKUP(($A7&amp;"_"&amp;TEXT(H$2,"yyyy-mm-dd")),[1]SURVEY123!$A:$A,[1]SURVEY123!$AJ:$AJ,"")=0,"",_xlfn.XLOOKUP(($A7&amp;"_"&amp;TEXT(H$2,"yyyy-mm-dd")),[1]SURVEY123!$A:$A,[1]SURVEY123!$AJ:$AJ,""))</f>
        <v>4.16</v>
      </c>
      <c r="I7" s="3">
        <f>IF(_xlfn.XLOOKUP(($A7&amp;"_"&amp;TEXT(I$2,"yyyy-mm-dd")),[1]SURVEY123!$A:$A,[1]SURVEY123!$AJ:$AJ,"")=0,"",_xlfn.XLOOKUP(($A7&amp;"_"&amp;TEXT(I$2,"yyyy-mm-dd")),[1]SURVEY123!$A:$A,[1]SURVEY123!$AJ:$AJ,""))</f>
        <v>4.5199999999999996</v>
      </c>
      <c r="J7" s="3">
        <f>IF(_xlfn.XLOOKUP(($A7&amp;"_"&amp;TEXT(J$2,"yyyy-mm-dd")),[1]SURVEY123!$A:$A,[1]SURVEY123!$AJ:$AJ,"")=0,"",_xlfn.XLOOKUP(($A7&amp;"_"&amp;TEXT(J$2,"yyyy-mm-dd")),[1]SURVEY123!$A:$A,[1]SURVEY123!$AJ:$AJ,""))</f>
        <v>7.82</v>
      </c>
      <c r="K7" s="3">
        <f>IF(_xlfn.XLOOKUP(($A7&amp;"_"&amp;TEXT(K$2,"yyyy-mm-dd")),[1]SURVEY123!$A:$A,[1]SURVEY123!$AJ:$AJ,"")=0,"",_xlfn.XLOOKUP(($A7&amp;"_"&amp;TEXT(K$2,"yyyy-mm-dd")),[1]SURVEY123!$A:$A,[1]SURVEY123!$AJ:$AJ,""))</f>
        <v>2.19</v>
      </c>
      <c r="L7" s="3">
        <f>IF(_xlfn.XLOOKUP(($A7&amp;"_"&amp;TEXT(L$2,"yyyy-mm-dd")),[1]SURVEY123!$A:$A,[1]SURVEY123!$AJ:$AJ,"")=0,"",_xlfn.XLOOKUP(($A7&amp;"_"&amp;TEXT(L$2,"yyyy-mm-dd")),[1]SURVEY123!$A:$A,[1]SURVEY123!$AJ:$AJ,""))</f>
        <v>3.49</v>
      </c>
      <c r="M7" s="3" t="str">
        <f>IF(_xlfn.XLOOKUP(($A7&amp;"_"&amp;TEXT(M$2,"yyyy-mm-dd")),[1]SURVEY123!$A:$A,[1]SURVEY123!$AJ:$AJ,"")=0,"",_xlfn.XLOOKUP(($A7&amp;"_"&amp;TEXT(M$2,"yyyy-mm-dd")),[1]SURVEY123!$A:$A,[1]SURVEY123!$AJ:$AJ,""))</f>
        <v/>
      </c>
      <c r="N7" s="3" t="str">
        <f>IF(_xlfn.XLOOKUP(($A7&amp;"_"&amp;TEXT(N$2,"yyyy-mm-dd")),[1]SURVEY123!$A:$A,[1]SURVEY123!$AJ:$AJ,"")=0,"",_xlfn.XLOOKUP(($A7&amp;"_"&amp;TEXT(N$2,"yyyy-mm-dd")),[1]SURVEY123!$A:$A,[1]SURVEY123!$AJ:$AJ,""))</f>
        <v/>
      </c>
      <c r="O7" s="3" t="str">
        <f>IF(_xlfn.XLOOKUP(($A7&amp;"_"&amp;TEXT(O$2,"yyyy-mm-dd")),[1]SURVEY123!$A:$A,[1]SURVEY123!$AJ:$AJ,"")=0,"",_xlfn.XLOOKUP(($A7&amp;"_"&amp;TEXT(O$2,"yyyy-mm-dd")),[1]SURVEY123!$A:$A,[1]SURVEY123!$AJ:$AJ,""))</f>
        <v/>
      </c>
      <c r="P7" s="3" t="str">
        <f>IF(_xlfn.XLOOKUP(($A7&amp;"_"&amp;TEXT(P$2,"yyyy-mm-dd")),[1]SURVEY123!$A:$A,[1]SURVEY123!$AJ:$AJ,"")=0,"",_xlfn.XLOOKUP(($A7&amp;"_"&amp;TEXT(P$2,"yyyy-mm-dd")),[1]SURVEY123!$A:$A,[1]SURVEY123!$AJ:$AJ,""))</f>
        <v/>
      </c>
      <c r="Q7" s="3" t="str">
        <f>IF(_xlfn.XLOOKUP(($A7&amp;"_"&amp;TEXT(Q$2,"yyyy-mm-dd")),[1]SURVEY123!$A:$A,[1]SURVEY123!$AJ:$AJ,"")=0,"",_xlfn.XLOOKUP(($A7&amp;"_"&amp;TEXT(Q$2,"yyyy-mm-dd")),[1]SURVEY123!$A:$A,[1]SURVEY123!$AJ:$AJ,""))</f>
        <v/>
      </c>
      <c r="R7" s="21">
        <f t="shared" si="1"/>
        <v>0</v>
      </c>
      <c r="S7" s="21">
        <f t="shared" si="2"/>
        <v>0</v>
      </c>
      <c r="T7" s="12" t="str" cm="1">
        <f t="array" ref="T7">_xlfn.IFS(B7="","NA",R7=0, "Excellent", S7=0, "Good", OR(S7=1, S7=2), "Fair", S7&gt;=3, "Poor")</f>
        <v>Excellent</v>
      </c>
    </row>
    <row r="8" spans="1:20">
      <c r="A8" s="3" t="s">
        <v>11</v>
      </c>
      <c r="B8" s="24">
        <f t="shared" si="3"/>
        <v>2.1114285714285717</v>
      </c>
      <c r="C8" s="3" t="str">
        <f>IF(_xlfn.XLOOKUP(($A8&amp;"_"&amp;TEXT(C$2,"yyyy-mm-dd")),[1]SURVEY123!$A:$A,[1]SURVEY123!$AJ:$AJ,"")=0,"",_xlfn.XLOOKUP(($A8&amp;"_"&amp;TEXT(C$2,"yyyy-mm-dd")),[1]SURVEY123!$A:$A,[1]SURVEY123!$AJ:$AJ,""))</f>
        <v/>
      </c>
      <c r="D8" s="3" t="str">
        <f>IF(_xlfn.XLOOKUP(($A8&amp;"_"&amp;TEXT(D$2,"yyyy-mm-dd")),[1]SURVEY123!$A:$A,[1]SURVEY123!$AJ:$AJ,"")=0,"",_xlfn.XLOOKUP(($A8&amp;"_"&amp;TEXT(D$2,"yyyy-mm-dd")),[1]SURVEY123!$A:$A,[1]SURVEY123!$AJ:$AJ,""))</f>
        <v/>
      </c>
      <c r="E8" s="3" t="str">
        <f>IF(_xlfn.XLOOKUP(($A8&amp;"_"&amp;TEXT(E$2,"yyyy-mm-dd")),[1]SURVEY123!$A:$A,[1]SURVEY123!$AJ:$AJ,"")=0,"",_xlfn.XLOOKUP(($A8&amp;"_"&amp;TEXT(E$2,"yyyy-mm-dd")),[1]SURVEY123!$A:$A,[1]SURVEY123!$AJ:$AJ,""))</f>
        <v/>
      </c>
      <c r="F8" s="3" t="str">
        <f>IF(_xlfn.XLOOKUP(($A8&amp;"_"&amp;TEXT(F$2,"yyyy-mm-dd")),[1]SURVEY123!$A:$A,[1]SURVEY123!$AJ:$AJ,"")=0,"",_xlfn.XLOOKUP(($A8&amp;"_"&amp;TEXT(F$2,"yyyy-mm-dd")),[1]SURVEY123!$A:$A,[1]SURVEY123!$AJ:$AJ,""))</f>
        <v/>
      </c>
      <c r="G8" s="3" t="str">
        <f>IF(_xlfn.XLOOKUP(($A8&amp;"_"&amp;TEXT(G$2,"yyyy-mm-dd")),[1]SURVEY123!$A:$A,[1]SURVEY123!$AJ:$AJ,"")=0,"",_xlfn.XLOOKUP(($A8&amp;"_"&amp;TEXT(G$2,"yyyy-mm-dd")),[1]SURVEY123!$A:$A,[1]SURVEY123!$AJ:$AJ,""))</f>
        <v/>
      </c>
      <c r="H8" s="3">
        <f>IF(_xlfn.XLOOKUP(($A8&amp;"_"&amp;TEXT(H$2,"yyyy-mm-dd")),[1]SURVEY123!$A:$A,[1]SURVEY123!$AJ:$AJ,"")=0,"",_xlfn.XLOOKUP(($A8&amp;"_"&amp;TEXT(H$2,"yyyy-mm-dd")),[1]SURVEY123!$A:$A,[1]SURVEY123!$AJ:$AJ,""))</f>
        <v>2.25</v>
      </c>
      <c r="I8" s="3">
        <f>IF(_xlfn.XLOOKUP(($A8&amp;"_"&amp;TEXT(I$2,"yyyy-mm-dd")),[1]SURVEY123!$A:$A,[1]SURVEY123!$AJ:$AJ,"")=0,"",_xlfn.XLOOKUP(($A8&amp;"_"&amp;TEXT(I$2,"yyyy-mm-dd")),[1]SURVEY123!$A:$A,[1]SURVEY123!$AJ:$AJ,""))</f>
        <v>2.04</v>
      </c>
      <c r="J8" s="3">
        <f>IF(_xlfn.XLOOKUP(($A8&amp;"_"&amp;TEXT(J$2,"yyyy-mm-dd")),[1]SURVEY123!$A:$A,[1]SURVEY123!$AJ:$AJ,"")=0,"",_xlfn.XLOOKUP(($A8&amp;"_"&amp;TEXT(J$2,"yyyy-mm-dd")),[1]SURVEY123!$A:$A,[1]SURVEY123!$AJ:$AJ,""))</f>
        <v>2.0299999999999998</v>
      </c>
      <c r="K8" s="3">
        <f>IF(_xlfn.XLOOKUP(($A8&amp;"_"&amp;TEXT(K$2,"yyyy-mm-dd")),[1]SURVEY123!$A:$A,[1]SURVEY123!$AJ:$AJ,"")=0,"",_xlfn.XLOOKUP(($A8&amp;"_"&amp;TEXT(K$2,"yyyy-mm-dd")),[1]SURVEY123!$A:$A,[1]SURVEY123!$AJ:$AJ,""))</f>
        <v>1.73</v>
      </c>
      <c r="L8" s="3">
        <f>IF(_xlfn.XLOOKUP(($A8&amp;"_"&amp;TEXT(L$2,"yyyy-mm-dd")),[1]SURVEY123!$A:$A,[1]SURVEY123!$AJ:$AJ,"")=0,"",_xlfn.XLOOKUP(($A8&amp;"_"&amp;TEXT(L$2,"yyyy-mm-dd")),[1]SURVEY123!$A:$A,[1]SURVEY123!$AJ:$AJ,""))</f>
        <v>2.46</v>
      </c>
      <c r="M8" s="3">
        <f>IF(_xlfn.XLOOKUP(($A8&amp;"_"&amp;TEXT(M$2,"yyyy-mm-dd")),[1]SURVEY123!$A:$A,[1]SURVEY123!$AJ:$AJ,"")=0,"",_xlfn.XLOOKUP(($A8&amp;"_"&amp;TEXT(M$2,"yyyy-mm-dd")),[1]SURVEY123!$A:$A,[1]SURVEY123!$AJ:$AJ,""))</f>
        <v>2.31</v>
      </c>
      <c r="N8" s="3">
        <f>IF(_xlfn.XLOOKUP(($A8&amp;"_"&amp;TEXT(N$2,"yyyy-mm-dd")),[1]SURVEY123!$A:$A,[1]SURVEY123!$AJ:$AJ,"")=0,"",_xlfn.XLOOKUP(($A8&amp;"_"&amp;TEXT(N$2,"yyyy-mm-dd")),[1]SURVEY123!$A:$A,[1]SURVEY123!$AJ:$AJ,""))</f>
        <v>1.96</v>
      </c>
      <c r="O8" s="3" t="str">
        <f>IF(_xlfn.XLOOKUP(($A8&amp;"_"&amp;TEXT(O$2,"yyyy-mm-dd")),[1]SURVEY123!$A:$A,[1]SURVEY123!$AJ:$AJ,"")=0,"",_xlfn.XLOOKUP(($A8&amp;"_"&amp;TEXT(O$2,"yyyy-mm-dd")),[1]SURVEY123!$A:$A,[1]SURVEY123!$AJ:$AJ,""))</f>
        <v/>
      </c>
      <c r="P8" s="3" t="str">
        <f>IF(_xlfn.XLOOKUP(($A8&amp;"_"&amp;TEXT(P$2,"yyyy-mm-dd")),[1]SURVEY123!$A:$A,[1]SURVEY123!$AJ:$AJ,"")=0,"",_xlfn.XLOOKUP(($A8&amp;"_"&amp;TEXT(P$2,"yyyy-mm-dd")),[1]SURVEY123!$A:$A,[1]SURVEY123!$AJ:$AJ,""))</f>
        <v/>
      </c>
      <c r="Q8" s="3" t="str">
        <f>IF(_xlfn.XLOOKUP(($A8&amp;"_"&amp;TEXT(Q$2,"yyyy-mm-dd")),[1]SURVEY123!$A:$A,[1]SURVEY123!$AJ:$AJ,"")=0,"",_xlfn.XLOOKUP(($A8&amp;"_"&amp;TEXT(Q$2,"yyyy-mm-dd")),[1]SURVEY123!$A:$A,[1]SURVEY123!$AJ:$AJ,""))</f>
        <v/>
      </c>
      <c r="R8" s="21">
        <f t="shared" si="1"/>
        <v>0</v>
      </c>
      <c r="S8" s="21">
        <f t="shared" si="2"/>
        <v>0</v>
      </c>
      <c r="T8" s="12" t="str" cm="1">
        <f t="array" ref="T8">_xlfn.IFS(B8="","NA",R8=0, "Excellent", S8=0, "Good", OR(S8=1, S8=2), "Fair", S8&gt;=3, "Poor")</f>
        <v>Excellent</v>
      </c>
    </row>
    <row r="9" spans="1:20">
      <c r="A9" s="3" t="s">
        <v>12</v>
      </c>
      <c r="B9" s="24">
        <f t="shared" si="3"/>
        <v>14.533333333333333</v>
      </c>
      <c r="C9" s="3" t="str">
        <f>IF(_xlfn.XLOOKUP(($A9&amp;"_"&amp;TEXT(C$2,"yyyy-mm-dd")),[1]SURVEY123!$A:$A,[1]SURVEY123!$AJ:$AJ,"")=0,"",_xlfn.XLOOKUP(($A9&amp;"_"&amp;TEXT(C$2,"yyyy-mm-dd")),[1]SURVEY123!$A:$A,[1]SURVEY123!$AJ:$AJ,""))</f>
        <v/>
      </c>
      <c r="D9" s="3" t="str">
        <f>IF(_xlfn.XLOOKUP(($A9&amp;"_"&amp;TEXT(D$2,"yyyy-mm-dd")),[1]SURVEY123!$A:$A,[1]SURVEY123!$AJ:$AJ,"")=0,"",_xlfn.XLOOKUP(($A9&amp;"_"&amp;TEXT(D$2,"yyyy-mm-dd")),[1]SURVEY123!$A:$A,[1]SURVEY123!$AJ:$AJ,""))</f>
        <v/>
      </c>
      <c r="E9" s="3" t="str">
        <f>IF(_xlfn.XLOOKUP(($A9&amp;"_"&amp;TEXT(E$2,"yyyy-mm-dd")),[1]SURVEY123!$A:$A,[1]SURVEY123!$AJ:$AJ,"")=0,"",_xlfn.XLOOKUP(($A9&amp;"_"&amp;TEXT(E$2,"yyyy-mm-dd")),[1]SURVEY123!$A:$A,[1]SURVEY123!$AJ:$AJ,""))</f>
        <v/>
      </c>
      <c r="F9" s="3" t="str">
        <f>IF(_xlfn.XLOOKUP(($A9&amp;"_"&amp;TEXT(F$2,"yyyy-mm-dd")),[1]SURVEY123!$A:$A,[1]SURVEY123!$AJ:$AJ,"")=0,"",_xlfn.XLOOKUP(($A9&amp;"_"&amp;TEXT(F$2,"yyyy-mm-dd")),[1]SURVEY123!$A:$A,[1]SURVEY123!$AJ:$AJ,""))</f>
        <v/>
      </c>
      <c r="G9" s="3" t="str">
        <f>IF(_xlfn.XLOOKUP(($A9&amp;"_"&amp;TEXT(G$2,"yyyy-mm-dd")),[1]SURVEY123!$A:$A,[1]SURVEY123!$AJ:$AJ,"")=0,"",_xlfn.XLOOKUP(($A9&amp;"_"&amp;TEXT(G$2,"yyyy-mm-dd")),[1]SURVEY123!$A:$A,[1]SURVEY123!$AJ:$AJ,""))</f>
        <v/>
      </c>
      <c r="H9" s="3" t="str">
        <f>IF(_xlfn.XLOOKUP(($A9&amp;"_"&amp;TEXT(H$2,"yyyy-mm-dd")),[1]SURVEY123!$A:$A,[1]SURVEY123!$AJ:$AJ,"")=0,"",_xlfn.XLOOKUP(($A9&amp;"_"&amp;TEXT(H$2,"yyyy-mm-dd")),[1]SURVEY123!$A:$A,[1]SURVEY123!$AJ:$AJ,""))</f>
        <v/>
      </c>
      <c r="I9" s="3" t="str">
        <f>IF(_xlfn.XLOOKUP(($A9&amp;"_"&amp;TEXT(I$2,"yyyy-mm-dd")),[1]SURVEY123!$A:$A,[1]SURVEY123!$AJ:$AJ,"")=0,"",_xlfn.XLOOKUP(($A9&amp;"_"&amp;TEXT(I$2,"yyyy-mm-dd")),[1]SURVEY123!$A:$A,[1]SURVEY123!$AJ:$AJ,""))</f>
        <v/>
      </c>
      <c r="J9" s="3">
        <f>IF(_xlfn.XLOOKUP(($A9&amp;"_"&amp;TEXT(J$2,"yyyy-mm-dd")),[1]SURVEY123!$A:$A,[1]SURVEY123!$AJ:$AJ,"")=0,"",_xlfn.XLOOKUP(($A9&amp;"_"&amp;TEXT(J$2,"yyyy-mm-dd")),[1]SURVEY123!$A:$A,[1]SURVEY123!$AJ:$AJ,""))</f>
        <v>12.7</v>
      </c>
      <c r="K9" s="3">
        <f>IF(_xlfn.XLOOKUP(($A9&amp;"_"&amp;TEXT(K$2,"yyyy-mm-dd")),[1]SURVEY123!$A:$A,[1]SURVEY123!$AJ:$AJ,"")=0,"",_xlfn.XLOOKUP(($A9&amp;"_"&amp;TEXT(K$2,"yyyy-mm-dd")),[1]SURVEY123!$A:$A,[1]SURVEY123!$AJ:$AJ,""))</f>
        <v>12.8</v>
      </c>
      <c r="L9" s="3">
        <f>IF(_xlfn.XLOOKUP(($A9&amp;"_"&amp;TEXT(L$2,"yyyy-mm-dd")),[1]SURVEY123!$A:$A,[1]SURVEY123!$AJ:$AJ,"")=0,"",_xlfn.XLOOKUP(($A9&amp;"_"&amp;TEXT(L$2,"yyyy-mm-dd")),[1]SURVEY123!$A:$A,[1]SURVEY123!$AJ:$AJ,""))</f>
        <v>18.100000000000001</v>
      </c>
      <c r="M9" s="3" t="str">
        <f>IF(_xlfn.XLOOKUP(($A9&amp;"_"&amp;TEXT(M$2,"yyyy-mm-dd")),[1]SURVEY123!$A:$A,[1]SURVEY123!$AJ:$AJ,"")=0,"",_xlfn.XLOOKUP(($A9&amp;"_"&amp;TEXT(M$2,"yyyy-mm-dd")),[1]SURVEY123!$A:$A,[1]SURVEY123!$AJ:$AJ,""))</f>
        <v/>
      </c>
      <c r="N9" s="3" t="str">
        <f>IF(_xlfn.XLOOKUP(($A9&amp;"_"&amp;TEXT(N$2,"yyyy-mm-dd")),[1]SURVEY123!$A:$A,[1]SURVEY123!$AJ:$AJ,"")=0,"",_xlfn.XLOOKUP(($A9&amp;"_"&amp;TEXT(N$2,"yyyy-mm-dd")),[1]SURVEY123!$A:$A,[1]SURVEY123!$AJ:$AJ,""))</f>
        <v/>
      </c>
      <c r="O9" s="3" t="str">
        <f>IF(_xlfn.XLOOKUP(($A9&amp;"_"&amp;TEXT(O$2,"yyyy-mm-dd")),[1]SURVEY123!$A:$A,[1]SURVEY123!$AJ:$AJ,"")=0,"",_xlfn.XLOOKUP(($A9&amp;"_"&amp;TEXT(O$2,"yyyy-mm-dd")),[1]SURVEY123!$A:$A,[1]SURVEY123!$AJ:$AJ,""))</f>
        <v/>
      </c>
      <c r="P9" s="3" t="str">
        <f>IF(_xlfn.XLOOKUP(($A9&amp;"_"&amp;TEXT(P$2,"yyyy-mm-dd")),[1]SURVEY123!$A:$A,[1]SURVEY123!$AJ:$AJ,"")=0,"",_xlfn.XLOOKUP(($A9&amp;"_"&amp;TEXT(P$2,"yyyy-mm-dd")),[1]SURVEY123!$A:$A,[1]SURVEY123!$AJ:$AJ,""))</f>
        <v/>
      </c>
      <c r="Q9" s="3" t="str">
        <f>IF(_xlfn.XLOOKUP(($A9&amp;"_"&amp;TEXT(Q$2,"yyyy-mm-dd")),[1]SURVEY123!$A:$A,[1]SURVEY123!$AJ:$AJ,"")=0,"",_xlfn.XLOOKUP(($A9&amp;"_"&amp;TEXT(Q$2,"yyyy-mm-dd")),[1]SURVEY123!$A:$A,[1]SURVEY123!$AJ:$AJ,""))</f>
        <v/>
      </c>
      <c r="R9" s="21">
        <f t="shared" si="1"/>
        <v>1</v>
      </c>
      <c r="S9" s="21">
        <f t="shared" si="2"/>
        <v>0</v>
      </c>
      <c r="T9" s="12" t="str" cm="1">
        <f t="array" ref="T9">_xlfn.IFS(B9="","NA",R9=0, "Excellent", S9=0, "Good", OR(S9=1, S9=2), "Fair", S9&gt;=3, "Poor")</f>
        <v>Good</v>
      </c>
    </row>
    <row r="10" spans="1:20">
      <c r="A10" s="3" t="s">
        <v>13</v>
      </c>
      <c r="B10" s="24" t="str">
        <f t="shared" si="3"/>
        <v/>
      </c>
      <c r="C10" s="3" t="str">
        <f>IF(_xlfn.XLOOKUP(($A10&amp;"_"&amp;TEXT(C$2,"yyyy-mm-dd")),[1]SURVEY123!$A:$A,[1]SURVEY123!$AJ:$AJ,"")=0,"",_xlfn.XLOOKUP(($A10&amp;"_"&amp;TEXT(C$2,"yyyy-mm-dd")),[1]SURVEY123!$A:$A,[1]SURVEY123!$AJ:$AJ,""))</f>
        <v/>
      </c>
      <c r="D10" s="3" t="str">
        <f>IF(_xlfn.XLOOKUP(($A10&amp;"_"&amp;TEXT(D$2,"yyyy-mm-dd")),[1]SURVEY123!$A:$A,[1]SURVEY123!$AJ:$AJ,"")=0,"",_xlfn.XLOOKUP(($A10&amp;"_"&amp;TEXT(D$2,"yyyy-mm-dd")),[1]SURVEY123!$A:$A,[1]SURVEY123!$AJ:$AJ,""))</f>
        <v/>
      </c>
      <c r="E10" s="3" t="str">
        <f>IF(_xlfn.XLOOKUP(($A10&amp;"_"&amp;TEXT(E$2,"yyyy-mm-dd")),[1]SURVEY123!$A:$A,[1]SURVEY123!$AJ:$AJ,"")=0,"",_xlfn.XLOOKUP(($A10&amp;"_"&amp;TEXT(E$2,"yyyy-mm-dd")),[1]SURVEY123!$A:$A,[1]SURVEY123!$AJ:$AJ,""))</f>
        <v/>
      </c>
      <c r="F10" s="3" t="str">
        <f>IF(_xlfn.XLOOKUP(($A10&amp;"_"&amp;TEXT(F$2,"yyyy-mm-dd")),[1]SURVEY123!$A:$A,[1]SURVEY123!$AJ:$AJ,"")=0,"",_xlfn.XLOOKUP(($A10&amp;"_"&amp;TEXT(F$2,"yyyy-mm-dd")),[1]SURVEY123!$A:$A,[1]SURVEY123!$AJ:$AJ,""))</f>
        <v/>
      </c>
      <c r="G10" s="3" t="str">
        <f>IF(_xlfn.XLOOKUP(($A10&amp;"_"&amp;TEXT(G$2,"yyyy-mm-dd")),[1]SURVEY123!$A:$A,[1]SURVEY123!$AJ:$AJ,"")=0,"",_xlfn.XLOOKUP(($A10&amp;"_"&amp;TEXT(G$2,"yyyy-mm-dd")),[1]SURVEY123!$A:$A,[1]SURVEY123!$AJ:$AJ,""))</f>
        <v/>
      </c>
      <c r="H10" s="3" t="str">
        <f>IF(_xlfn.XLOOKUP(($A10&amp;"_"&amp;TEXT(H$2,"yyyy-mm-dd")),[1]SURVEY123!$A:$A,[1]SURVEY123!$AJ:$AJ,"")=0,"",_xlfn.XLOOKUP(($A10&amp;"_"&amp;TEXT(H$2,"yyyy-mm-dd")),[1]SURVEY123!$A:$A,[1]SURVEY123!$AJ:$AJ,""))</f>
        <v/>
      </c>
      <c r="I10" s="3" t="str">
        <f>IF(_xlfn.XLOOKUP(($A10&amp;"_"&amp;TEXT(I$2,"yyyy-mm-dd")),[1]SURVEY123!$A:$A,[1]SURVEY123!$AJ:$AJ,"")=0,"",_xlfn.XLOOKUP(($A10&amp;"_"&amp;TEXT(I$2,"yyyy-mm-dd")),[1]SURVEY123!$A:$A,[1]SURVEY123!$AJ:$AJ,""))</f>
        <v/>
      </c>
      <c r="J10" s="3" t="str">
        <f>IF(_xlfn.XLOOKUP(($A10&amp;"_"&amp;TEXT(J$2,"yyyy-mm-dd")),[1]SURVEY123!$A:$A,[1]SURVEY123!$AJ:$AJ,"")=0,"",_xlfn.XLOOKUP(($A10&amp;"_"&amp;TEXT(J$2,"yyyy-mm-dd")),[1]SURVEY123!$A:$A,[1]SURVEY123!$AJ:$AJ,""))</f>
        <v/>
      </c>
      <c r="K10" s="3" t="str">
        <f>IF(_xlfn.XLOOKUP(($A10&amp;"_"&amp;TEXT(K$2,"yyyy-mm-dd")),[1]SURVEY123!$A:$A,[1]SURVEY123!$AJ:$AJ,"")=0,"",_xlfn.XLOOKUP(($A10&amp;"_"&amp;TEXT(K$2,"yyyy-mm-dd")),[1]SURVEY123!$A:$A,[1]SURVEY123!$AJ:$AJ,""))</f>
        <v/>
      </c>
      <c r="L10" s="3" t="str">
        <f>IF(_xlfn.XLOOKUP(($A10&amp;"_"&amp;TEXT(L$2,"yyyy-mm-dd")),[1]SURVEY123!$A:$A,[1]SURVEY123!$AJ:$AJ,"")=0,"",_xlfn.XLOOKUP(($A10&amp;"_"&amp;TEXT(L$2,"yyyy-mm-dd")),[1]SURVEY123!$A:$A,[1]SURVEY123!$AJ:$AJ,""))</f>
        <v/>
      </c>
      <c r="M10" s="3" t="str">
        <f>IF(_xlfn.XLOOKUP(($A10&amp;"_"&amp;TEXT(M$2,"yyyy-mm-dd")),[1]SURVEY123!$A:$A,[1]SURVEY123!$AJ:$AJ,"")=0,"",_xlfn.XLOOKUP(($A10&amp;"_"&amp;TEXT(M$2,"yyyy-mm-dd")),[1]SURVEY123!$A:$A,[1]SURVEY123!$AJ:$AJ,""))</f>
        <v/>
      </c>
      <c r="N10" s="3" t="str">
        <f>IF(_xlfn.XLOOKUP(($A10&amp;"_"&amp;TEXT(N$2,"yyyy-mm-dd")),[1]SURVEY123!$A:$A,[1]SURVEY123!$AJ:$AJ,"")=0,"",_xlfn.XLOOKUP(($A10&amp;"_"&amp;TEXT(N$2,"yyyy-mm-dd")),[1]SURVEY123!$A:$A,[1]SURVEY123!$AJ:$AJ,""))</f>
        <v/>
      </c>
      <c r="O10" s="3" t="str">
        <f>IF(_xlfn.XLOOKUP(($A10&amp;"_"&amp;TEXT(O$2,"yyyy-mm-dd")),[1]SURVEY123!$A:$A,[1]SURVEY123!$AJ:$AJ,"")=0,"",_xlfn.XLOOKUP(($A10&amp;"_"&amp;TEXT(O$2,"yyyy-mm-dd")),[1]SURVEY123!$A:$A,[1]SURVEY123!$AJ:$AJ,""))</f>
        <v/>
      </c>
      <c r="P10" s="3" t="str">
        <f>IF(_xlfn.XLOOKUP(($A10&amp;"_"&amp;TEXT(P$2,"yyyy-mm-dd")),[1]SURVEY123!$A:$A,[1]SURVEY123!$AJ:$AJ,"")=0,"",_xlfn.XLOOKUP(($A10&amp;"_"&amp;TEXT(P$2,"yyyy-mm-dd")),[1]SURVEY123!$A:$A,[1]SURVEY123!$AJ:$AJ,""))</f>
        <v/>
      </c>
      <c r="Q10" s="3" t="str">
        <f>IF(_xlfn.XLOOKUP(($A10&amp;"_"&amp;TEXT(Q$2,"yyyy-mm-dd")),[1]SURVEY123!$A:$A,[1]SURVEY123!$AJ:$AJ,"")=0,"",_xlfn.XLOOKUP(($A10&amp;"_"&amp;TEXT(Q$2,"yyyy-mm-dd")),[1]SURVEY123!$A:$A,[1]SURVEY123!$AJ:$AJ,""))</f>
        <v/>
      </c>
      <c r="R10" s="21">
        <f t="shared" si="1"/>
        <v>0</v>
      </c>
      <c r="S10" s="21">
        <f t="shared" si="2"/>
        <v>0</v>
      </c>
      <c r="T10" s="12" t="str" cm="1">
        <f t="array" ref="T10">_xlfn.IFS(B10="","NA",R10=0, "Excellent", S10=0, "Good", OR(S10=1, S10=2), "Fair", S10&gt;=3, "Poor")</f>
        <v>NA</v>
      </c>
    </row>
    <row r="11" spans="1:20">
      <c r="A11" s="3" t="s">
        <v>14</v>
      </c>
      <c r="B11" s="24">
        <f t="shared" si="3"/>
        <v>13.882727272727271</v>
      </c>
      <c r="C11" s="3">
        <f>IF(_xlfn.XLOOKUP(($A11&amp;"_"&amp;TEXT(C$2,"yyyy-mm-dd")),[1]SURVEY123!$A:$A,[1]SURVEY123!$AJ:$AJ,"")=0,"",_xlfn.XLOOKUP(($A11&amp;"_"&amp;TEXT(C$2,"yyyy-mm-dd")),[1]SURVEY123!$A:$A,[1]SURVEY123!$AJ:$AJ,""))</f>
        <v>6.29</v>
      </c>
      <c r="D11" s="3">
        <f>IF(_xlfn.XLOOKUP(($A11&amp;"_"&amp;TEXT(D$2,"yyyy-mm-dd")),[1]SURVEY123!$A:$A,[1]SURVEY123!$AJ:$AJ,"")=0,"",_xlfn.XLOOKUP(($A11&amp;"_"&amp;TEXT(D$2,"yyyy-mm-dd")),[1]SURVEY123!$A:$A,[1]SURVEY123!$AJ:$AJ,""))</f>
        <v>5.95</v>
      </c>
      <c r="E11" s="3">
        <f>IF(_xlfn.XLOOKUP(($A11&amp;"_"&amp;TEXT(E$2,"yyyy-mm-dd")),[1]SURVEY123!$A:$A,[1]SURVEY123!$AJ:$AJ,"")=0,"",_xlfn.XLOOKUP(($A11&amp;"_"&amp;TEXT(E$2,"yyyy-mm-dd")),[1]SURVEY123!$A:$A,[1]SURVEY123!$AJ:$AJ,""))</f>
        <v>5.23</v>
      </c>
      <c r="F11" s="3">
        <f>IF(_xlfn.XLOOKUP(($A11&amp;"_"&amp;TEXT(F$2,"yyyy-mm-dd")),[1]SURVEY123!$A:$A,[1]SURVEY123!$AJ:$AJ,"")=0,"",_xlfn.XLOOKUP(($A11&amp;"_"&amp;TEXT(F$2,"yyyy-mm-dd")),[1]SURVEY123!$A:$A,[1]SURVEY123!$AJ:$AJ,""))</f>
        <v>3.24</v>
      </c>
      <c r="G11" s="3">
        <f>IF(_xlfn.XLOOKUP(($A11&amp;"_"&amp;TEXT(G$2,"yyyy-mm-dd")),[1]SURVEY123!$A:$A,[1]SURVEY123!$AJ:$AJ,"")=0,"",_xlfn.XLOOKUP(($A11&amp;"_"&amp;TEXT(G$2,"yyyy-mm-dd")),[1]SURVEY123!$A:$A,[1]SURVEY123!$AJ:$AJ,""))</f>
        <v>13.2</v>
      </c>
      <c r="H11" s="3" t="str">
        <f>IF(_xlfn.XLOOKUP(($A11&amp;"_"&amp;TEXT(H$2,"yyyy-mm-dd")),[1]SURVEY123!$A:$A,[1]SURVEY123!$AJ:$AJ,"")=0,"",_xlfn.XLOOKUP(($A11&amp;"_"&amp;TEXT(H$2,"yyyy-mm-dd")),[1]SURVEY123!$A:$A,[1]SURVEY123!$AJ:$AJ,""))</f>
        <v/>
      </c>
      <c r="I11" s="3">
        <f>IF(_xlfn.XLOOKUP(($A11&amp;"_"&amp;TEXT(I$2,"yyyy-mm-dd")),[1]SURVEY123!$A:$A,[1]SURVEY123!$AJ:$AJ,"")=0,"",_xlfn.XLOOKUP(($A11&amp;"_"&amp;TEXT(I$2,"yyyy-mm-dd")),[1]SURVEY123!$A:$A,[1]SURVEY123!$AJ:$AJ,""))</f>
        <v>24.4</v>
      </c>
      <c r="J11" s="3">
        <f>IF(_xlfn.XLOOKUP(($A11&amp;"_"&amp;TEXT(J$2,"yyyy-mm-dd")),[1]SURVEY123!$A:$A,[1]SURVEY123!$AJ:$AJ,"")=0,"",_xlfn.XLOOKUP(($A11&amp;"_"&amp;TEXT(J$2,"yyyy-mm-dd")),[1]SURVEY123!$A:$A,[1]SURVEY123!$AJ:$AJ,""))</f>
        <v>21.6</v>
      </c>
      <c r="K11" s="3">
        <f>IF(_xlfn.XLOOKUP(($A11&amp;"_"&amp;TEXT(K$2,"yyyy-mm-dd")),[1]SURVEY123!$A:$A,[1]SURVEY123!$AJ:$AJ,"")=0,"",_xlfn.XLOOKUP(($A11&amp;"_"&amp;TEXT(K$2,"yyyy-mm-dd")),[1]SURVEY123!$A:$A,[1]SURVEY123!$AJ:$AJ,""))</f>
        <v>23.8</v>
      </c>
      <c r="L11" s="3">
        <f>IF(_xlfn.XLOOKUP(($A11&amp;"_"&amp;TEXT(L$2,"yyyy-mm-dd")),[1]SURVEY123!$A:$A,[1]SURVEY123!$AJ:$AJ,"")=0,"",_xlfn.XLOOKUP(($A11&amp;"_"&amp;TEXT(L$2,"yyyy-mm-dd")),[1]SURVEY123!$A:$A,[1]SURVEY123!$AJ:$AJ,""))</f>
        <v>30.9</v>
      </c>
      <c r="M11" s="3">
        <f>IF(_xlfn.XLOOKUP(($A11&amp;"_"&amp;TEXT(M$2,"yyyy-mm-dd")),[1]SURVEY123!$A:$A,[1]SURVEY123!$AJ:$AJ,"")=0,"",_xlfn.XLOOKUP(($A11&amp;"_"&amp;TEXT(M$2,"yyyy-mm-dd")),[1]SURVEY123!$A:$A,[1]SURVEY123!$AJ:$AJ,""))</f>
        <v>10.6</v>
      </c>
      <c r="N11" s="3">
        <f>IF(_xlfn.XLOOKUP(($A11&amp;"_"&amp;TEXT(N$2,"yyyy-mm-dd")),[1]SURVEY123!$A:$A,[1]SURVEY123!$AJ:$AJ,"")=0,"",_xlfn.XLOOKUP(($A11&amp;"_"&amp;TEXT(N$2,"yyyy-mm-dd")),[1]SURVEY123!$A:$A,[1]SURVEY123!$AJ:$AJ,""))</f>
        <v>7.5</v>
      </c>
      <c r="O11" s="3" t="str">
        <f>IF(_xlfn.XLOOKUP(($A11&amp;"_"&amp;TEXT(O$2,"yyyy-mm-dd")),[1]SURVEY123!$A:$A,[1]SURVEY123!$AJ:$AJ,"")=0,"",_xlfn.XLOOKUP(($A11&amp;"_"&amp;TEXT(O$2,"yyyy-mm-dd")),[1]SURVEY123!$A:$A,[1]SURVEY123!$AJ:$AJ,""))</f>
        <v/>
      </c>
      <c r="P11" s="3" t="str">
        <f>IF(_xlfn.XLOOKUP(($A11&amp;"_"&amp;TEXT(P$2,"yyyy-mm-dd")),[1]SURVEY123!$A:$A,[1]SURVEY123!$AJ:$AJ,"")=0,"",_xlfn.XLOOKUP(($A11&amp;"_"&amp;TEXT(P$2,"yyyy-mm-dd")),[1]SURVEY123!$A:$A,[1]SURVEY123!$AJ:$AJ,""))</f>
        <v/>
      </c>
      <c r="Q11" s="3" t="str">
        <f>IF(_xlfn.XLOOKUP(($A11&amp;"_"&amp;TEXT(Q$2,"yyyy-mm-dd")),[1]SURVEY123!$A:$A,[1]SURVEY123!$AJ:$AJ,"")=0,"",_xlfn.XLOOKUP(($A11&amp;"_"&amp;TEXT(Q$2,"yyyy-mm-dd")),[1]SURVEY123!$A:$A,[1]SURVEY123!$AJ:$AJ,""))</f>
        <v/>
      </c>
      <c r="R11" s="21">
        <f t="shared" si="1"/>
        <v>4</v>
      </c>
      <c r="S11" s="21">
        <f t="shared" si="2"/>
        <v>0</v>
      </c>
      <c r="T11" s="12" t="str" cm="1">
        <f t="array" ref="T11">_xlfn.IFS(B11="","NA",R11=0, "Excellent", S11=0, "Good", OR(S11=1, S11=2), "Fair", S11&gt;=3, "Poor")</f>
        <v>Good</v>
      </c>
    </row>
    <row r="12" spans="1:20">
      <c r="A12" s="3" t="s">
        <v>15</v>
      </c>
      <c r="B12" s="24">
        <f t="shared" si="3"/>
        <v>7.89</v>
      </c>
      <c r="C12" s="3" t="str">
        <f>IF(_xlfn.XLOOKUP(($A12&amp;"_"&amp;TEXT(C$2,"yyyy-mm-dd")),[1]SURVEY123!$A:$A,[1]SURVEY123!$AJ:$AJ,"")=0,"",_xlfn.XLOOKUP(($A12&amp;"_"&amp;TEXT(C$2,"yyyy-mm-dd")),[1]SURVEY123!$A:$A,[1]SURVEY123!$AJ:$AJ,""))</f>
        <v/>
      </c>
      <c r="D12" s="3" t="str">
        <f>IF(_xlfn.XLOOKUP(($A12&amp;"_"&amp;TEXT(D$2,"yyyy-mm-dd")),[1]SURVEY123!$A:$A,[1]SURVEY123!$AJ:$AJ,"")=0,"",_xlfn.XLOOKUP(($A12&amp;"_"&amp;TEXT(D$2,"yyyy-mm-dd")),[1]SURVEY123!$A:$A,[1]SURVEY123!$AJ:$AJ,""))</f>
        <v/>
      </c>
      <c r="E12" s="3" t="str">
        <f>IF(_xlfn.XLOOKUP(($A12&amp;"_"&amp;TEXT(E$2,"yyyy-mm-dd")),[1]SURVEY123!$A:$A,[1]SURVEY123!$AJ:$AJ,"")=0,"",_xlfn.XLOOKUP(($A12&amp;"_"&amp;TEXT(E$2,"yyyy-mm-dd")),[1]SURVEY123!$A:$A,[1]SURVEY123!$AJ:$AJ,""))</f>
        <v/>
      </c>
      <c r="F12" s="3" t="str">
        <f>IF(_xlfn.XLOOKUP(($A12&amp;"_"&amp;TEXT(F$2,"yyyy-mm-dd")),[1]SURVEY123!$A:$A,[1]SURVEY123!$AJ:$AJ,"")=0,"",_xlfn.XLOOKUP(($A12&amp;"_"&amp;TEXT(F$2,"yyyy-mm-dd")),[1]SURVEY123!$A:$A,[1]SURVEY123!$AJ:$AJ,""))</f>
        <v/>
      </c>
      <c r="G12" s="3" t="str">
        <f>IF(_xlfn.XLOOKUP(($A12&amp;"_"&amp;TEXT(G$2,"yyyy-mm-dd")),[1]SURVEY123!$A:$A,[1]SURVEY123!$AJ:$AJ,"")=0,"",_xlfn.XLOOKUP(($A12&amp;"_"&amp;TEXT(G$2,"yyyy-mm-dd")),[1]SURVEY123!$A:$A,[1]SURVEY123!$AJ:$AJ,""))</f>
        <v/>
      </c>
      <c r="H12" s="3">
        <f>IF(_xlfn.XLOOKUP(($A12&amp;"_"&amp;TEXT(H$2,"yyyy-mm-dd")),[1]SURVEY123!$A:$A,[1]SURVEY123!$AJ:$AJ,"")=0,"",_xlfn.XLOOKUP(($A12&amp;"_"&amp;TEXT(H$2,"yyyy-mm-dd")),[1]SURVEY123!$A:$A,[1]SURVEY123!$AJ:$AJ,""))</f>
        <v>7.29</v>
      </c>
      <c r="I12" s="3">
        <f>IF(_xlfn.XLOOKUP(($A12&amp;"_"&amp;TEXT(I$2,"yyyy-mm-dd")),[1]SURVEY123!$A:$A,[1]SURVEY123!$AJ:$AJ,"")=0,"",_xlfn.XLOOKUP(($A12&amp;"_"&amp;TEXT(I$2,"yyyy-mm-dd")),[1]SURVEY123!$A:$A,[1]SURVEY123!$AJ:$AJ,""))</f>
        <v>4.91</v>
      </c>
      <c r="J12" s="3">
        <f>IF(_xlfn.XLOOKUP(($A12&amp;"_"&amp;TEXT(J$2,"yyyy-mm-dd")),[1]SURVEY123!$A:$A,[1]SURVEY123!$AJ:$AJ,"")=0,"",_xlfn.XLOOKUP(($A12&amp;"_"&amp;TEXT(J$2,"yyyy-mm-dd")),[1]SURVEY123!$A:$A,[1]SURVEY123!$AJ:$AJ,""))</f>
        <v>10</v>
      </c>
      <c r="K12" s="3">
        <f>IF(_xlfn.XLOOKUP(($A12&amp;"_"&amp;TEXT(K$2,"yyyy-mm-dd")),[1]SURVEY123!$A:$A,[1]SURVEY123!$AJ:$AJ,"")=0,"",_xlfn.XLOOKUP(($A12&amp;"_"&amp;TEXT(K$2,"yyyy-mm-dd")),[1]SURVEY123!$A:$A,[1]SURVEY123!$AJ:$AJ,""))</f>
        <v>6.97</v>
      </c>
      <c r="L12" s="3">
        <f>IF(_xlfn.XLOOKUP(($A12&amp;"_"&amp;TEXT(L$2,"yyyy-mm-dd")),[1]SURVEY123!$A:$A,[1]SURVEY123!$AJ:$AJ,"")=0,"",_xlfn.XLOOKUP(($A12&amp;"_"&amp;TEXT(L$2,"yyyy-mm-dd")),[1]SURVEY123!$A:$A,[1]SURVEY123!$AJ:$AJ,""))</f>
        <v>5.85</v>
      </c>
      <c r="M12" s="3">
        <f>IF(_xlfn.XLOOKUP(($A12&amp;"_"&amp;TEXT(M$2,"yyyy-mm-dd")),[1]SURVEY123!$A:$A,[1]SURVEY123!$AJ:$AJ,"")=0,"",_xlfn.XLOOKUP(($A12&amp;"_"&amp;TEXT(M$2,"yyyy-mm-dd")),[1]SURVEY123!$A:$A,[1]SURVEY123!$AJ:$AJ,""))</f>
        <v>8.2100000000000009</v>
      </c>
      <c r="N12" s="3">
        <f>IF(_xlfn.XLOOKUP(($A12&amp;"_"&amp;TEXT(N$2,"yyyy-mm-dd")),[1]SURVEY123!$A:$A,[1]SURVEY123!$AJ:$AJ,"")=0,"",_xlfn.XLOOKUP(($A12&amp;"_"&amp;TEXT(N$2,"yyyy-mm-dd")),[1]SURVEY123!$A:$A,[1]SURVEY123!$AJ:$AJ,""))</f>
        <v>12</v>
      </c>
      <c r="O12" s="3" t="str">
        <f>IF(_xlfn.XLOOKUP(($A12&amp;"_"&amp;TEXT(O$2,"yyyy-mm-dd")),[1]SURVEY123!$A:$A,[1]SURVEY123!$AJ:$AJ,"")=0,"",_xlfn.XLOOKUP(($A12&amp;"_"&amp;TEXT(O$2,"yyyy-mm-dd")),[1]SURVEY123!$A:$A,[1]SURVEY123!$AJ:$AJ,""))</f>
        <v/>
      </c>
      <c r="P12" s="3" t="str">
        <f>IF(_xlfn.XLOOKUP(($A12&amp;"_"&amp;TEXT(P$2,"yyyy-mm-dd")),[1]SURVEY123!$A:$A,[1]SURVEY123!$AJ:$AJ,"")=0,"",_xlfn.XLOOKUP(($A12&amp;"_"&amp;TEXT(P$2,"yyyy-mm-dd")),[1]SURVEY123!$A:$A,[1]SURVEY123!$AJ:$AJ,""))</f>
        <v/>
      </c>
      <c r="Q12" s="3" t="str">
        <f>IF(_xlfn.XLOOKUP(($A12&amp;"_"&amp;TEXT(Q$2,"yyyy-mm-dd")),[1]SURVEY123!$A:$A,[1]SURVEY123!$AJ:$AJ,"")=0,"",_xlfn.XLOOKUP(($A12&amp;"_"&amp;TEXT(Q$2,"yyyy-mm-dd")),[1]SURVEY123!$A:$A,[1]SURVEY123!$AJ:$AJ,""))</f>
        <v/>
      </c>
      <c r="R12" s="21">
        <f t="shared" si="1"/>
        <v>0</v>
      </c>
      <c r="S12" s="21">
        <f t="shared" si="2"/>
        <v>0</v>
      </c>
      <c r="T12" s="12" t="str" cm="1">
        <f t="array" ref="T12">_xlfn.IFS(B12="","NA",R12=0, "Excellent", S12=0, "Good", OR(S12=1, S12=2), "Fair", S12&gt;=3, "Poor")</f>
        <v>Excellent</v>
      </c>
    </row>
    <row r="13" spans="1:20">
      <c r="A13" s="3" t="s">
        <v>16</v>
      </c>
      <c r="B13" s="24">
        <f t="shared" si="3"/>
        <v>38.950000000000003</v>
      </c>
      <c r="C13" s="3">
        <f>IF(_xlfn.XLOOKUP(($A13&amp;"_"&amp;TEXT(C$2,"yyyy-mm-dd")),[1]SURVEY123!$A:$A,[1]SURVEY123!$AJ:$AJ,"")=0,"",_xlfn.XLOOKUP(($A13&amp;"_"&amp;TEXT(C$2,"yyyy-mm-dd")),[1]SURVEY123!$A:$A,[1]SURVEY123!$AJ:$AJ,""))</f>
        <v>15.9</v>
      </c>
      <c r="D13" s="3">
        <f>IF(_xlfn.XLOOKUP(($A13&amp;"_"&amp;TEXT(D$2,"yyyy-mm-dd")),[1]SURVEY123!$A:$A,[1]SURVEY123!$AJ:$AJ,"")=0,"",_xlfn.XLOOKUP(($A13&amp;"_"&amp;TEXT(D$2,"yyyy-mm-dd")),[1]SURVEY123!$A:$A,[1]SURVEY123!$AJ:$AJ,""))</f>
        <v>26</v>
      </c>
      <c r="E13" s="3">
        <f>IF(_xlfn.XLOOKUP(($A13&amp;"_"&amp;TEXT(E$2,"yyyy-mm-dd")),[1]SURVEY123!$A:$A,[1]SURVEY123!$AJ:$AJ,"")=0,"",_xlfn.XLOOKUP(($A13&amp;"_"&amp;TEXT(E$2,"yyyy-mm-dd")),[1]SURVEY123!$A:$A,[1]SURVEY123!$AJ:$AJ,""))</f>
        <v>55.5</v>
      </c>
      <c r="F13" s="3">
        <f>IF(_xlfn.XLOOKUP(($A13&amp;"_"&amp;TEXT(F$2,"yyyy-mm-dd")),[1]SURVEY123!$A:$A,[1]SURVEY123!$AJ:$AJ,"")=0,"",_xlfn.XLOOKUP(($A13&amp;"_"&amp;TEXT(F$2,"yyyy-mm-dd")),[1]SURVEY123!$A:$A,[1]SURVEY123!$AJ:$AJ,""))</f>
        <v>58.4</v>
      </c>
      <c r="G13" s="3" t="str">
        <f>IF(_xlfn.XLOOKUP(($A13&amp;"_"&amp;TEXT(G$2,"yyyy-mm-dd")),[1]SURVEY123!$A:$A,[1]SURVEY123!$AJ:$AJ,"")=0,"",_xlfn.XLOOKUP(($A13&amp;"_"&amp;TEXT(G$2,"yyyy-mm-dd")),[1]SURVEY123!$A:$A,[1]SURVEY123!$AJ:$AJ,""))</f>
        <v/>
      </c>
      <c r="H13" s="3" t="str">
        <f>IF(_xlfn.XLOOKUP(($A13&amp;"_"&amp;TEXT(H$2,"yyyy-mm-dd")),[1]SURVEY123!$A:$A,[1]SURVEY123!$AJ:$AJ,"")=0,"",_xlfn.XLOOKUP(($A13&amp;"_"&amp;TEXT(H$2,"yyyy-mm-dd")),[1]SURVEY123!$A:$A,[1]SURVEY123!$AJ:$AJ,""))</f>
        <v/>
      </c>
      <c r="I13" s="3" t="str">
        <f>IF(_xlfn.XLOOKUP(($A13&amp;"_"&amp;TEXT(I$2,"yyyy-mm-dd")),[1]SURVEY123!$A:$A,[1]SURVEY123!$AJ:$AJ,"")=0,"",_xlfn.XLOOKUP(($A13&amp;"_"&amp;TEXT(I$2,"yyyy-mm-dd")),[1]SURVEY123!$A:$A,[1]SURVEY123!$AJ:$AJ,""))</f>
        <v/>
      </c>
      <c r="J13" s="3" t="str">
        <f>IF(_xlfn.XLOOKUP(($A13&amp;"_"&amp;TEXT(J$2,"yyyy-mm-dd")),[1]SURVEY123!$A:$A,[1]SURVEY123!$AJ:$AJ,"")=0,"",_xlfn.XLOOKUP(($A13&amp;"_"&amp;TEXT(J$2,"yyyy-mm-dd")),[1]SURVEY123!$A:$A,[1]SURVEY123!$AJ:$AJ,""))</f>
        <v/>
      </c>
      <c r="K13" s="3" t="str">
        <f>IF(_xlfn.XLOOKUP(($A13&amp;"_"&amp;TEXT(K$2,"yyyy-mm-dd")),[1]SURVEY123!$A:$A,[1]SURVEY123!$AJ:$AJ,"")=0,"",_xlfn.XLOOKUP(($A13&amp;"_"&amp;TEXT(K$2,"yyyy-mm-dd")),[1]SURVEY123!$A:$A,[1]SURVEY123!$AJ:$AJ,""))</f>
        <v/>
      </c>
      <c r="L13" s="3" t="str">
        <f>IF(_xlfn.XLOOKUP(($A13&amp;"_"&amp;TEXT(L$2,"yyyy-mm-dd")),[1]SURVEY123!$A:$A,[1]SURVEY123!$AJ:$AJ,"")=0,"",_xlfn.XLOOKUP(($A13&amp;"_"&amp;TEXT(L$2,"yyyy-mm-dd")),[1]SURVEY123!$A:$A,[1]SURVEY123!$AJ:$AJ,""))</f>
        <v/>
      </c>
      <c r="M13" s="3" t="str">
        <f>IF(_xlfn.XLOOKUP(($A13&amp;"_"&amp;TEXT(M$2,"yyyy-mm-dd")),[1]SURVEY123!$A:$A,[1]SURVEY123!$AJ:$AJ,"")=0,"",_xlfn.XLOOKUP(($A13&amp;"_"&amp;TEXT(M$2,"yyyy-mm-dd")),[1]SURVEY123!$A:$A,[1]SURVEY123!$AJ:$AJ,""))</f>
        <v/>
      </c>
      <c r="N13" s="3" t="str">
        <f>IF(_xlfn.XLOOKUP(($A13&amp;"_"&amp;TEXT(N$2,"yyyy-mm-dd")),[1]SURVEY123!$A:$A,[1]SURVEY123!$AJ:$AJ,"")=0,"",_xlfn.XLOOKUP(($A13&amp;"_"&amp;TEXT(N$2,"yyyy-mm-dd")),[1]SURVEY123!$A:$A,[1]SURVEY123!$AJ:$AJ,""))</f>
        <v/>
      </c>
      <c r="O13" s="3" t="str">
        <f>IF(_xlfn.XLOOKUP(($A13&amp;"_"&amp;TEXT(O$2,"yyyy-mm-dd")),[1]SURVEY123!$A:$A,[1]SURVEY123!$AJ:$AJ,"")=0,"",_xlfn.XLOOKUP(($A13&amp;"_"&amp;TEXT(O$2,"yyyy-mm-dd")),[1]SURVEY123!$A:$A,[1]SURVEY123!$AJ:$AJ,""))</f>
        <v/>
      </c>
      <c r="P13" s="3" t="str">
        <f>IF(_xlfn.XLOOKUP(($A13&amp;"_"&amp;TEXT(P$2,"yyyy-mm-dd")),[1]SURVEY123!$A:$A,[1]SURVEY123!$AJ:$AJ,"")=0,"",_xlfn.XLOOKUP(($A13&amp;"_"&amp;TEXT(P$2,"yyyy-mm-dd")),[1]SURVEY123!$A:$A,[1]SURVEY123!$AJ:$AJ,""))</f>
        <v/>
      </c>
      <c r="Q13" s="3" t="str">
        <f>IF(_xlfn.XLOOKUP(($A13&amp;"_"&amp;TEXT(Q$2,"yyyy-mm-dd")),[1]SURVEY123!$A:$A,[1]SURVEY123!$AJ:$AJ,"")=0,"",_xlfn.XLOOKUP(($A13&amp;"_"&amp;TEXT(Q$2,"yyyy-mm-dd")),[1]SURVEY123!$A:$A,[1]SURVEY123!$AJ:$AJ,""))</f>
        <v/>
      </c>
      <c r="R13" s="21">
        <f t="shared" si="1"/>
        <v>4</v>
      </c>
      <c r="S13" s="21">
        <f t="shared" si="2"/>
        <v>2</v>
      </c>
      <c r="T13" s="12" t="str" cm="1">
        <f t="array" ref="T13">_xlfn.IFS(B13="","NA",R13=0, "Excellent", S13=0, "Good", OR(S13=1, S13=2), "Fair", S13&gt;=3, "Poor")</f>
        <v>Fair</v>
      </c>
    </row>
    <row r="14" spans="1:20">
      <c r="A14" s="3" t="s">
        <v>17</v>
      </c>
      <c r="B14" s="24">
        <f t="shared" si="3"/>
        <v>1.2508333333333335</v>
      </c>
      <c r="C14" s="3">
        <f>IF(_xlfn.XLOOKUP(($A14&amp;"_"&amp;TEXT(C$2,"yyyy-mm-dd")),[1]SURVEY123!$A:$A,[1]SURVEY123!$AJ:$AJ,"")=0,"",_xlfn.XLOOKUP(($A14&amp;"_"&amp;TEXT(C$2,"yyyy-mm-dd")),[1]SURVEY123!$A:$A,[1]SURVEY123!$AJ:$AJ,""))</f>
        <v>2.33</v>
      </c>
      <c r="D14" s="3">
        <f>IF(_xlfn.XLOOKUP(($A14&amp;"_"&amp;TEXT(D$2,"yyyy-mm-dd")),[1]SURVEY123!$A:$A,[1]SURVEY123!$AJ:$AJ,"")=0,"",_xlfn.XLOOKUP(($A14&amp;"_"&amp;TEXT(D$2,"yyyy-mm-dd")),[1]SURVEY123!$A:$A,[1]SURVEY123!$AJ:$AJ,""))</f>
        <v>1.3</v>
      </c>
      <c r="E14" s="3">
        <f>IF(_xlfn.XLOOKUP(($A14&amp;"_"&amp;TEXT(E$2,"yyyy-mm-dd")),[1]SURVEY123!$A:$A,[1]SURVEY123!$AJ:$AJ,"")=0,"",_xlfn.XLOOKUP(($A14&amp;"_"&amp;TEXT(E$2,"yyyy-mm-dd")),[1]SURVEY123!$A:$A,[1]SURVEY123!$AJ:$AJ,""))</f>
        <v>3.71</v>
      </c>
      <c r="F14" s="3">
        <f>IF(_xlfn.XLOOKUP(($A14&amp;"_"&amp;TEXT(F$2,"yyyy-mm-dd")),[1]SURVEY123!$A:$A,[1]SURVEY123!$AJ:$AJ,"")=0,"",_xlfn.XLOOKUP(($A14&amp;"_"&amp;TEXT(F$2,"yyyy-mm-dd")),[1]SURVEY123!$A:$A,[1]SURVEY123!$AJ:$AJ,""))</f>
        <v>0.65</v>
      </c>
      <c r="G14" s="3">
        <f>IF(_xlfn.XLOOKUP(($A14&amp;"_"&amp;TEXT(G$2,"yyyy-mm-dd")),[1]SURVEY123!$A:$A,[1]SURVEY123!$AJ:$AJ,"")=0,"",_xlfn.XLOOKUP(($A14&amp;"_"&amp;TEXT(G$2,"yyyy-mm-dd")),[1]SURVEY123!$A:$A,[1]SURVEY123!$AJ:$AJ,""))</f>
        <v>2.4900000000000002</v>
      </c>
      <c r="H14" s="3">
        <f>IF(_xlfn.XLOOKUP(($A14&amp;"_"&amp;TEXT(H$2,"yyyy-mm-dd")),[1]SURVEY123!$A:$A,[1]SURVEY123!$AJ:$AJ,"")=0,"",_xlfn.XLOOKUP(($A14&amp;"_"&amp;TEXT(H$2,"yyyy-mm-dd")),[1]SURVEY123!$A:$A,[1]SURVEY123!$AJ:$AJ,""))</f>
        <v>0.56000000000000005</v>
      </c>
      <c r="I14" s="3">
        <f>IF(_xlfn.XLOOKUP(($A14&amp;"_"&amp;TEXT(I$2,"yyyy-mm-dd")),[1]SURVEY123!$A:$A,[1]SURVEY123!$AJ:$AJ,"")=0,"",_xlfn.XLOOKUP(($A14&amp;"_"&amp;TEXT(I$2,"yyyy-mm-dd")),[1]SURVEY123!$A:$A,[1]SURVEY123!$AJ:$AJ,""))</f>
        <v>0.59</v>
      </c>
      <c r="J14" s="3">
        <f>IF(_xlfn.XLOOKUP(($A14&amp;"_"&amp;TEXT(J$2,"yyyy-mm-dd")),[1]SURVEY123!$A:$A,[1]SURVEY123!$AJ:$AJ,"")=0,"",_xlfn.XLOOKUP(($A14&amp;"_"&amp;TEXT(J$2,"yyyy-mm-dd")),[1]SURVEY123!$A:$A,[1]SURVEY123!$AJ:$AJ,""))</f>
        <v>0.89</v>
      </c>
      <c r="K14" s="3">
        <f>IF(_xlfn.XLOOKUP(($A14&amp;"_"&amp;TEXT(K$2,"yyyy-mm-dd")),[1]SURVEY123!$A:$A,[1]SURVEY123!$AJ:$AJ,"")=0,"",_xlfn.XLOOKUP(($A14&amp;"_"&amp;TEXT(K$2,"yyyy-mm-dd")),[1]SURVEY123!$A:$A,[1]SURVEY123!$AJ:$AJ,""))</f>
        <v>0.66</v>
      </c>
      <c r="L14" s="3">
        <f>IF(_xlfn.XLOOKUP(($A14&amp;"_"&amp;TEXT(L$2,"yyyy-mm-dd")),[1]SURVEY123!$A:$A,[1]SURVEY123!$AJ:$AJ,"")=0,"",_xlfn.XLOOKUP(($A14&amp;"_"&amp;TEXT(L$2,"yyyy-mm-dd")),[1]SURVEY123!$A:$A,[1]SURVEY123!$AJ:$AJ,""))</f>
        <v>0.6</v>
      </c>
      <c r="M14" s="3">
        <f>IF(_xlfn.XLOOKUP(($A14&amp;"_"&amp;TEXT(M$2,"yyyy-mm-dd")),[1]SURVEY123!$A:$A,[1]SURVEY123!$AJ:$AJ,"")=0,"",_xlfn.XLOOKUP(($A14&amp;"_"&amp;TEXT(M$2,"yyyy-mm-dd")),[1]SURVEY123!$A:$A,[1]SURVEY123!$AJ:$AJ,""))</f>
        <v>0.65</v>
      </c>
      <c r="N14" s="3">
        <f>IF(_xlfn.XLOOKUP(($A14&amp;"_"&amp;TEXT(N$2,"yyyy-mm-dd")),[1]SURVEY123!$A:$A,[1]SURVEY123!$AJ:$AJ,"")=0,"",_xlfn.XLOOKUP(($A14&amp;"_"&amp;TEXT(N$2,"yyyy-mm-dd")),[1]SURVEY123!$A:$A,[1]SURVEY123!$AJ:$AJ,""))</f>
        <v>0.57999999999999996</v>
      </c>
      <c r="O14" s="3" t="str">
        <f>IF(_xlfn.XLOOKUP(($A14&amp;"_"&amp;TEXT(O$2,"yyyy-mm-dd")),[1]SURVEY123!$A:$A,[1]SURVEY123!$AJ:$AJ,"")=0,"",_xlfn.XLOOKUP(($A14&amp;"_"&amp;TEXT(O$2,"yyyy-mm-dd")),[1]SURVEY123!$A:$A,[1]SURVEY123!$AJ:$AJ,""))</f>
        <v/>
      </c>
      <c r="P14" s="3" t="str">
        <f>IF(_xlfn.XLOOKUP(($A14&amp;"_"&amp;TEXT(P$2,"yyyy-mm-dd")),[1]SURVEY123!$A:$A,[1]SURVEY123!$AJ:$AJ,"")=0,"",_xlfn.XLOOKUP(($A14&amp;"_"&amp;TEXT(P$2,"yyyy-mm-dd")),[1]SURVEY123!$A:$A,[1]SURVEY123!$AJ:$AJ,""))</f>
        <v/>
      </c>
      <c r="Q14" s="3" t="str">
        <f>IF(_xlfn.XLOOKUP(($A14&amp;"_"&amp;TEXT(Q$2,"yyyy-mm-dd")),[1]SURVEY123!$A:$A,[1]SURVEY123!$AJ:$AJ,"")=0,"",_xlfn.XLOOKUP(($A14&amp;"_"&amp;TEXT(Q$2,"yyyy-mm-dd")),[1]SURVEY123!$A:$A,[1]SURVEY123!$AJ:$AJ,""))</f>
        <v/>
      </c>
      <c r="R14" s="21">
        <f t="shared" si="1"/>
        <v>0</v>
      </c>
      <c r="S14" s="21">
        <f t="shared" si="2"/>
        <v>0</v>
      </c>
      <c r="T14" s="12" t="str" cm="1">
        <f t="array" ref="T14">_xlfn.IFS(B14="","NA",R14=0, "Excellent", S14=0, "Good", OR(S14=1, S14=2), "Fair", S14&gt;=3, "Poor")</f>
        <v>Excellent</v>
      </c>
    </row>
    <row r="15" spans="1:20">
      <c r="A15" s="3" t="s">
        <v>18</v>
      </c>
      <c r="B15" s="24">
        <f t="shared" si="3"/>
        <v>4.3360000000000003</v>
      </c>
      <c r="C15" s="3">
        <f>IF(_xlfn.XLOOKUP(($A15&amp;"_"&amp;TEXT(C$2,"yyyy-mm-dd")),[1]SURVEY123!$A:$A,[1]SURVEY123!$AJ:$AJ,"")=0,"",_xlfn.XLOOKUP(($A15&amp;"_"&amp;TEXT(C$2,"yyyy-mm-dd")),[1]SURVEY123!$A:$A,[1]SURVEY123!$AJ:$AJ,""))</f>
        <v>1.59</v>
      </c>
      <c r="D15" s="3">
        <f>IF(_xlfn.XLOOKUP(($A15&amp;"_"&amp;TEXT(D$2,"yyyy-mm-dd")),[1]SURVEY123!$A:$A,[1]SURVEY123!$AJ:$AJ,"")=0,"",_xlfn.XLOOKUP(($A15&amp;"_"&amp;TEXT(D$2,"yyyy-mm-dd")),[1]SURVEY123!$A:$A,[1]SURVEY123!$AJ:$AJ,""))</f>
        <v>1.52</v>
      </c>
      <c r="E15" s="3">
        <f>IF(_xlfn.XLOOKUP(($A15&amp;"_"&amp;TEXT(E$2,"yyyy-mm-dd")),[1]SURVEY123!$A:$A,[1]SURVEY123!$AJ:$AJ,"")=0,"",_xlfn.XLOOKUP(($A15&amp;"_"&amp;TEXT(E$2,"yyyy-mm-dd")),[1]SURVEY123!$A:$A,[1]SURVEY123!$AJ:$AJ,""))</f>
        <v>4.41</v>
      </c>
      <c r="F15" s="3">
        <f>IF(_xlfn.XLOOKUP(($A15&amp;"_"&amp;TEXT(F$2,"yyyy-mm-dd")),[1]SURVEY123!$A:$A,[1]SURVEY123!$AJ:$AJ,"")=0,"",_xlfn.XLOOKUP(($A15&amp;"_"&amp;TEXT(F$2,"yyyy-mm-dd")),[1]SURVEY123!$A:$A,[1]SURVEY123!$AJ:$AJ,""))</f>
        <v>0.59</v>
      </c>
      <c r="G15" s="3">
        <f>IF(_xlfn.XLOOKUP(($A15&amp;"_"&amp;TEXT(G$2,"yyyy-mm-dd")),[1]SURVEY123!$A:$A,[1]SURVEY123!$AJ:$AJ,"")=0,"",_xlfn.XLOOKUP(($A15&amp;"_"&amp;TEXT(G$2,"yyyy-mm-dd")),[1]SURVEY123!$A:$A,[1]SURVEY123!$AJ:$AJ,""))</f>
        <v>3.18</v>
      </c>
      <c r="H15" s="3">
        <f>IF(_xlfn.XLOOKUP(($A15&amp;"_"&amp;TEXT(H$2,"yyyy-mm-dd")),[1]SURVEY123!$A:$A,[1]SURVEY123!$AJ:$AJ,"")=0,"",_xlfn.XLOOKUP(($A15&amp;"_"&amp;TEXT(H$2,"yyyy-mm-dd")),[1]SURVEY123!$A:$A,[1]SURVEY123!$AJ:$AJ,""))</f>
        <v>0.68</v>
      </c>
      <c r="I15" s="3">
        <f>IF(_xlfn.XLOOKUP(($A15&amp;"_"&amp;TEXT(I$2,"yyyy-mm-dd")),[1]SURVEY123!$A:$A,[1]SURVEY123!$AJ:$AJ,"")=0,"",_xlfn.XLOOKUP(($A15&amp;"_"&amp;TEXT(I$2,"yyyy-mm-dd")),[1]SURVEY123!$A:$A,[1]SURVEY123!$AJ:$AJ,""))</f>
        <v>28.8</v>
      </c>
      <c r="J15" s="3">
        <f>IF(_xlfn.XLOOKUP(($A15&amp;"_"&amp;TEXT(J$2,"yyyy-mm-dd")),[1]SURVEY123!$A:$A,[1]SURVEY123!$AJ:$AJ,"")=0,"",_xlfn.XLOOKUP(($A15&amp;"_"&amp;TEXT(J$2,"yyyy-mm-dd")),[1]SURVEY123!$A:$A,[1]SURVEY123!$AJ:$AJ,""))</f>
        <v>0.78</v>
      </c>
      <c r="K15" s="3">
        <f>IF(_xlfn.XLOOKUP(($A15&amp;"_"&amp;TEXT(K$2,"yyyy-mm-dd")),[1]SURVEY123!$A:$A,[1]SURVEY123!$AJ:$AJ,"")=0,"",_xlfn.XLOOKUP(($A15&amp;"_"&amp;TEXT(K$2,"yyyy-mm-dd")),[1]SURVEY123!$A:$A,[1]SURVEY123!$AJ:$AJ,""))</f>
        <v>0.86</v>
      </c>
      <c r="L15" s="3">
        <f>IF(_xlfn.XLOOKUP(($A15&amp;"_"&amp;TEXT(L$2,"yyyy-mm-dd")),[1]SURVEY123!$A:$A,[1]SURVEY123!$AJ:$AJ,"")=0,"",_xlfn.XLOOKUP(($A15&amp;"_"&amp;TEXT(L$2,"yyyy-mm-dd")),[1]SURVEY123!$A:$A,[1]SURVEY123!$AJ:$AJ,""))</f>
        <v>0.95</v>
      </c>
      <c r="M15" s="3" t="str">
        <f>IF(_xlfn.XLOOKUP(($A15&amp;"_"&amp;TEXT(M$2,"yyyy-mm-dd")),[1]SURVEY123!$A:$A,[1]SURVEY123!$AJ:$AJ,"")=0,"",_xlfn.XLOOKUP(($A15&amp;"_"&amp;TEXT(M$2,"yyyy-mm-dd")),[1]SURVEY123!$A:$A,[1]SURVEY123!$AJ:$AJ,""))</f>
        <v/>
      </c>
      <c r="N15" s="3" t="str">
        <f>IF(_xlfn.XLOOKUP(($A15&amp;"_"&amp;TEXT(N$2,"yyyy-mm-dd")),[1]SURVEY123!$A:$A,[1]SURVEY123!$AJ:$AJ,"")=0,"",_xlfn.XLOOKUP(($A15&amp;"_"&amp;TEXT(N$2,"yyyy-mm-dd")),[1]SURVEY123!$A:$A,[1]SURVEY123!$AJ:$AJ,""))</f>
        <v/>
      </c>
      <c r="O15" s="3" t="str">
        <f>IF(_xlfn.XLOOKUP(($A15&amp;"_"&amp;TEXT(O$2,"yyyy-mm-dd")),[1]SURVEY123!$A:$A,[1]SURVEY123!$AJ:$AJ,"")=0,"",_xlfn.XLOOKUP(($A15&amp;"_"&amp;TEXT(O$2,"yyyy-mm-dd")),[1]SURVEY123!$A:$A,[1]SURVEY123!$AJ:$AJ,""))</f>
        <v/>
      </c>
      <c r="P15" s="3" t="str">
        <f>IF(_xlfn.XLOOKUP(($A15&amp;"_"&amp;TEXT(P$2,"yyyy-mm-dd")),[1]SURVEY123!$A:$A,[1]SURVEY123!$AJ:$AJ,"")=0,"",_xlfn.XLOOKUP(($A15&amp;"_"&amp;TEXT(P$2,"yyyy-mm-dd")),[1]SURVEY123!$A:$A,[1]SURVEY123!$AJ:$AJ,""))</f>
        <v/>
      </c>
      <c r="Q15" s="3" t="str">
        <f>IF(_xlfn.XLOOKUP(($A15&amp;"_"&amp;TEXT(Q$2,"yyyy-mm-dd")),[1]SURVEY123!$A:$A,[1]SURVEY123!$AJ:$AJ,"")=0,"",_xlfn.XLOOKUP(($A15&amp;"_"&amp;TEXT(Q$2,"yyyy-mm-dd")),[1]SURVEY123!$A:$A,[1]SURVEY123!$AJ:$AJ,""))</f>
        <v/>
      </c>
      <c r="R15" s="21">
        <f t="shared" si="1"/>
        <v>1</v>
      </c>
      <c r="S15" s="21">
        <f t="shared" si="2"/>
        <v>0</v>
      </c>
      <c r="T15" s="12" t="str" cm="1">
        <f t="array" ref="T15">_xlfn.IFS(B15="","NA",R15=0, "Excellent", S15=0, "Good", OR(S15=1, S15=2), "Fair", S15&gt;=3, "Poor")</f>
        <v>Good</v>
      </c>
    </row>
    <row r="16" spans="1:20">
      <c r="A16" s="3" t="s">
        <v>19</v>
      </c>
      <c r="B16" s="24">
        <f t="shared" si="3"/>
        <v>5.8133333333333326</v>
      </c>
      <c r="C16" s="3">
        <f>IF(_xlfn.XLOOKUP(($A16&amp;"_"&amp;TEXT(C$2,"yyyy-mm-dd")),[1]SURVEY123!$A:$A,[1]SURVEY123!$AJ:$AJ,"")=0,"",_xlfn.XLOOKUP(($A16&amp;"_"&amp;TEXT(C$2,"yyyy-mm-dd")),[1]SURVEY123!$A:$A,[1]SURVEY123!$AJ:$AJ,""))</f>
        <v>6.77</v>
      </c>
      <c r="D16" s="3">
        <f>IF(_xlfn.XLOOKUP(($A16&amp;"_"&amp;TEXT(D$2,"yyyy-mm-dd")),[1]SURVEY123!$A:$A,[1]SURVEY123!$AJ:$AJ,"")=0,"",_xlfn.XLOOKUP(($A16&amp;"_"&amp;TEXT(D$2,"yyyy-mm-dd")),[1]SURVEY123!$A:$A,[1]SURVEY123!$AJ:$AJ,""))</f>
        <v>6.74</v>
      </c>
      <c r="E16" s="3">
        <f>IF(_xlfn.XLOOKUP(($A16&amp;"_"&amp;TEXT(E$2,"yyyy-mm-dd")),[1]SURVEY123!$A:$A,[1]SURVEY123!$AJ:$AJ,"")=0,"",_xlfn.XLOOKUP(($A16&amp;"_"&amp;TEXT(E$2,"yyyy-mm-dd")),[1]SURVEY123!$A:$A,[1]SURVEY123!$AJ:$AJ,""))</f>
        <v>9.9700000000000006</v>
      </c>
      <c r="F16" s="3">
        <f>IF(_xlfn.XLOOKUP(($A16&amp;"_"&amp;TEXT(F$2,"yyyy-mm-dd")),[1]SURVEY123!$A:$A,[1]SURVEY123!$AJ:$AJ,"")=0,"",_xlfn.XLOOKUP(($A16&amp;"_"&amp;TEXT(F$2,"yyyy-mm-dd")),[1]SURVEY123!$A:$A,[1]SURVEY123!$AJ:$AJ,""))</f>
        <v>2.5299999999999998</v>
      </c>
      <c r="G16" s="3">
        <f>IF(_xlfn.XLOOKUP(($A16&amp;"_"&amp;TEXT(G$2,"yyyy-mm-dd")),[1]SURVEY123!$A:$A,[1]SURVEY123!$AJ:$AJ,"")=0,"",_xlfn.XLOOKUP(($A16&amp;"_"&amp;TEXT(G$2,"yyyy-mm-dd")),[1]SURVEY123!$A:$A,[1]SURVEY123!$AJ:$AJ,""))</f>
        <v>6.76</v>
      </c>
      <c r="H16" s="3">
        <f>IF(_xlfn.XLOOKUP(($A16&amp;"_"&amp;TEXT(H$2,"yyyy-mm-dd")),[1]SURVEY123!$A:$A,[1]SURVEY123!$AJ:$AJ,"")=0,"",_xlfn.XLOOKUP(($A16&amp;"_"&amp;TEXT(H$2,"yyyy-mm-dd")),[1]SURVEY123!$A:$A,[1]SURVEY123!$AJ:$AJ,""))</f>
        <v>2.48</v>
      </c>
      <c r="I16" s="3">
        <f>IF(_xlfn.XLOOKUP(($A16&amp;"_"&amp;TEXT(I$2,"yyyy-mm-dd")),[1]SURVEY123!$A:$A,[1]SURVEY123!$AJ:$AJ,"")=0,"",_xlfn.XLOOKUP(($A16&amp;"_"&amp;TEXT(I$2,"yyyy-mm-dd")),[1]SURVEY123!$A:$A,[1]SURVEY123!$AJ:$AJ,""))</f>
        <v>6.51</v>
      </c>
      <c r="J16" s="3">
        <f>IF(_xlfn.XLOOKUP(($A16&amp;"_"&amp;TEXT(J$2,"yyyy-mm-dd")),[1]SURVEY123!$A:$A,[1]SURVEY123!$AJ:$AJ,"")=0,"",_xlfn.XLOOKUP(($A16&amp;"_"&amp;TEXT(J$2,"yyyy-mm-dd")),[1]SURVEY123!$A:$A,[1]SURVEY123!$AJ:$AJ,""))</f>
        <v>3.73</v>
      </c>
      <c r="K16" s="3">
        <f>IF(_xlfn.XLOOKUP(($A16&amp;"_"&amp;TEXT(K$2,"yyyy-mm-dd")),[1]SURVEY123!$A:$A,[1]SURVEY123!$AJ:$AJ,"")=0,"",_xlfn.XLOOKUP(($A16&amp;"_"&amp;TEXT(K$2,"yyyy-mm-dd")),[1]SURVEY123!$A:$A,[1]SURVEY123!$AJ:$AJ,""))</f>
        <v>7.91</v>
      </c>
      <c r="L16" s="3">
        <f>IF(_xlfn.XLOOKUP(($A16&amp;"_"&amp;TEXT(L$2,"yyyy-mm-dd")),[1]SURVEY123!$A:$A,[1]SURVEY123!$AJ:$AJ,"")=0,"",_xlfn.XLOOKUP(($A16&amp;"_"&amp;TEXT(L$2,"yyyy-mm-dd")),[1]SURVEY123!$A:$A,[1]SURVEY123!$AJ:$AJ,""))</f>
        <v>4.4000000000000004</v>
      </c>
      <c r="M16" s="3">
        <f>IF(_xlfn.XLOOKUP(($A16&amp;"_"&amp;TEXT(M$2,"yyyy-mm-dd")),[1]SURVEY123!$A:$A,[1]SURVEY123!$AJ:$AJ,"")=0,"",_xlfn.XLOOKUP(($A16&amp;"_"&amp;TEXT(M$2,"yyyy-mm-dd")),[1]SURVEY123!$A:$A,[1]SURVEY123!$AJ:$AJ,""))</f>
        <v>7.91</v>
      </c>
      <c r="N16" s="3">
        <f>IF(_xlfn.XLOOKUP(($A16&amp;"_"&amp;TEXT(N$2,"yyyy-mm-dd")),[1]SURVEY123!$A:$A,[1]SURVEY123!$AJ:$AJ,"")=0,"",_xlfn.XLOOKUP(($A16&amp;"_"&amp;TEXT(N$2,"yyyy-mm-dd")),[1]SURVEY123!$A:$A,[1]SURVEY123!$AJ:$AJ,""))</f>
        <v>4.05</v>
      </c>
      <c r="O16" s="3" t="str">
        <f>IF(_xlfn.XLOOKUP(($A16&amp;"_"&amp;TEXT(O$2,"yyyy-mm-dd")),[1]SURVEY123!$A:$A,[1]SURVEY123!$AJ:$AJ,"")=0,"",_xlfn.XLOOKUP(($A16&amp;"_"&amp;TEXT(O$2,"yyyy-mm-dd")),[1]SURVEY123!$A:$A,[1]SURVEY123!$AJ:$AJ,""))</f>
        <v/>
      </c>
      <c r="P16" s="3" t="str">
        <f>IF(_xlfn.XLOOKUP(($A16&amp;"_"&amp;TEXT(P$2,"yyyy-mm-dd")),[1]SURVEY123!$A:$A,[1]SURVEY123!$AJ:$AJ,"")=0,"",_xlfn.XLOOKUP(($A16&amp;"_"&amp;TEXT(P$2,"yyyy-mm-dd")),[1]SURVEY123!$A:$A,[1]SURVEY123!$AJ:$AJ,""))</f>
        <v/>
      </c>
      <c r="Q16" s="3" t="str">
        <f>IF(_xlfn.XLOOKUP(($A16&amp;"_"&amp;TEXT(Q$2,"yyyy-mm-dd")),[1]SURVEY123!$A:$A,[1]SURVEY123!$AJ:$AJ,"")=0,"",_xlfn.XLOOKUP(($A16&amp;"_"&amp;TEXT(Q$2,"yyyy-mm-dd")),[1]SURVEY123!$A:$A,[1]SURVEY123!$AJ:$AJ,""))</f>
        <v/>
      </c>
      <c r="R16" s="21">
        <f t="shared" si="1"/>
        <v>0</v>
      </c>
      <c r="S16" s="21">
        <f t="shared" si="2"/>
        <v>0</v>
      </c>
      <c r="T16" s="12" t="str" cm="1">
        <f t="array" ref="T16">_xlfn.IFS(B16="","NA",R16=0, "Excellent", S16=0, "Good", OR(S16=1, S16=2), "Fair", S16&gt;=3, "Poor")</f>
        <v>Excellent</v>
      </c>
    </row>
    <row r="17" spans="1:20">
      <c r="A17" s="3" t="s">
        <v>20</v>
      </c>
      <c r="B17" s="24">
        <f t="shared" si="3"/>
        <v>2.4</v>
      </c>
      <c r="C17" s="3" t="str">
        <f>IF(_xlfn.XLOOKUP(($A17&amp;"_"&amp;TEXT(C$2,"yyyy-mm-dd")),[1]SURVEY123!$A:$A,[1]SURVEY123!$AJ:$AJ,"")=0,"",_xlfn.XLOOKUP(($A17&amp;"_"&amp;TEXT(C$2,"yyyy-mm-dd")),[1]SURVEY123!$A:$A,[1]SURVEY123!$AJ:$AJ,""))</f>
        <v/>
      </c>
      <c r="D17" s="3" t="str">
        <f>IF(_xlfn.XLOOKUP(($A17&amp;"_"&amp;TEXT(D$2,"yyyy-mm-dd")),[1]SURVEY123!$A:$A,[1]SURVEY123!$AJ:$AJ,"")=0,"",_xlfn.XLOOKUP(($A17&amp;"_"&amp;TEXT(D$2,"yyyy-mm-dd")),[1]SURVEY123!$A:$A,[1]SURVEY123!$AJ:$AJ,""))</f>
        <v/>
      </c>
      <c r="E17" s="3" t="str">
        <f>IF(_xlfn.XLOOKUP(($A17&amp;"_"&amp;TEXT(E$2,"yyyy-mm-dd")),[1]SURVEY123!$A:$A,[1]SURVEY123!$AJ:$AJ,"")=0,"",_xlfn.XLOOKUP(($A17&amp;"_"&amp;TEXT(E$2,"yyyy-mm-dd")),[1]SURVEY123!$A:$A,[1]SURVEY123!$AJ:$AJ,""))</f>
        <v/>
      </c>
      <c r="F17" s="3" t="str">
        <f>IF(_xlfn.XLOOKUP(($A17&amp;"_"&amp;TEXT(F$2,"yyyy-mm-dd")),[1]SURVEY123!$A:$A,[1]SURVEY123!$AJ:$AJ,"")=0,"",_xlfn.XLOOKUP(($A17&amp;"_"&amp;TEXT(F$2,"yyyy-mm-dd")),[1]SURVEY123!$A:$A,[1]SURVEY123!$AJ:$AJ,""))</f>
        <v/>
      </c>
      <c r="G17" s="3" t="str">
        <f>IF(_xlfn.XLOOKUP(($A17&amp;"_"&amp;TEXT(G$2,"yyyy-mm-dd")),[1]SURVEY123!$A:$A,[1]SURVEY123!$AJ:$AJ,"")=0,"",_xlfn.XLOOKUP(($A17&amp;"_"&amp;TEXT(G$2,"yyyy-mm-dd")),[1]SURVEY123!$A:$A,[1]SURVEY123!$AJ:$AJ,""))</f>
        <v/>
      </c>
      <c r="H17" s="3" t="str">
        <f>IF(_xlfn.XLOOKUP(($A17&amp;"_"&amp;TEXT(H$2,"yyyy-mm-dd")),[1]SURVEY123!$A:$A,[1]SURVEY123!$AJ:$AJ,"")=0,"",_xlfn.XLOOKUP(($A17&amp;"_"&amp;TEXT(H$2,"yyyy-mm-dd")),[1]SURVEY123!$A:$A,[1]SURVEY123!$AJ:$AJ,""))</f>
        <v/>
      </c>
      <c r="I17" s="3">
        <f>IF(_xlfn.XLOOKUP(($A17&amp;"_"&amp;TEXT(I$2,"yyyy-mm-dd")),[1]SURVEY123!$A:$A,[1]SURVEY123!$AJ:$AJ,"")=0,"",_xlfn.XLOOKUP(($A17&amp;"_"&amp;TEXT(I$2,"yyyy-mm-dd")),[1]SURVEY123!$A:$A,[1]SURVEY123!$AJ:$AJ,""))</f>
        <v>2.4</v>
      </c>
      <c r="J17" s="3" t="str">
        <f>IF(_xlfn.XLOOKUP(($A17&amp;"_"&amp;TEXT(J$2,"yyyy-mm-dd")),[1]SURVEY123!$A:$A,[1]SURVEY123!$AJ:$AJ,"")=0,"",_xlfn.XLOOKUP(($A17&amp;"_"&amp;TEXT(J$2,"yyyy-mm-dd")),[1]SURVEY123!$A:$A,[1]SURVEY123!$AJ:$AJ,""))</f>
        <v/>
      </c>
      <c r="K17" s="3" t="str">
        <f>IF(_xlfn.XLOOKUP(($A17&amp;"_"&amp;TEXT(K$2,"yyyy-mm-dd")),[1]SURVEY123!$A:$A,[1]SURVEY123!$AJ:$AJ,"")=0,"",_xlfn.XLOOKUP(($A17&amp;"_"&amp;TEXT(K$2,"yyyy-mm-dd")),[1]SURVEY123!$A:$A,[1]SURVEY123!$AJ:$AJ,""))</f>
        <v/>
      </c>
      <c r="L17" s="3" t="str">
        <f>IF(_xlfn.XLOOKUP(($A17&amp;"_"&amp;TEXT(L$2,"yyyy-mm-dd")),[1]SURVEY123!$A:$A,[1]SURVEY123!$AJ:$AJ,"")=0,"",_xlfn.XLOOKUP(($A17&amp;"_"&amp;TEXT(L$2,"yyyy-mm-dd")),[1]SURVEY123!$A:$A,[1]SURVEY123!$AJ:$AJ,""))</f>
        <v/>
      </c>
      <c r="M17" s="3" t="str">
        <f>IF(_xlfn.XLOOKUP(($A17&amp;"_"&amp;TEXT(M$2,"yyyy-mm-dd")),[1]SURVEY123!$A:$A,[1]SURVEY123!$AJ:$AJ,"")=0,"",_xlfn.XLOOKUP(($A17&amp;"_"&amp;TEXT(M$2,"yyyy-mm-dd")),[1]SURVEY123!$A:$A,[1]SURVEY123!$AJ:$AJ,""))</f>
        <v/>
      </c>
      <c r="N17" s="3" t="str">
        <f>IF(_xlfn.XLOOKUP(($A17&amp;"_"&amp;TEXT(N$2,"yyyy-mm-dd")),[1]SURVEY123!$A:$A,[1]SURVEY123!$AJ:$AJ,"")=0,"",_xlfn.XLOOKUP(($A17&amp;"_"&amp;TEXT(N$2,"yyyy-mm-dd")),[1]SURVEY123!$A:$A,[1]SURVEY123!$AJ:$AJ,""))</f>
        <v/>
      </c>
      <c r="O17" s="3" t="str">
        <f>IF(_xlfn.XLOOKUP(($A17&amp;"_"&amp;TEXT(O$2,"yyyy-mm-dd")),[1]SURVEY123!$A:$A,[1]SURVEY123!$AJ:$AJ,"")=0,"",_xlfn.XLOOKUP(($A17&amp;"_"&amp;TEXT(O$2,"yyyy-mm-dd")),[1]SURVEY123!$A:$A,[1]SURVEY123!$AJ:$AJ,""))</f>
        <v/>
      </c>
      <c r="P17" s="3" t="str">
        <f>IF(_xlfn.XLOOKUP(($A17&amp;"_"&amp;TEXT(P$2,"yyyy-mm-dd")),[1]SURVEY123!$A:$A,[1]SURVEY123!$AJ:$AJ,"")=0,"",_xlfn.XLOOKUP(($A17&amp;"_"&amp;TEXT(P$2,"yyyy-mm-dd")),[1]SURVEY123!$A:$A,[1]SURVEY123!$AJ:$AJ,""))</f>
        <v/>
      </c>
      <c r="Q17" s="3" t="str">
        <f>IF(_xlfn.XLOOKUP(($A17&amp;"_"&amp;TEXT(Q$2,"yyyy-mm-dd")),[1]SURVEY123!$A:$A,[1]SURVEY123!$AJ:$AJ,"")=0,"",_xlfn.XLOOKUP(($A17&amp;"_"&amp;TEXT(Q$2,"yyyy-mm-dd")),[1]SURVEY123!$A:$A,[1]SURVEY123!$AJ:$AJ,""))</f>
        <v/>
      </c>
      <c r="R17" s="21">
        <f t="shared" si="1"/>
        <v>0</v>
      </c>
      <c r="S17" s="21">
        <f t="shared" si="2"/>
        <v>0</v>
      </c>
      <c r="T17" s="12" t="str" cm="1">
        <f t="array" ref="T17">_xlfn.IFS(B17="","NA",R17=0, "Excellent", S17=0, "Good", OR(S17=1, S17=2), "Fair", S17&gt;=3, "Poor")</f>
        <v>Excellent</v>
      </c>
    </row>
    <row r="18" spans="1:20">
      <c r="A18" s="3" t="s">
        <v>21</v>
      </c>
      <c r="B18" s="24">
        <f t="shared" si="3"/>
        <v>15.340000000000002</v>
      </c>
      <c r="C18" s="3">
        <f>IF(_xlfn.XLOOKUP(($A18&amp;"_"&amp;TEXT(C$2,"yyyy-mm-dd")),[1]SURVEY123!$A:$A,[1]SURVEY123!$AJ:$AJ,"")=0,"",_xlfn.XLOOKUP(($A18&amp;"_"&amp;TEXT(C$2,"yyyy-mm-dd")),[1]SURVEY123!$A:$A,[1]SURVEY123!$AJ:$AJ,""))</f>
        <v>27.5</v>
      </c>
      <c r="D18" s="3">
        <f>IF(_xlfn.XLOOKUP(($A18&amp;"_"&amp;TEXT(D$2,"yyyy-mm-dd")),[1]SURVEY123!$A:$A,[1]SURVEY123!$AJ:$AJ,"")=0,"",_xlfn.XLOOKUP(($A18&amp;"_"&amp;TEXT(D$2,"yyyy-mm-dd")),[1]SURVEY123!$A:$A,[1]SURVEY123!$AJ:$AJ,""))</f>
        <v>2.9</v>
      </c>
      <c r="E18" s="3">
        <f>IF(_xlfn.XLOOKUP(($A18&amp;"_"&amp;TEXT(E$2,"yyyy-mm-dd")),[1]SURVEY123!$A:$A,[1]SURVEY123!$AJ:$AJ,"")=0,"",_xlfn.XLOOKUP(($A18&amp;"_"&amp;TEXT(E$2,"yyyy-mm-dd")),[1]SURVEY123!$A:$A,[1]SURVEY123!$AJ:$AJ,""))</f>
        <v>8.44</v>
      </c>
      <c r="F18" s="3">
        <f>IF(_xlfn.XLOOKUP(($A18&amp;"_"&amp;TEXT(F$2,"yyyy-mm-dd")),[1]SURVEY123!$A:$A,[1]SURVEY123!$AJ:$AJ,"")=0,"",_xlfn.XLOOKUP(($A18&amp;"_"&amp;TEXT(F$2,"yyyy-mm-dd")),[1]SURVEY123!$A:$A,[1]SURVEY123!$AJ:$AJ,""))</f>
        <v>1.63</v>
      </c>
      <c r="G18" s="3">
        <f>IF(_xlfn.XLOOKUP(($A18&amp;"_"&amp;TEXT(G$2,"yyyy-mm-dd")),[1]SURVEY123!$A:$A,[1]SURVEY123!$AJ:$AJ,"")=0,"",_xlfn.XLOOKUP(($A18&amp;"_"&amp;TEXT(G$2,"yyyy-mm-dd")),[1]SURVEY123!$A:$A,[1]SURVEY123!$AJ:$AJ,""))</f>
        <v>8.0500000000000007</v>
      </c>
      <c r="H18" s="3">
        <f>IF(_xlfn.XLOOKUP(($A18&amp;"_"&amp;TEXT(H$2,"yyyy-mm-dd")),[1]SURVEY123!$A:$A,[1]SURVEY123!$AJ:$AJ,"")=0,"",_xlfn.XLOOKUP(($A18&amp;"_"&amp;TEXT(H$2,"yyyy-mm-dd")),[1]SURVEY123!$A:$A,[1]SURVEY123!$AJ:$AJ,""))</f>
        <v>1.65</v>
      </c>
      <c r="I18" s="3">
        <f>IF(_xlfn.XLOOKUP(($A18&amp;"_"&amp;TEXT(I$2,"yyyy-mm-dd")),[1]SURVEY123!$A:$A,[1]SURVEY123!$AJ:$AJ,"")=0,"",_xlfn.XLOOKUP(($A18&amp;"_"&amp;TEXT(I$2,"yyyy-mm-dd")),[1]SURVEY123!$A:$A,[1]SURVEY123!$AJ:$AJ,""))</f>
        <v>121</v>
      </c>
      <c r="J18" s="3">
        <f>IF(_xlfn.XLOOKUP(($A18&amp;"_"&amp;TEXT(J$2,"yyyy-mm-dd")),[1]SURVEY123!$A:$A,[1]SURVEY123!$AJ:$AJ,"")=0,"",_xlfn.XLOOKUP(($A18&amp;"_"&amp;TEXT(J$2,"yyyy-mm-dd")),[1]SURVEY123!$A:$A,[1]SURVEY123!$AJ:$AJ,""))</f>
        <v>1.77</v>
      </c>
      <c r="K18" s="3">
        <f>IF(_xlfn.XLOOKUP(($A18&amp;"_"&amp;TEXT(K$2,"yyyy-mm-dd")),[1]SURVEY123!$A:$A,[1]SURVEY123!$AJ:$AJ,"")=0,"",_xlfn.XLOOKUP(($A18&amp;"_"&amp;TEXT(K$2,"yyyy-mm-dd")),[1]SURVEY123!$A:$A,[1]SURVEY123!$AJ:$AJ,""))</f>
        <v>2.06</v>
      </c>
      <c r="L18" s="3">
        <f>IF(_xlfn.XLOOKUP(($A18&amp;"_"&amp;TEXT(L$2,"yyyy-mm-dd")),[1]SURVEY123!$A:$A,[1]SURVEY123!$AJ:$AJ,"")=0,"",_xlfn.XLOOKUP(($A18&amp;"_"&amp;TEXT(L$2,"yyyy-mm-dd")),[1]SURVEY123!$A:$A,[1]SURVEY123!$AJ:$AJ,""))</f>
        <v>2.88</v>
      </c>
      <c r="M18" s="3">
        <f>IF(_xlfn.XLOOKUP(($A18&amp;"_"&amp;TEXT(M$2,"yyyy-mm-dd")),[1]SURVEY123!$A:$A,[1]SURVEY123!$AJ:$AJ,"")=0,"",_xlfn.XLOOKUP(($A18&amp;"_"&amp;TEXT(M$2,"yyyy-mm-dd")),[1]SURVEY123!$A:$A,[1]SURVEY123!$AJ:$AJ,""))</f>
        <v>4.12</v>
      </c>
      <c r="N18" s="3">
        <f>IF(_xlfn.XLOOKUP(($A18&amp;"_"&amp;TEXT(N$2,"yyyy-mm-dd")),[1]SURVEY123!$A:$A,[1]SURVEY123!$AJ:$AJ,"")=0,"",_xlfn.XLOOKUP(($A18&amp;"_"&amp;TEXT(N$2,"yyyy-mm-dd")),[1]SURVEY123!$A:$A,[1]SURVEY123!$AJ:$AJ,""))</f>
        <v>2.08</v>
      </c>
      <c r="O18" s="3" t="str">
        <f>IF(_xlfn.XLOOKUP(($A18&amp;"_"&amp;TEXT(O$2,"yyyy-mm-dd")),[1]SURVEY123!$A:$A,[1]SURVEY123!$AJ:$AJ,"")=0,"",_xlfn.XLOOKUP(($A18&amp;"_"&amp;TEXT(O$2,"yyyy-mm-dd")),[1]SURVEY123!$A:$A,[1]SURVEY123!$AJ:$AJ,""))</f>
        <v/>
      </c>
      <c r="P18" s="3" t="str">
        <f>IF(_xlfn.XLOOKUP(($A18&amp;"_"&amp;TEXT(P$2,"yyyy-mm-dd")),[1]SURVEY123!$A:$A,[1]SURVEY123!$AJ:$AJ,"")=0,"",_xlfn.XLOOKUP(($A18&amp;"_"&amp;TEXT(P$2,"yyyy-mm-dd")),[1]SURVEY123!$A:$A,[1]SURVEY123!$AJ:$AJ,""))</f>
        <v/>
      </c>
      <c r="Q18" s="3" t="str">
        <f>IF(_xlfn.XLOOKUP(($A18&amp;"_"&amp;TEXT(Q$2,"yyyy-mm-dd")),[1]SURVEY123!$A:$A,[1]SURVEY123!$AJ:$AJ,"")=0,"",_xlfn.XLOOKUP(($A18&amp;"_"&amp;TEXT(Q$2,"yyyy-mm-dd")),[1]SURVEY123!$A:$A,[1]SURVEY123!$AJ:$AJ,""))</f>
        <v/>
      </c>
      <c r="R18" s="21">
        <f t="shared" si="1"/>
        <v>2</v>
      </c>
      <c r="S18" s="21">
        <f t="shared" si="2"/>
        <v>1</v>
      </c>
      <c r="T18" s="12" t="str" cm="1">
        <f t="array" ref="T18">_xlfn.IFS(B18="","NA",R18=0, "Excellent", S18=0, "Good", OR(S18=1, S18=2), "Fair", S18&gt;=3, "Poor")</f>
        <v>Fair</v>
      </c>
    </row>
    <row r="19" spans="1:20">
      <c r="A19" s="3" t="s">
        <v>22</v>
      </c>
      <c r="B19" s="24">
        <f t="shared" si="3"/>
        <v>2.04</v>
      </c>
      <c r="C19" s="3" t="str">
        <f>IF(_xlfn.XLOOKUP(($A19&amp;"_"&amp;TEXT(C$2,"yyyy-mm-dd")),[1]SURVEY123!$A:$A,[1]SURVEY123!$AJ:$AJ,"")=0,"",_xlfn.XLOOKUP(($A19&amp;"_"&amp;TEXT(C$2,"yyyy-mm-dd")),[1]SURVEY123!$A:$A,[1]SURVEY123!$AJ:$AJ,""))</f>
        <v/>
      </c>
      <c r="D19" s="3" t="str">
        <f>IF(_xlfn.XLOOKUP(($A19&amp;"_"&amp;TEXT(D$2,"yyyy-mm-dd")),[1]SURVEY123!$A:$A,[1]SURVEY123!$AJ:$AJ,"")=0,"",_xlfn.XLOOKUP(($A19&amp;"_"&amp;TEXT(D$2,"yyyy-mm-dd")),[1]SURVEY123!$A:$A,[1]SURVEY123!$AJ:$AJ,""))</f>
        <v/>
      </c>
      <c r="E19" s="3" t="str">
        <f>IF(_xlfn.XLOOKUP(($A19&amp;"_"&amp;TEXT(E$2,"yyyy-mm-dd")),[1]SURVEY123!$A:$A,[1]SURVEY123!$AJ:$AJ,"")=0,"",_xlfn.XLOOKUP(($A19&amp;"_"&amp;TEXT(E$2,"yyyy-mm-dd")),[1]SURVEY123!$A:$A,[1]SURVEY123!$AJ:$AJ,""))</f>
        <v/>
      </c>
      <c r="F19" s="3" t="str">
        <f>IF(_xlfn.XLOOKUP(($A19&amp;"_"&amp;TEXT(F$2,"yyyy-mm-dd")),[1]SURVEY123!$A:$A,[1]SURVEY123!$AJ:$AJ,"")=0,"",_xlfn.XLOOKUP(($A19&amp;"_"&amp;TEXT(F$2,"yyyy-mm-dd")),[1]SURVEY123!$A:$A,[1]SURVEY123!$AJ:$AJ,""))</f>
        <v/>
      </c>
      <c r="G19" s="3" t="str">
        <f>IF(_xlfn.XLOOKUP(($A19&amp;"_"&amp;TEXT(G$2,"yyyy-mm-dd")),[1]SURVEY123!$A:$A,[1]SURVEY123!$AJ:$AJ,"")=0,"",_xlfn.XLOOKUP(($A19&amp;"_"&amp;TEXT(G$2,"yyyy-mm-dd")),[1]SURVEY123!$A:$A,[1]SURVEY123!$AJ:$AJ,""))</f>
        <v/>
      </c>
      <c r="H19" s="3">
        <f>IF(_xlfn.XLOOKUP(($A19&amp;"_"&amp;TEXT(H$2,"yyyy-mm-dd")),[1]SURVEY123!$A:$A,[1]SURVEY123!$AJ:$AJ,"")=0,"",_xlfn.XLOOKUP(($A19&amp;"_"&amp;TEXT(H$2,"yyyy-mm-dd")),[1]SURVEY123!$A:$A,[1]SURVEY123!$AJ:$AJ,""))</f>
        <v>1.55</v>
      </c>
      <c r="I19" s="3">
        <f>IF(_xlfn.XLOOKUP(($A19&amp;"_"&amp;TEXT(I$2,"yyyy-mm-dd")),[1]SURVEY123!$A:$A,[1]SURVEY123!$AJ:$AJ,"")=0,"",_xlfn.XLOOKUP(($A19&amp;"_"&amp;TEXT(I$2,"yyyy-mm-dd")),[1]SURVEY123!$A:$A,[1]SURVEY123!$AJ:$AJ,""))</f>
        <v>3.21</v>
      </c>
      <c r="J19" s="3">
        <f>IF(_xlfn.XLOOKUP(($A19&amp;"_"&amp;TEXT(J$2,"yyyy-mm-dd")),[1]SURVEY123!$A:$A,[1]SURVEY123!$AJ:$AJ,"")=0,"",_xlfn.XLOOKUP(($A19&amp;"_"&amp;TEXT(J$2,"yyyy-mm-dd")),[1]SURVEY123!$A:$A,[1]SURVEY123!$AJ:$AJ,""))</f>
        <v>1.65</v>
      </c>
      <c r="K19" s="3">
        <f>IF(_xlfn.XLOOKUP(($A19&amp;"_"&amp;TEXT(K$2,"yyyy-mm-dd")),[1]SURVEY123!$A:$A,[1]SURVEY123!$AJ:$AJ,"")=0,"",_xlfn.XLOOKUP(($A19&amp;"_"&amp;TEXT(K$2,"yyyy-mm-dd")),[1]SURVEY123!$A:$A,[1]SURVEY123!$AJ:$AJ,""))</f>
        <v>1.65</v>
      </c>
      <c r="L19" s="3">
        <f>IF(_xlfn.XLOOKUP(($A19&amp;"_"&amp;TEXT(L$2,"yyyy-mm-dd")),[1]SURVEY123!$A:$A,[1]SURVEY123!$AJ:$AJ,"")=0,"",_xlfn.XLOOKUP(($A19&amp;"_"&amp;TEXT(L$2,"yyyy-mm-dd")),[1]SURVEY123!$A:$A,[1]SURVEY123!$AJ:$AJ,""))</f>
        <v>2.56</v>
      </c>
      <c r="M19" s="3">
        <f>IF(_xlfn.XLOOKUP(($A19&amp;"_"&amp;TEXT(M$2,"yyyy-mm-dd")),[1]SURVEY123!$A:$A,[1]SURVEY123!$AJ:$AJ,"")=0,"",_xlfn.XLOOKUP(($A19&amp;"_"&amp;TEXT(M$2,"yyyy-mm-dd")),[1]SURVEY123!$A:$A,[1]SURVEY123!$AJ:$AJ,""))</f>
        <v>2.65</v>
      </c>
      <c r="N19" s="3">
        <f>IF(_xlfn.XLOOKUP(($A19&amp;"_"&amp;TEXT(N$2,"yyyy-mm-dd")),[1]SURVEY123!$A:$A,[1]SURVEY123!$AJ:$AJ,"")=0,"",_xlfn.XLOOKUP(($A19&amp;"_"&amp;TEXT(N$2,"yyyy-mm-dd")),[1]SURVEY123!$A:$A,[1]SURVEY123!$AJ:$AJ,""))</f>
        <v>1.01</v>
      </c>
      <c r="O19" s="3" t="str">
        <f>IF(_xlfn.XLOOKUP(($A19&amp;"_"&amp;TEXT(O$2,"yyyy-mm-dd")),[1]SURVEY123!$A:$A,[1]SURVEY123!$AJ:$AJ,"")=0,"",_xlfn.XLOOKUP(($A19&amp;"_"&amp;TEXT(O$2,"yyyy-mm-dd")),[1]SURVEY123!$A:$A,[1]SURVEY123!$AJ:$AJ,""))</f>
        <v/>
      </c>
      <c r="P19" s="3" t="str">
        <f>IF(_xlfn.XLOOKUP(($A19&amp;"_"&amp;TEXT(P$2,"yyyy-mm-dd")),[1]SURVEY123!$A:$A,[1]SURVEY123!$AJ:$AJ,"")=0,"",_xlfn.XLOOKUP(($A19&amp;"_"&amp;TEXT(P$2,"yyyy-mm-dd")),[1]SURVEY123!$A:$A,[1]SURVEY123!$AJ:$AJ,""))</f>
        <v/>
      </c>
      <c r="Q19" s="3" t="str">
        <f>IF(_xlfn.XLOOKUP(($A19&amp;"_"&amp;TEXT(Q$2,"yyyy-mm-dd")),[1]SURVEY123!$A:$A,[1]SURVEY123!$AJ:$AJ,"")=0,"",_xlfn.XLOOKUP(($A19&amp;"_"&amp;TEXT(Q$2,"yyyy-mm-dd")),[1]SURVEY123!$A:$A,[1]SURVEY123!$AJ:$AJ,""))</f>
        <v/>
      </c>
      <c r="R19" s="21">
        <f t="shared" si="1"/>
        <v>0</v>
      </c>
      <c r="S19" s="21">
        <f t="shared" si="2"/>
        <v>0</v>
      </c>
      <c r="T19" s="12" t="str" cm="1">
        <f t="array" ref="T19">_xlfn.IFS(B19="","NA",R19=0, "Excellent", S19=0, "Good", OR(S19=1, S19=2), "Fair", S19&gt;=3, "Poor")</f>
        <v>Excellent</v>
      </c>
    </row>
    <row r="20" spans="1:20">
      <c r="A20" s="3" t="s">
        <v>23</v>
      </c>
      <c r="B20" s="24">
        <f t="shared" si="3"/>
        <v>1.39</v>
      </c>
      <c r="C20" s="3" t="str">
        <f>IF(_xlfn.XLOOKUP(($A20&amp;"_"&amp;TEXT(C$2,"yyyy-mm-dd")),[1]SURVEY123!$A:$A,[1]SURVEY123!$AJ:$AJ,"")=0,"",_xlfn.XLOOKUP(($A20&amp;"_"&amp;TEXT(C$2,"yyyy-mm-dd")),[1]SURVEY123!$A:$A,[1]SURVEY123!$AJ:$AJ,""))</f>
        <v/>
      </c>
      <c r="D20" s="3" t="str">
        <f>IF(_xlfn.XLOOKUP(($A20&amp;"_"&amp;TEXT(D$2,"yyyy-mm-dd")),[1]SURVEY123!$A:$A,[1]SURVEY123!$AJ:$AJ,"")=0,"",_xlfn.XLOOKUP(($A20&amp;"_"&amp;TEXT(D$2,"yyyy-mm-dd")),[1]SURVEY123!$A:$A,[1]SURVEY123!$AJ:$AJ,""))</f>
        <v/>
      </c>
      <c r="E20" s="3" t="str">
        <f>IF(_xlfn.XLOOKUP(($A20&amp;"_"&amp;TEXT(E$2,"yyyy-mm-dd")),[1]SURVEY123!$A:$A,[1]SURVEY123!$AJ:$AJ,"")=0,"",_xlfn.XLOOKUP(($A20&amp;"_"&amp;TEXT(E$2,"yyyy-mm-dd")),[1]SURVEY123!$A:$A,[1]SURVEY123!$AJ:$AJ,""))</f>
        <v/>
      </c>
      <c r="F20" s="3" t="str">
        <f>IF(_xlfn.XLOOKUP(($A20&amp;"_"&amp;TEXT(F$2,"yyyy-mm-dd")),[1]SURVEY123!$A:$A,[1]SURVEY123!$AJ:$AJ,"")=0,"",_xlfn.XLOOKUP(($A20&amp;"_"&amp;TEXT(F$2,"yyyy-mm-dd")),[1]SURVEY123!$A:$A,[1]SURVEY123!$AJ:$AJ,""))</f>
        <v/>
      </c>
      <c r="G20" s="3" t="str">
        <f>IF(_xlfn.XLOOKUP(($A20&amp;"_"&amp;TEXT(G$2,"yyyy-mm-dd")),[1]SURVEY123!$A:$A,[1]SURVEY123!$AJ:$AJ,"")=0,"",_xlfn.XLOOKUP(($A20&amp;"_"&amp;TEXT(G$2,"yyyy-mm-dd")),[1]SURVEY123!$A:$A,[1]SURVEY123!$AJ:$AJ,""))</f>
        <v/>
      </c>
      <c r="H20" s="3">
        <f>IF(_xlfn.XLOOKUP(($A20&amp;"_"&amp;TEXT(H$2,"yyyy-mm-dd")),[1]SURVEY123!$A:$A,[1]SURVEY123!$AJ:$AJ,"")=0,"",_xlfn.XLOOKUP(($A20&amp;"_"&amp;TEXT(H$2,"yyyy-mm-dd")),[1]SURVEY123!$A:$A,[1]SURVEY123!$AJ:$AJ,""))</f>
        <v>0.91</v>
      </c>
      <c r="I20" s="3">
        <f>IF(_xlfn.XLOOKUP(($A20&amp;"_"&amp;TEXT(I$2,"yyyy-mm-dd")),[1]SURVEY123!$A:$A,[1]SURVEY123!$AJ:$AJ,"")=0,"",_xlfn.XLOOKUP(($A20&amp;"_"&amp;TEXT(I$2,"yyyy-mm-dd")),[1]SURVEY123!$A:$A,[1]SURVEY123!$AJ:$AJ,""))</f>
        <v>1.57</v>
      </c>
      <c r="J20" s="3">
        <f>IF(_xlfn.XLOOKUP(($A20&amp;"_"&amp;TEXT(J$2,"yyyy-mm-dd")),[1]SURVEY123!$A:$A,[1]SURVEY123!$AJ:$AJ,"")=0,"",_xlfn.XLOOKUP(($A20&amp;"_"&amp;TEXT(J$2,"yyyy-mm-dd")),[1]SURVEY123!$A:$A,[1]SURVEY123!$AJ:$AJ,""))</f>
        <v>1.21</v>
      </c>
      <c r="K20" s="3">
        <f>IF(_xlfn.XLOOKUP(($A20&amp;"_"&amp;TEXT(K$2,"yyyy-mm-dd")),[1]SURVEY123!$A:$A,[1]SURVEY123!$AJ:$AJ,"")=0,"",_xlfn.XLOOKUP(($A20&amp;"_"&amp;TEXT(K$2,"yyyy-mm-dd")),[1]SURVEY123!$A:$A,[1]SURVEY123!$AJ:$AJ,""))</f>
        <v>1.28</v>
      </c>
      <c r="L20" s="3">
        <f>IF(_xlfn.XLOOKUP(($A20&amp;"_"&amp;TEXT(L$2,"yyyy-mm-dd")),[1]SURVEY123!$A:$A,[1]SURVEY123!$AJ:$AJ,"")=0,"",_xlfn.XLOOKUP(($A20&amp;"_"&amp;TEXT(L$2,"yyyy-mm-dd")),[1]SURVEY123!$A:$A,[1]SURVEY123!$AJ:$AJ,""))</f>
        <v>1.98</v>
      </c>
      <c r="M20" s="3" t="str">
        <f>IF(_xlfn.XLOOKUP(($A20&amp;"_"&amp;TEXT(M$2,"yyyy-mm-dd")),[1]SURVEY123!$A:$A,[1]SURVEY123!$AJ:$AJ,"")=0,"",_xlfn.XLOOKUP(($A20&amp;"_"&amp;TEXT(M$2,"yyyy-mm-dd")),[1]SURVEY123!$A:$A,[1]SURVEY123!$AJ:$AJ,""))</f>
        <v/>
      </c>
      <c r="N20" s="3" t="str">
        <f>IF(_xlfn.XLOOKUP(($A20&amp;"_"&amp;TEXT(N$2,"yyyy-mm-dd")),[1]SURVEY123!$A:$A,[1]SURVEY123!$AJ:$AJ,"")=0,"",_xlfn.XLOOKUP(($A20&amp;"_"&amp;TEXT(N$2,"yyyy-mm-dd")),[1]SURVEY123!$A:$A,[1]SURVEY123!$AJ:$AJ,""))</f>
        <v/>
      </c>
      <c r="O20" s="3" t="str">
        <f>IF(_xlfn.XLOOKUP(($A20&amp;"_"&amp;TEXT(O$2,"yyyy-mm-dd")),[1]SURVEY123!$A:$A,[1]SURVEY123!$AJ:$AJ,"")=0,"",_xlfn.XLOOKUP(($A20&amp;"_"&amp;TEXT(O$2,"yyyy-mm-dd")),[1]SURVEY123!$A:$A,[1]SURVEY123!$AJ:$AJ,""))</f>
        <v/>
      </c>
      <c r="P20" s="3" t="str">
        <f>IF(_xlfn.XLOOKUP(($A20&amp;"_"&amp;TEXT(P$2,"yyyy-mm-dd")),[1]SURVEY123!$A:$A,[1]SURVEY123!$AJ:$AJ,"")=0,"",_xlfn.XLOOKUP(($A20&amp;"_"&amp;TEXT(P$2,"yyyy-mm-dd")),[1]SURVEY123!$A:$A,[1]SURVEY123!$AJ:$AJ,""))</f>
        <v/>
      </c>
      <c r="Q20" s="3" t="str">
        <f>IF(_xlfn.XLOOKUP(($A20&amp;"_"&amp;TEXT(Q$2,"yyyy-mm-dd")),[1]SURVEY123!$A:$A,[1]SURVEY123!$AJ:$AJ,"")=0,"",_xlfn.XLOOKUP(($A20&amp;"_"&amp;TEXT(Q$2,"yyyy-mm-dd")),[1]SURVEY123!$A:$A,[1]SURVEY123!$AJ:$AJ,""))</f>
        <v/>
      </c>
      <c r="R20" s="21">
        <f t="shared" si="1"/>
        <v>0</v>
      </c>
      <c r="S20" s="21">
        <f t="shared" si="2"/>
        <v>0</v>
      </c>
      <c r="T20" s="12" t="str" cm="1">
        <f t="array" ref="T20">_xlfn.IFS(B20="","NA",R20=0, "Excellent", S20=0, "Good", OR(S20=1, S20=2), "Fair", S20&gt;=3, "Poor")</f>
        <v>Excellent</v>
      </c>
    </row>
    <row r="21" spans="1:20">
      <c r="A21" s="3" t="s">
        <v>24</v>
      </c>
      <c r="B21" s="24" t="str">
        <f t="shared" si="3"/>
        <v/>
      </c>
      <c r="C21" s="3" t="str">
        <f>IF(_xlfn.XLOOKUP(($A21&amp;"_"&amp;TEXT(C$2,"yyyy-mm-dd")),[1]SURVEY123!$A:$A,[1]SURVEY123!$AJ:$AJ,"")=0,"",_xlfn.XLOOKUP(($A21&amp;"_"&amp;TEXT(C$2,"yyyy-mm-dd")),[1]SURVEY123!$A:$A,[1]SURVEY123!$AJ:$AJ,""))</f>
        <v/>
      </c>
      <c r="D21" s="3" t="str">
        <f>IF(_xlfn.XLOOKUP(($A21&amp;"_"&amp;TEXT(D$2,"yyyy-mm-dd")),[1]SURVEY123!$A:$A,[1]SURVEY123!$AJ:$AJ,"")=0,"",_xlfn.XLOOKUP(($A21&amp;"_"&amp;TEXT(D$2,"yyyy-mm-dd")),[1]SURVEY123!$A:$A,[1]SURVEY123!$AJ:$AJ,""))</f>
        <v/>
      </c>
      <c r="E21" s="3" t="str">
        <f>IF(_xlfn.XLOOKUP(($A21&amp;"_"&amp;TEXT(E$2,"yyyy-mm-dd")),[1]SURVEY123!$A:$A,[1]SURVEY123!$AJ:$AJ,"")=0,"",_xlfn.XLOOKUP(($A21&amp;"_"&amp;TEXT(E$2,"yyyy-mm-dd")),[1]SURVEY123!$A:$A,[1]SURVEY123!$AJ:$AJ,""))</f>
        <v/>
      </c>
      <c r="F21" s="3" t="str">
        <f>IF(_xlfn.XLOOKUP(($A21&amp;"_"&amp;TEXT(F$2,"yyyy-mm-dd")),[1]SURVEY123!$A:$A,[1]SURVEY123!$AJ:$AJ,"")=0,"",_xlfn.XLOOKUP(($A21&amp;"_"&amp;TEXT(F$2,"yyyy-mm-dd")),[1]SURVEY123!$A:$A,[1]SURVEY123!$AJ:$AJ,""))</f>
        <v/>
      </c>
      <c r="G21" s="3" t="str">
        <f>IF(_xlfn.XLOOKUP(($A21&amp;"_"&amp;TEXT(G$2,"yyyy-mm-dd")),[1]SURVEY123!$A:$A,[1]SURVEY123!$AJ:$AJ,"")=0,"",_xlfn.XLOOKUP(($A21&amp;"_"&amp;TEXT(G$2,"yyyy-mm-dd")),[1]SURVEY123!$A:$A,[1]SURVEY123!$AJ:$AJ,""))</f>
        <v/>
      </c>
      <c r="H21" s="3" t="str">
        <f>IF(_xlfn.XLOOKUP(($A21&amp;"_"&amp;TEXT(H$2,"yyyy-mm-dd")),[1]SURVEY123!$A:$A,[1]SURVEY123!$AJ:$AJ,"")=0,"",_xlfn.XLOOKUP(($A21&amp;"_"&amp;TEXT(H$2,"yyyy-mm-dd")),[1]SURVEY123!$A:$A,[1]SURVEY123!$AJ:$AJ,""))</f>
        <v/>
      </c>
      <c r="I21" s="3" t="str">
        <f>IF(_xlfn.XLOOKUP(($A21&amp;"_"&amp;TEXT(I$2,"yyyy-mm-dd")),[1]SURVEY123!$A:$A,[1]SURVEY123!$AJ:$AJ,"")=0,"",_xlfn.XLOOKUP(($A21&amp;"_"&amp;TEXT(I$2,"yyyy-mm-dd")),[1]SURVEY123!$A:$A,[1]SURVEY123!$AJ:$AJ,""))</f>
        <v/>
      </c>
      <c r="J21" s="3" t="str">
        <f>IF(_xlfn.XLOOKUP(($A21&amp;"_"&amp;TEXT(J$2,"yyyy-mm-dd")),[1]SURVEY123!$A:$A,[1]SURVEY123!$AJ:$AJ,"")=0,"",_xlfn.XLOOKUP(($A21&amp;"_"&amp;TEXT(J$2,"yyyy-mm-dd")),[1]SURVEY123!$A:$A,[1]SURVEY123!$AJ:$AJ,""))</f>
        <v/>
      </c>
      <c r="K21" s="3" t="str">
        <f>IF(_xlfn.XLOOKUP(($A21&amp;"_"&amp;TEXT(K$2,"yyyy-mm-dd")),[1]SURVEY123!$A:$A,[1]SURVEY123!$AJ:$AJ,"")=0,"",_xlfn.XLOOKUP(($A21&amp;"_"&amp;TEXT(K$2,"yyyy-mm-dd")),[1]SURVEY123!$A:$A,[1]SURVEY123!$AJ:$AJ,""))</f>
        <v/>
      </c>
      <c r="L21" s="3" t="str">
        <f>IF(_xlfn.XLOOKUP(($A21&amp;"_"&amp;TEXT(L$2,"yyyy-mm-dd")),[1]SURVEY123!$A:$A,[1]SURVEY123!$AJ:$AJ,"")=0,"",_xlfn.XLOOKUP(($A21&amp;"_"&amp;TEXT(L$2,"yyyy-mm-dd")),[1]SURVEY123!$A:$A,[1]SURVEY123!$AJ:$AJ,""))</f>
        <v/>
      </c>
      <c r="M21" s="3" t="str">
        <f>IF(_xlfn.XLOOKUP(($A21&amp;"_"&amp;TEXT(M$2,"yyyy-mm-dd")),[1]SURVEY123!$A:$A,[1]SURVEY123!$AJ:$AJ,"")=0,"",_xlfn.XLOOKUP(($A21&amp;"_"&amp;TEXT(M$2,"yyyy-mm-dd")),[1]SURVEY123!$A:$A,[1]SURVEY123!$AJ:$AJ,""))</f>
        <v/>
      </c>
      <c r="N21" s="3" t="str">
        <f>IF(_xlfn.XLOOKUP(($A21&amp;"_"&amp;TEXT(N$2,"yyyy-mm-dd")),[1]SURVEY123!$A:$A,[1]SURVEY123!$AJ:$AJ,"")=0,"",_xlfn.XLOOKUP(($A21&amp;"_"&amp;TEXT(N$2,"yyyy-mm-dd")),[1]SURVEY123!$A:$A,[1]SURVEY123!$AJ:$AJ,""))</f>
        <v/>
      </c>
      <c r="O21" s="3" t="str">
        <f>IF(_xlfn.XLOOKUP(($A21&amp;"_"&amp;TEXT(O$2,"yyyy-mm-dd")),[1]SURVEY123!$A:$A,[1]SURVEY123!$AJ:$AJ,"")=0,"",_xlfn.XLOOKUP(($A21&amp;"_"&amp;TEXT(O$2,"yyyy-mm-dd")),[1]SURVEY123!$A:$A,[1]SURVEY123!$AJ:$AJ,""))</f>
        <v/>
      </c>
      <c r="P21" s="3" t="str">
        <f>IF(_xlfn.XLOOKUP(($A21&amp;"_"&amp;TEXT(P$2,"yyyy-mm-dd")),[1]SURVEY123!$A:$A,[1]SURVEY123!$AJ:$AJ,"")=0,"",_xlfn.XLOOKUP(($A21&amp;"_"&amp;TEXT(P$2,"yyyy-mm-dd")),[1]SURVEY123!$A:$A,[1]SURVEY123!$AJ:$AJ,""))</f>
        <v/>
      </c>
      <c r="Q21" s="3" t="str">
        <f>IF(_xlfn.XLOOKUP(($A21&amp;"_"&amp;TEXT(Q$2,"yyyy-mm-dd")),[1]SURVEY123!$A:$A,[1]SURVEY123!$AJ:$AJ,"")=0,"",_xlfn.XLOOKUP(($A21&amp;"_"&amp;TEXT(Q$2,"yyyy-mm-dd")),[1]SURVEY123!$A:$A,[1]SURVEY123!$AJ:$AJ,""))</f>
        <v/>
      </c>
      <c r="R21" s="21">
        <f t="shared" si="1"/>
        <v>0</v>
      </c>
      <c r="S21" s="21">
        <f t="shared" si="2"/>
        <v>0</v>
      </c>
      <c r="T21" s="12" t="str" cm="1">
        <f t="array" ref="T21">_xlfn.IFS(B21="","NA",R21=0, "Excellent", S21=0, "Good", OR(S21=1, S21=2), "Fair", S21&gt;=3, "Poor")</f>
        <v>NA</v>
      </c>
    </row>
    <row r="22" spans="1:20">
      <c r="A22" s="3" t="s">
        <v>25</v>
      </c>
      <c r="B22" s="24">
        <f t="shared" si="3"/>
        <v>26.568000000000001</v>
      </c>
      <c r="C22" s="3">
        <f>IF(_xlfn.XLOOKUP(($A22&amp;"_"&amp;TEXT(C$2,"yyyy-mm-dd")),[1]SURVEY123!$A:$A,[1]SURVEY123!$AJ:$AJ,"")=0,"",_xlfn.XLOOKUP(($A22&amp;"_"&amp;TEXT(C$2,"yyyy-mm-dd")),[1]SURVEY123!$A:$A,[1]SURVEY123!$AJ:$AJ,""))</f>
        <v>16.899999999999999</v>
      </c>
      <c r="D22" s="3">
        <f>IF(_xlfn.XLOOKUP(($A22&amp;"_"&amp;TEXT(D$2,"yyyy-mm-dd")),[1]SURVEY123!$A:$A,[1]SURVEY123!$AJ:$AJ,"")=0,"",_xlfn.XLOOKUP(($A22&amp;"_"&amp;TEXT(D$2,"yyyy-mm-dd")),[1]SURVEY123!$A:$A,[1]SURVEY123!$AJ:$AJ,""))</f>
        <v>13</v>
      </c>
      <c r="E22" s="3">
        <f>IF(_xlfn.XLOOKUP(($A22&amp;"_"&amp;TEXT(E$2,"yyyy-mm-dd")),[1]SURVEY123!$A:$A,[1]SURVEY123!$AJ:$AJ,"")=0,"",_xlfn.XLOOKUP(($A22&amp;"_"&amp;TEXT(E$2,"yyyy-mm-dd")),[1]SURVEY123!$A:$A,[1]SURVEY123!$AJ:$AJ,""))</f>
        <v>27.8</v>
      </c>
      <c r="F22" s="3">
        <f>IF(_xlfn.XLOOKUP(($A22&amp;"_"&amp;TEXT(F$2,"yyyy-mm-dd")),[1]SURVEY123!$A:$A,[1]SURVEY123!$AJ:$AJ,"")=0,"",_xlfn.XLOOKUP(($A22&amp;"_"&amp;TEXT(F$2,"yyyy-mm-dd")),[1]SURVEY123!$A:$A,[1]SURVEY123!$AJ:$AJ,""))</f>
        <v>6.94</v>
      </c>
      <c r="G22" s="3" t="str">
        <f>IF(_xlfn.XLOOKUP(($A22&amp;"_"&amp;TEXT(G$2,"yyyy-mm-dd")),[1]SURVEY123!$A:$A,[1]SURVEY123!$AJ:$AJ,"")=0,"",_xlfn.XLOOKUP(($A22&amp;"_"&amp;TEXT(G$2,"yyyy-mm-dd")),[1]SURVEY123!$A:$A,[1]SURVEY123!$AJ:$AJ,""))</f>
        <v/>
      </c>
      <c r="H22" s="3">
        <f>IF(_xlfn.XLOOKUP(($A22&amp;"_"&amp;TEXT(H$2,"yyyy-mm-dd")),[1]SURVEY123!$A:$A,[1]SURVEY123!$AJ:$AJ,"")=0,"",_xlfn.XLOOKUP(($A22&amp;"_"&amp;TEXT(H$2,"yyyy-mm-dd")),[1]SURVEY123!$A:$A,[1]SURVEY123!$AJ:$AJ,""))</f>
        <v>68.2</v>
      </c>
      <c r="I22" s="3" t="str">
        <f>IF(_xlfn.XLOOKUP(($A22&amp;"_"&amp;TEXT(I$2,"yyyy-mm-dd")),[1]SURVEY123!$A:$A,[1]SURVEY123!$AJ:$AJ,"")=0,"",_xlfn.XLOOKUP(($A22&amp;"_"&amp;TEXT(I$2,"yyyy-mm-dd")),[1]SURVEY123!$A:$A,[1]SURVEY123!$AJ:$AJ,""))</f>
        <v/>
      </c>
      <c r="J22" s="3" t="str">
        <f>IF(_xlfn.XLOOKUP(($A22&amp;"_"&amp;TEXT(J$2,"yyyy-mm-dd")),[1]SURVEY123!$A:$A,[1]SURVEY123!$AJ:$AJ,"")=0,"",_xlfn.XLOOKUP(($A22&amp;"_"&amp;TEXT(J$2,"yyyy-mm-dd")),[1]SURVEY123!$A:$A,[1]SURVEY123!$AJ:$AJ,""))</f>
        <v/>
      </c>
      <c r="K22" s="3" t="str">
        <f>IF(_xlfn.XLOOKUP(($A22&amp;"_"&amp;TEXT(K$2,"yyyy-mm-dd")),[1]SURVEY123!$A:$A,[1]SURVEY123!$AJ:$AJ,"")=0,"",_xlfn.XLOOKUP(($A22&amp;"_"&amp;TEXT(K$2,"yyyy-mm-dd")),[1]SURVEY123!$A:$A,[1]SURVEY123!$AJ:$AJ,""))</f>
        <v/>
      </c>
      <c r="L22" s="3" t="str">
        <f>IF(_xlfn.XLOOKUP(($A22&amp;"_"&amp;TEXT(L$2,"yyyy-mm-dd")),[1]SURVEY123!$A:$A,[1]SURVEY123!$AJ:$AJ,"")=0,"",_xlfn.XLOOKUP(($A22&amp;"_"&amp;TEXT(L$2,"yyyy-mm-dd")),[1]SURVEY123!$A:$A,[1]SURVEY123!$AJ:$AJ,""))</f>
        <v/>
      </c>
      <c r="M22" s="3" t="str">
        <f>IF(_xlfn.XLOOKUP(($A22&amp;"_"&amp;TEXT(M$2,"yyyy-mm-dd")),[1]SURVEY123!$A:$A,[1]SURVEY123!$AJ:$AJ,"")=0,"",_xlfn.XLOOKUP(($A22&amp;"_"&amp;TEXT(M$2,"yyyy-mm-dd")),[1]SURVEY123!$A:$A,[1]SURVEY123!$AJ:$AJ,""))</f>
        <v/>
      </c>
      <c r="N22" s="3" t="str">
        <f>IF(_xlfn.XLOOKUP(($A22&amp;"_"&amp;TEXT(N$2,"yyyy-mm-dd")),[1]SURVEY123!$A:$A,[1]SURVEY123!$AJ:$AJ,"")=0,"",_xlfn.XLOOKUP(($A22&amp;"_"&amp;TEXT(N$2,"yyyy-mm-dd")),[1]SURVEY123!$A:$A,[1]SURVEY123!$AJ:$AJ,""))</f>
        <v/>
      </c>
      <c r="O22" s="3" t="str">
        <f>IF(_xlfn.XLOOKUP(($A22&amp;"_"&amp;TEXT(O$2,"yyyy-mm-dd")),[1]SURVEY123!$A:$A,[1]SURVEY123!$AJ:$AJ,"")=0,"",_xlfn.XLOOKUP(($A22&amp;"_"&amp;TEXT(O$2,"yyyy-mm-dd")),[1]SURVEY123!$A:$A,[1]SURVEY123!$AJ:$AJ,""))</f>
        <v/>
      </c>
      <c r="P22" s="3" t="str">
        <f>IF(_xlfn.XLOOKUP(($A22&amp;"_"&amp;TEXT(P$2,"yyyy-mm-dd")),[1]SURVEY123!$A:$A,[1]SURVEY123!$AJ:$AJ,"")=0,"",_xlfn.XLOOKUP(($A22&amp;"_"&amp;TEXT(P$2,"yyyy-mm-dd")),[1]SURVEY123!$A:$A,[1]SURVEY123!$AJ:$AJ,""))</f>
        <v/>
      </c>
      <c r="Q22" s="3" t="str">
        <f>IF(_xlfn.XLOOKUP(($A22&amp;"_"&amp;TEXT(Q$2,"yyyy-mm-dd")),[1]SURVEY123!$A:$A,[1]SURVEY123!$AJ:$AJ,"")=0,"",_xlfn.XLOOKUP(($A22&amp;"_"&amp;TEXT(Q$2,"yyyy-mm-dd")),[1]SURVEY123!$A:$A,[1]SURVEY123!$AJ:$AJ,""))</f>
        <v/>
      </c>
      <c r="R22" s="21">
        <f t="shared" si="1"/>
        <v>3</v>
      </c>
      <c r="S22" s="21">
        <f t="shared" si="2"/>
        <v>1</v>
      </c>
      <c r="T22" s="12" t="str" cm="1">
        <f t="array" ref="T22">_xlfn.IFS(B22="","NA",R22=0, "Excellent", S22=0, "Good", OR(S22=1, S22=2), "Fair", S22&gt;=3, "Poor")</f>
        <v>Fair</v>
      </c>
    </row>
    <row r="23" spans="1:20">
      <c r="A23" s="3" t="s">
        <v>26</v>
      </c>
      <c r="B23" s="24">
        <f t="shared" si="3"/>
        <v>5.2366666666666672</v>
      </c>
      <c r="C23" s="3">
        <f>IF(_xlfn.XLOOKUP(($A23&amp;"_"&amp;TEXT(C$2,"yyyy-mm-dd")),[1]SURVEY123!$A:$A,[1]SURVEY123!$AJ:$AJ,"")=0,"",_xlfn.XLOOKUP(($A23&amp;"_"&amp;TEXT(C$2,"yyyy-mm-dd")),[1]SURVEY123!$A:$A,[1]SURVEY123!$AJ:$AJ,""))</f>
        <v>8.34</v>
      </c>
      <c r="D23" s="3">
        <f>IF(_xlfn.XLOOKUP(($A23&amp;"_"&amp;TEXT(D$2,"yyyy-mm-dd")),[1]SURVEY123!$A:$A,[1]SURVEY123!$AJ:$AJ,"")=0,"",_xlfn.XLOOKUP(($A23&amp;"_"&amp;TEXT(D$2,"yyyy-mm-dd")),[1]SURVEY123!$A:$A,[1]SURVEY123!$AJ:$AJ,""))</f>
        <v>6.41</v>
      </c>
      <c r="E23" s="3">
        <f>IF(_xlfn.XLOOKUP(($A23&amp;"_"&amp;TEXT(E$2,"yyyy-mm-dd")),[1]SURVEY123!$A:$A,[1]SURVEY123!$AJ:$AJ,"")=0,"",_xlfn.XLOOKUP(($A23&amp;"_"&amp;TEXT(E$2,"yyyy-mm-dd")),[1]SURVEY123!$A:$A,[1]SURVEY123!$AJ:$AJ,""))</f>
        <v>5.67</v>
      </c>
      <c r="F23" s="3">
        <f>IF(_xlfn.XLOOKUP(($A23&amp;"_"&amp;TEXT(F$2,"yyyy-mm-dd")),[1]SURVEY123!$A:$A,[1]SURVEY123!$AJ:$AJ,"")=0,"",_xlfn.XLOOKUP(($A23&amp;"_"&amp;TEXT(F$2,"yyyy-mm-dd")),[1]SURVEY123!$A:$A,[1]SURVEY123!$AJ:$AJ,""))</f>
        <v>2.0499999999999998</v>
      </c>
      <c r="G23" s="3">
        <f>IF(_xlfn.XLOOKUP(($A23&amp;"_"&amp;TEXT(G$2,"yyyy-mm-dd")),[1]SURVEY123!$A:$A,[1]SURVEY123!$AJ:$AJ,"")=0,"",_xlfn.XLOOKUP(($A23&amp;"_"&amp;TEXT(G$2,"yyyy-mm-dd")),[1]SURVEY123!$A:$A,[1]SURVEY123!$AJ:$AJ,""))</f>
        <v>4.6399999999999997</v>
      </c>
      <c r="H23" s="3">
        <f>IF(_xlfn.XLOOKUP(($A23&amp;"_"&amp;TEXT(H$2,"yyyy-mm-dd")),[1]SURVEY123!$A:$A,[1]SURVEY123!$AJ:$AJ,"")=0,"",_xlfn.XLOOKUP(($A23&amp;"_"&amp;TEXT(H$2,"yyyy-mm-dd")),[1]SURVEY123!$A:$A,[1]SURVEY123!$AJ:$AJ,""))</f>
        <v>3.58</v>
      </c>
      <c r="I23" s="3">
        <f>IF(_xlfn.XLOOKUP(($A23&amp;"_"&amp;TEXT(I$2,"yyyy-mm-dd")),[1]SURVEY123!$A:$A,[1]SURVEY123!$AJ:$AJ,"")=0,"",_xlfn.XLOOKUP(($A23&amp;"_"&amp;TEXT(I$2,"yyyy-mm-dd")),[1]SURVEY123!$A:$A,[1]SURVEY123!$AJ:$AJ,""))</f>
        <v>2.63</v>
      </c>
      <c r="J23" s="3">
        <f>IF(_xlfn.XLOOKUP(($A23&amp;"_"&amp;TEXT(J$2,"yyyy-mm-dd")),[1]SURVEY123!$A:$A,[1]SURVEY123!$AJ:$AJ,"")=0,"",_xlfn.XLOOKUP(($A23&amp;"_"&amp;TEXT(J$2,"yyyy-mm-dd")),[1]SURVEY123!$A:$A,[1]SURVEY123!$AJ:$AJ,""))</f>
        <v>4</v>
      </c>
      <c r="K23" s="3">
        <f>IF(_xlfn.XLOOKUP(($A23&amp;"_"&amp;TEXT(K$2,"yyyy-mm-dd")),[1]SURVEY123!$A:$A,[1]SURVEY123!$AJ:$AJ,"")=0,"",_xlfn.XLOOKUP(($A23&amp;"_"&amp;TEXT(K$2,"yyyy-mm-dd")),[1]SURVEY123!$A:$A,[1]SURVEY123!$AJ:$AJ,""))</f>
        <v>5.46</v>
      </c>
      <c r="L23" s="3">
        <f>IF(_xlfn.XLOOKUP(($A23&amp;"_"&amp;TEXT(L$2,"yyyy-mm-dd")),[1]SURVEY123!$A:$A,[1]SURVEY123!$AJ:$AJ,"")=0,"",_xlfn.XLOOKUP(($A23&amp;"_"&amp;TEXT(L$2,"yyyy-mm-dd")),[1]SURVEY123!$A:$A,[1]SURVEY123!$AJ:$AJ,""))</f>
        <v>6.22</v>
      </c>
      <c r="M23" s="3">
        <f>IF(_xlfn.XLOOKUP(($A23&amp;"_"&amp;TEXT(M$2,"yyyy-mm-dd")),[1]SURVEY123!$A:$A,[1]SURVEY123!$AJ:$AJ,"")=0,"",_xlfn.XLOOKUP(($A23&amp;"_"&amp;TEXT(M$2,"yyyy-mm-dd")),[1]SURVEY123!$A:$A,[1]SURVEY123!$AJ:$AJ,""))</f>
        <v>6.43</v>
      </c>
      <c r="N23" s="3">
        <f>IF(_xlfn.XLOOKUP(($A23&amp;"_"&amp;TEXT(N$2,"yyyy-mm-dd")),[1]SURVEY123!$A:$A,[1]SURVEY123!$AJ:$AJ,"")=0,"",_xlfn.XLOOKUP(($A23&amp;"_"&amp;TEXT(N$2,"yyyy-mm-dd")),[1]SURVEY123!$A:$A,[1]SURVEY123!$AJ:$AJ,""))</f>
        <v>7.41</v>
      </c>
      <c r="O23" s="3" t="str">
        <f>IF(_xlfn.XLOOKUP(($A23&amp;"_"&amp;TEXT(O$2,"yyyy-mm-dd")),[1]SURVEY123!$A:$A,[1]SURVEY123!$AJ:$AJ,"")=0,"",_xlfn.XLOOKUP(($A23&amp;"_"&amp;TEXT(O$2,"yyyy-mm-dd")),[1]SURVEY123!$A:$A,[1]SURVEY123!$AJ:$AJ,""))</f>
        <v/>
      </c>
      <c r="P23" s="3" t="str">
        <f>IF(_xlfn.XLOOKUP(($A23&amp;"_"&amp;TEXT(P$2,"yyyy-mm-dd")),[1]SURVEY123!$A:$A,[1]SURVEY123!$AJ:$AJ,"")=0,"",_xlfn.XLOOKUP(($A23&amp;"_"&amp;TEXT(P$2,"yyyy-mm-dd")),[1]SURVEY123!$A:$A,[1]SURVEY123!$AJ:$AJ,""))</f>
        <v/>
      </c>
      <c r="Q23" s="3" t="str">
        <f>IF(_xlfn.XLOOKUP(($A23&amp;"_"&amp;TEXT(Q$2,"yyyy-mm-dd")),[1]SURVEY123!$A:$A,[1]SURVEY123!$AJ:$AJ,"")=0,"",_xlfn.XLOOKUP(($A23&amp;"_"&amp;TEXT(Q$2,"yyyy-mm-dd")),[1]SURVEY123!$A:$A,[1]SURVEY123!$AJ:$AJ,""))</f>
        <v/>
      </c>
      <c r="R23" s="21">
        <f t="shared" si="1"/>
        <v>0</v>
      </c>
      <c r="S23" s="21">
        <f t="shared" si="2"/>
        <v>0</v>
      </c>
      <c r="T23" s="12" t="str" cm="1">
        <f t="array" ref="T23">_xlfn.IFS(B23="","NA",R23=0, "Excellent", S23=0, "Good", OR(S23=1, S23=2), "Fair", S23&gt;=3, "Poor")</f>
        <v>Excellent</v>
      </c>
    </row>
    <row r="24" spans="1:20">
      <c r="A24" s="3" t="s">
        <v>27</v>
      </c>
      <c r="B24" s="24" t="str">
        <f t="shared" si="3"/>
        <v/>
      </c>
      <c r="C24" s="3" t="str">
        <f>IF(_xlfn.XLOOKUP(($A24&amp;"_"&amp;TEXT(C$2,"yyyy-mm-dd")),[1]SURVEY123!$A:$A,[1]SURVEY123!$AJ:$AJ,"")=0,"",_xlfn.XLOOKUP(($A24&amp;"_"&amp;TEXT(C$2,"yyyy-mm-dd")),[1]SURVEY123!$A:$A,[1]SURVEY123!$AJ:$AJ,""))</f>
        <v/>
      </c>
      <c r="D24" s="3" t="str">
        <f>IF(_xlfn.XLOOKUP(($A24&amp;"_"&amp;TEXT(D$2,"yyyy-mm-dd")),[1]SURVEY123!$A:$A,[1]SURVEY123!$AJ:$AJ,"")=0,"",_xlfn.XLOOKUP(($A24&amp;"_"&amp;TEXT(D$2,"yyyy-mm-dd")),[1]SURVEY123!$A:$A,[1]SURVEY123!$AJ:$AJ,""))</f>
        <v/>
      </c>
      <c r="E24" s="3" t="str">
        <f>IF(_xlfn.XLOOKUP(($A24&amp;"_"&amp;TEXT(E$2,"yyyy-mm-dd")),[1]SURVEY123!$A:$A,[1]SURVEY123!$AJ:$AJ,"")=0,"",_xlfn.XLOOKUP(($A24&amp;"_"&amp;TEXT(E$2,"yyyy-mm-dd")),[1]SURVEY123!$A:$A,[1]SURVEY123!$AJ:$AJ,""))</f>
        <v/>
      </c>
      <c r="F24" s="3" t="str">
        <f>IF(_xlfn.XLOOKUP(($A24&amp;"_"&amp;TEXT(F$2,"yyyy-mm-dd")),[1]SURVEY123!$A:$A,[1]SURVEY123!$AJ:$AJ,"")=0,"",_xlfn.XLOOKUP(($A24&amp;"_"&amp;TEXT(F$2,"yyyy-mm-dd")),[1]SURVEY123!$A:$A,[1]SURVEY123!$AJ:$AJ,""))</f>
        <v/>
      </c>
      <c r="G24" s="3" t="str">
        <f>IF(_xlfn.XLOOKUP(($A24&amp;"_"&amp;TEXT(G$2,"yyyy-mm-dd")),[1]SURVEY123!$A:$A,[1]SURVEY123!$AJ:$AJ,"")=0,"",_xlfn.XLOOKUP(($A24&amp;"_"&amp;TEXT(G$2,"yyyy-mm-dd")),[1]SURVEY123!$A:$A,[1]SURVEY123!$AJ:$AJ,""))</f>
        <v/>
      </c>
      <c r="H24" s="3" t="str">
        <f>IF(_xlfn.XLOOKUP(($A24&amp;"_"&amp;TEXT(H$2,"yyyy-mm-dd")),[1]SURVEY123!$A:$A,[1]SURVEY123!$AJ:$AJ,"")=0,"",_xlfn.XLOOKUP(($A24&amp;"_"&amp;TEXT(H$2,"yyyy-mm-dd")),[1]SURVEY123!$A:$A,[1]SURVEY123!$AJ:$AJ,""))</f>
        <v/>
      </c>
      <c r="I24" s="3" t="str">
        <f>IF(_xlfn.XLOOKUP(($A24&amp;"_"&amp;TEXT(I$2,"yyyy-mm-dd")),[1]SURVEY123!$A:$A,[1]SURVEY123!$AJ:$AJ,"")=0,"",_xlfn.XLOOKUP(($A24&amp;"_"&amp;TEXT(I$2,"yyyy-mm-dd")),[1]SURVEY123!$A:$A,[1]SURVEY123!$AJ:$AJ,""))</f>
        <v/>
      </c>
      <c r="J24" s="3" t="str">
        <f>IF(_xlfn.XLOOKUP(($A24&amp;"_"&amp;TEXT(J$2,"yyyy-mm-dd")),[1]SURVEY123!$A:$A,[1]SURVEY123!$AJ:$AJ,"")=0,"",_xlfn.XLOOKUP(($A24&amp;"_"&amp;TEXT(J$2,"yyyy-mm-dd")),[1]SURVEY123!$A:$A,[1]SURVEY123!$AJ:$AJ,""))</f>
        <v/>
      </c>
      <c r="K24" s="3" t="str">
        <f>IF(_xlfn.XLOOKUP(($A24&amp;"_"&amp;TEXT(K$2,"yyyy-mm-dd")),[1]SURVEY123!$A:$A,[1]SURVEY123!$AJ:$AJ,"")=0,"",_xlfn.XLOOKUP(($A24&amp;"_"&amp;TEXT(K$2,"yyyy-mm-dd")),[1]SURVEY123!$A:$A,[1]SURVEY123!$AJ:$AJ,""))</f>
        <v/>
      </c>
      <c r="L24" s="3" t="str">
        <f>IF(_xlfn.XLOOKUP(($A24&amp;"_"&amp;TEXT(L$2,"yyyy-mm-dd")),[1]SURVEY123!$A:$A,[1]SURVEY123!$AJ:$AJ,"")=0,"",_xlfn.XLOOKUP(($A24&amp;"_"&amp;TEXT(L$2,"yyyy-mm-dd")),[1]SURVEY123!$A:$A,[1]SURVEY123!$AJ:$AJ,""))</f>
        <v/>
      </c>
      <c r="M24" s="3" t="str">
        <f>IF(_xlfn.XLOOKUP(($A24&amp;"_"&amp;TEXT(M$2,"yyyy-mm-dd")),[1]SURVEY123!$A:$A,[1]SURVEY123!$AJ:$AJ,"")=0,"",_xlfn.XLOOKUP(($A24&amp;"_"&amp;TEXT(M$2,"yyyy-mm-dd")),[1]SURVEY123!$A:$A,[1]SURVEY123!$AJ:$AJ,""))</f>
        <v/>
      </c>
      <c r="N24" s="3" t="str">
        <f>IF(_xlfn.XLOOKUP(($A24&amp;"_"&amp;TEXT(N$2,"yyyy-mm-dd")),[1]SURVEY123!$A:$A,[1]SURVEY123!$AJ:$AJ,"")=0,"",_xlfn.XLOOKUP(($A24&amp;"_"&amp;TEXT(N$2,"yyyy-mm-dd")),[1]SURVEY123!$A:$A,[1]SURVEY123!$AJ:$AJ,""))</f>
        <v/>
      </c>
      <c r="O24" s="3" t="str">
        <f>IF(_xlfn.XLOOKUP(($A24&amp;"_"&amp;TEXT(O$2,"yyyy-mm-dd")),[1]SURVEY123!$A:$A,[1]SURVEY123!$AJ:$AJ,"")=0,"",_xlfn.XLOOKUP(($A24&amp;"_"&amp;TEXT(O$2,"yyyy-mm-dd")),[1]SURVEY123!$A:$A,[1]SURVEY123!$AJ:$AJ,""))</f>
        <v/>
      </c>
      <c r="P24" s="3" t="str">
        <f>IF(_xlfn.XLOOKUP(($A24&amp;"_"&amp;TEXT(P$2,"yyyy-mm-dd")),[1]SURVEY123!$A:$A,[1]SURVEY123!$AJ:$AJ,"")=0,"",_xlfn.XLOOKUP(($A24&amp;"_"&amp;TEXT(P$2,"yyyy-mm-dd")),[1]SURVEY123!$A:$A,[1]SURVEY123!$AJ:$AJ,""))</f>
        <v/>
      </c>
      <c r="Q24" s="3" t="str">
        <f>IF(_xlfn.XLOOKUP(($A24&amp;"_"&amp;TEXT(Q$2,"yyyy-mm-dd")),[1]SURVEY123!$A:$A,[1]SURVEY123!$AJ:$AJ,"")=0,"",_xlfn.XLOOKUP(($A24&amp;"_"&amp;TEXT(Q$2,"yyyy-mm-dd")),[1]SURVEY123!$A:$A,[1]SURVEY123!$AJ:$AJ,""))</f>
        <v/>
      </c>
      <c r="R24" s="21">
        <f t="shared" si="1"/>
        <v>0</v>
      </c>
      <c r="S24" s="21">
        <f t="shared" si="2"/>
        <v>0</v>
      </c>
      <c r="T24" s="12" t="str" cm="1">
        <f t="array" ref="T24">_xlfn.IFS(B24="","NA",R24=0, "Excellent", S24=0, "Good", OR(S24=1, S24=2), "Fair", S24&gt;=3, "Poor")</f>
        <v>NA</v>
      </c>
    </row>
    <row r="25" spans="1:20">
      <c r="A25" s="3" t="s">
        <v>28</v>
      </c>
      <c r="B25" s="24">
        <f t="shared" si="3"/>
        <v>4.434166666666667</v>
      </c>
      <c r="C25" s="3">
        <f>IF(_xlfn.XLOOKUP(($A25&amp;"_"&amp;TEXT(C$2,"yyyy-mm-dd")),[1]SURVEY123!$A:$A,[1]SURVEY123!$AJ:$AJ,"")=0,"",_xlfn.XLOOKUP(($A25&amp;"_"&amp;TEXT(C$2,"yyyy-mm-dd")),[1]SURVEY123!$A:$A,[1]SURVEY123!$AJ:$AJ,""))</f>
        <v>4.25</v>
      </c>
      <c r="D25" s="3">
        <f>IF(_xlfn.XLOOKUP(($A25&amp;"_"&amp;TEXT(D$2,"yyyy-mm-dd")),[1]SURVEY123!$A:$A,[1]SURVEY123!$AJ:$AJ,"")=0,"",_xlfn.XLOOKUP(($A25&amp;"_"&amp;TEXT(D$2,"yyyy-mm-dd")),[1]SURVEY123!$A:$A,[1]SURVEY123!$AJ:$AJ,""))</f>
        <v>5.68</v>
      </c>
      <c r="E25" s="3">
        <f>IF(_xlfn.XLOOKUP(($A25&amp;"_"&amp;TEXT(E$2,"yyyy-mm-dd")),[1]SURVEY123!$A:$A,[1]SURVEY123!$AJ:$AJ,"")=0,"",_xlfn.XLOOKUP(($A25&amp;"_"&amp;TEXT(E$2,"yyyy-mm-dd")),[1]SURVEY123!$A:$A,[1]SURVEY123!$AJ:$AJ,""))</f>
        <v>5.71</v>
      </c>
      <c r="F25" s="3">
        <f>IF(_xlfn.XLOOKUP(($A25&amp;"_"&amp;TEXT(F$2,"yyyy-mm-dd")),[1]SURVEY123!$A:$A,[1]SURVEY123!$AJ:$AJ,"")=0,"",_xlfn.XLOOKUP(($A25&amp;"_"&amp;TEXT(F$2,"yyyy-mm-dd")),[1]SURVEY123!$A:$A,[1]SURVEY123!$AJ:$AJ,""))</f>
        <v>1.95</v>
      </c>
      <c r="G25" s="3">
        <f>IF(_xlfn.XLOOKUP(($A25&amp;"_"&amp;TEXT(G$2,"yyyy-mm-dd")),[1]SURVEY123!$A:$A,[1]SURVEY123!$AJ:$AJ,"")=0,"",_xlfn.XLOOKUP(($A25&amp;"_"&amp;TEXT(G$2,"yyyy-mm-dd")),[1]SURVEY123!$A:$A,[1]SURVEY123!$AJ:$AJ,""))</f>
        <v>2.61</v>
      </c>
      <c r="H25" s="3">
        <f>IF(_xlfn.XLOOKUP(($A25&amp;"_"&amp;TEXT(H$2,"yyyy-mm-dd")),[1]SURVEY123!$A:$A,[1]SURVEY123!$AJ:$AJ,"")=0,"",_xlfn.XLOOKUP(($A25&amp;"_"&amp;TEXT(H$2,"yyyy-mm-dd")),[1]SURVEY123!$A:$A,[1]SURVEY123!$AJ:$AJ,""))</f>
        <v>4.4400000000000004</v>
      </c>
      <c r="I25" s="3">
        <f>IF(_xlfn.XLOOKUP(($A25&amp;"_"&amp;TEXT(I$2,"yyyy-mm-dd")),[1]SURVEY123!$A:$A,[1]SURVEY123!$AJ:$AJ,"")=0,"",_xlfn.XLOOKUP(($A25&amp;"_"&amp;TEXT(I$2,"yyyy-mm-dd")),[1]SURVEY123!$A:$A,[1]SURVEY123!$AJ:$AJ,""))</f>
        <v>0.83</v>
      </c>
      <c r="J25" s="3">
        <f>IF(_xlfn.XLOOKUP(($A25&amp;"_"&amp;TEXT(J$2,"yyyy-mm-dd")),[1]SURVEY123!$A:$A,[1]SURVEY123!$AJ:$AJ,"")=0,"",_xlfn.XLOOKUP(($A25&amp;"_"&amp;TEXT(J$2,"yyyy-mm-dd")),[1]SURVEY123!$A:$A,[1]SURVEY123!$AJ:$AJ,""))</f>
        <v>3.24</v>
      </c>
      <c r="K25" s="3">
        <f>IF(_xlfn.XLOOKUP(($A25&amp;"_"&amp;TEXT(K$2,"yyyy-mm-dd")),[1]SURVEY123!$A:$A,[1]SURVEY123!$AJ:$AJ,"")=0,"",_xlfn.XLOOKUP(($A25&amp;"_"&amp;TEXT(K$2,"yyyy-mm-dd")),[1]SURVEY123!$A:$A,[1]SURVEY123!$AJ:$AJ,""))</f>
        <v>5.12</v>
      </c>
      <c r="L25" s="3">
        <f>IF(_xlfn.XLOOKUP(($A25&amp;"_"&amp;TEXT(L$2,"yyyy-mm-dd")),[1]SURVEY123!$A:$A,[1]SURVEY123!$AJ:$AJ,"")=0,"",_xlfn.XLOOKUP(($A25&amp;"_"&amp;TEXT(L$2,"yyyy-mm-dd")),[1]SURVEY123!$A:$A,[1]SURVEY123!$AJ:$AJ,""))</f>
        <v>5.2</v>
      </c>
      <c r="M25" s="3">
        <f>IF(_xlfn.XLOOKUP(($A25&amp;"_"&amp;TEXT(M$2,"yyyy-mm-dd")),[1]SURVEY123!$A:$A,[1]SURVEY123!$AJ:$AJ,"")=0,"",_xlfn.XLOOKUP(($A25&amp;"_"&amp;TEXT(M$2,"yyyy-mm-dd")),[1]SURVEY123!$A:$A,[1]SURVEY123!$AJ:$AJ,""))</f>
        <v>6.1</v>
      </c>
      <c r="N25" s="3">
        <f>IF(_xlfn.XLOOKUP(($A25&amp;"_"&amp;TEXT(N$2,"yyyy-mm-dd")),[1]SURVEY123!$A:$A,[1]SURVEY123!$AJ:$AJ,"")=0,"",_xlfn.XLOOKUP(($A25&amp;"_"&amp;TEXT(N$2,"yyyy-mm-dd")),[1]SURVEY123!$A:$A,[1]SURVEY123!$AJ:$AJ,""))</f>
        <v>8.08</v>
      </c>
      <c r="O25" s="3" t="str">
        <f>IF(_xlfn.XLOOKUP(($A25&amp;"_"&amp;TEXT(O$2,"yyyy-mm-dd")),[1]SURVEY123!$A:$A,[1]SURVEY123!$AJ:$AJ,"")=0,"",_xlfn.XLOOKUP(($A25&amp;"_"&amp;TEXT(O$2,"yyyy-mm-dd")),[1]SURVEY123!$A:$A,[1]SURVEY123!$AJ:$AJ,""))</f>
        <v/>
      </c>
      <c r="P25" s="3" t="str">
        <f>IF(_xlfn.XLOOKUP(($A25&amp;"_"&amp;TEXT(P$2,"yyyy-mm-dd")),[1]SURVEY123!$A:$A,[1]SURVEY123!$AJ:$AJ,"")=0,"",_xlfn.XLOOKUP(($A25&amp;"_"&amp;TEXT(P$2,"yyyy-mm-dd")),[1]SURVEY123!$A:$A,[1]SURVEY123!$AJ:$AJ,""))</f>
        <v/>
      </c>
      <c r="Q25" s="3" t="str">
        <f>IF(_xlfn.XLOOKUP(($A25&amp;"_"&amp;TEXT(Q$2,"yyyy-mm-dd")),[1]SURVEY123!$A:$A,[1]SURVEY123!$AJ:$AJ,"")=0,"",_xlfn.XLOOKUP(($A25&amp;"_"&amp;TEXT(Q$2,"yyyy-mm-dd")),[1]SURVEY123!$A:$A,[1]SURVEY123!$AJ:$AJ,""))</f>
        <v/>
      </c>
      <c r="R25" s="21">
        <f t="shared" si="1"/>
        <v>0</v>
      </c>
      <c r="S25" s="21">
        <f t="shared" si="2"/>
        <v>0</v>
      </c>
      <c r="T25" s="12" t="str" cm="1">
        <f t="array" ref="T25">_xlfn.IFS(B25="","NA",R25=0, "Excellent", S25=0, "Good", OR(S25=1, S25=2), "Fair", S25&gt;=3, "Poor")</f>
        <v>Excellent</v>
      </c>
    </row>
    <row r="26" spans="1:20">
      <c r="A26" s="3" t="s">
        <v>29</v>
      </c>
      <c r="B26" s="24">
        <f t="shared" si="3"/>
        <v>5.19</v>
      </c>
      <c r="C26" s="3">
        <f>IF(_xlfn.XLOOKUP(($A26&amp;"_"&amp;TEXT(C$2,"yyyy-mm-dd")),[1]SURVEY123!$A:$A,[1]SURVEY123!$AJ:$AJ,"")=0,"",_xlfn.XLOOKUP(($A26&amp;"_"&amp;TEXT(C$2,"yyyy-mm-dd")),[1]SURVEY123!$A:$A,[1]SURVEY123!$AJ:$AJ,""))</f>
        <v>5.13</v>
      </c>
      <c r="D26" s="3">
        <f>IF(_xlfn.XLOOKUP(($A26&amp;"_"&amp;TEXT(D$2,"yyyy-mm-dd")),[1]SURVEY123!$A:$A,[1]SURVEY123!$AJ:$AJ,"")=0,"",_xlfn.XLOOKUP(($A26&amp;"_"&amp;TEXT(D$2,"yyyy-mm-dd")),[1]SURVEY123!$A:$A,[1]SURVEY123!$AJ:$AJ,""))</f>
        <v>5.33</v>
      </c>
      <c r="E26" s="3">
        <f>IF(_xlfn.XLOOKUP(($A26&amp;"_"&amp;TEXT(E$2,"yyyy-mm-dd")),[1]SURVEY123!$A:$A,[1]SURVEY123!$AJ:$AJ,"")=0,"",_xlfn.XLOOKUP(($A26&amp;"_"&amp;TEXT(E$2,"yyyy-mm-dd")),[1]SURVEY123!$A:$A,[1]SURVEY123!$AJ:$AJ,""))</f>
        <v>4.1900000000000004</v>
      </c>
      <c r="F26" s="3">
        <f>IF(_xlfn.XLOOKUP(($A26&amp;"_"&amp;TEXT(F$2,"yyyy-mm-dd")),[1]SURVEY123!$A:$A,[1]SURVEY123!$AJ:$AJ,"")=0,"",_xlfn.XLOOKUP(($A26&amp;"_"&amp;TEXT(F$2,"yyyy-mm-dd")),[1]SURVEY123!$A:$A,[1]SURVEY123!$AJ:$AJ,""))</f>
        <v>2.04</v>
      </c>
      <c r="G26" s="3">
        <f>IF(_xlfn.XLOOKUP(($A26&amp;"_"&amp;TEXT(G$2,"yyyy-mm-dd")),[1]SURVEY123!$A:$A,[1]SURVEY123!$AJ:$AJ,"")=0,"",_xlfn.XLOOKUP(($A26&amp;"_"&amp;TEXT(G$2,"yyyy-mm-dd")),[1]SURVEY123!$A:$A,[1]SURVEY123!$AJ:$AJ,""))</f>
        <v>5.52</v>
      </c>
      <c r="H26" s="3">
        <f>IF(_xlfn.XLOOKUP(($A26&amp;"_"&amp;TEXT(H$2,"yyyy-mm-dd")),[1]SURVEY123!$A:$A,[1]SURVEY123!$AJ:$AJ,"")=0,"",_xlfn.XLOOKUP(($A26&amp;"_"&amp;TEXT(H$2,"yyyy-mm-dd")),[1]SURVEY123!$A:$A,[1]SURVEY123!$AJ:$AJ,""))</f>
        <v>5.01</v>
      </c>
      <c r="I26" s="3">
        <f>IF(_xlfn.XLOOKUP(($A26&amp;"_"&amp;TEXT(I$2,"yyyy-mm-dd")),[1]SURVEY123!$A:$A,[1]SURVEY123!$AJ:$AJ,"")=0,"",_xlfn.XLOOKUP(($A26&amp;"_"&amp;TEXT(I$2,"yyyy-mm-dd")),[1]SURVEY123!$A:$A,[1]SURVEY123!$AJ:$AJ,""))</f>
        <v>5.75</v>
      </c>
      <c r="J26" s="3">
        <f>IF(_xlfn.XLOOKUP(($A26&amp;"_"&amp;TEXT(J$2,"yyyy-mm-dd")),[1]SURVEY123!$A:$A,[1]SURVEY123!$AJ:$AJ,"")=0,"",_xlfn.XLOOKUP(($A26&amp;"_"&amp;TEXT(J$2,"yyyy-mm-dd")),[1]SURVEY123!$A:$A,[1]SURVEY123!$AJ:$AJ,""))</f>
        <v>4.84</v>
      </c>
      <c r="K26" s="3">
        <f>IF(_xlfn.XLOOKUP(($A26&amp;"_"&amp;TEXT(K$2,"yyyy-mm-dd")),[1]SURVEY123!$A:$A,[1]SURVEY123!$AJ:$AJ,"")=0,"",_xlfn.XLOOKUP(($A26&amp;"_"&amp;TEXT(K$2,"yyyy-mm-dd")),[1]SURVEY123!$A:$A,[1]SURVEY123!$AJ:$AJ,""))</f>
        <v>6.23</v>
      </c>
      <c r="L26" s="3">
        <f>IF(_xlfn.XLOOKUP(($A26&amp;"_"&amp;TEXT(L$2,"yyyy-mm-dd")),[1]SURVEY123!$A:$A,[1]SURVEY123!$AJ:$AJ,"")=0,"",_xlfn.XLOOKUP(($A26&amp;"_"&amp;TEXT(L$2,"yyyy-mm-dd")),[1]SURVEY123!$A:$A,[1]SURVEY123!$AJ:$AJ,""))</f>
        <v>5</v>
      </c>
      <c r="M26" s="3">
        <f>IF(_xlfn.XLOOKUP(($A26&amp;"_"&amp;TEXT(M$2,"yyyy-mm-dd")),[1]SURVEY123!$A:$A,[1]SURVEY123!$AJ:$AJ,"")=0,"",_xlfn.XLOOKUP(($A26&amp;"_"&amp;TEXT(M$2,"yyyy-mm-dd")),[1]SURVEY123!$A:$A,[1]SURVEY123!$AJ:$AJ,""))</f>
        <v>6.34</v>
      </c>
      <c r="N26" s="3">
        <f>IF(_xlfn.XLOOKUP(($A26&amp;"_"&amp;TEXT(N$2,"yyyy-mm-dd")),[1]SURVEY123!$A:$A,[1]SURVEY123!$AJ:$AJ,"")=0,"",_xlfn.XLOOKUP(($A26&amp;"_"&amp;TEXT(N$2,"yyyy-mm-dd")),[1]SURVEY123!$A:$A,[1]SURVEY123!$AJ:$AJ,""))</f>
        <v>6.9</v>
      </c>
      <c r="O26" s="3" t="str">
        <f>IF(_xlfn.XLOOKUP(($A26&amp;"_"&amp;TEXT(O$2,"yyyy-mm-dd")),[1]SURVEY123!$A:$A,[1]SURVEY123!$AJ:$AJ,"")=0,"",_xlfn.XLOOKUP(($A26&amp;"_"&amp;TEXT(O$2,"yyyy-mm-dd")),[1]SURVEY123!$A:$A,[1]SURVEY123!$AJ:$AJ,""))</f>
        <v/>
      </c>
      <c r="P26" s="3" t="str">
        <f>IF(_xlfn.XLOOKUP(($A26&amp;"_"&amp;TEXT(P$2,"yyyy-mm-dd")),[1]SURVEY123!$A:$A,[1]SURVEY123!$AJ:$AJ,"")=0,"",_xlfn.XLOOKUP(($A26&amp;"_"&amp;TEXT(P$2,"yyyy-mm-dd")),[1]SURVEY123!$A:$A,[1]SURVEY123!$AJ:$AJ,""))</f>
        <v/>
      </c>
      <c r="Q26" s="3" t="str">
        <f>IF(_xlfn.XLOOKUP(($A26&amp;"_"&amp;TEXT(Q$2,"yyyy-mm-dd")),[1]SURVEY123!$A:$A,[1]SURVEY123!$AJ:$AJ,"")=0,"",_xlfn.XLOOKUP(($A26&amp;"_"&amp;TEXT(Q$2,"yyyy-mm-dd")),[1]SURVEY123!$A:$A,[1]SURVEY123!$AJ:$AJ,""))</f>
        <v/>
      </c>
      <c r="R26" s="21">
        <f t="shared" si="1"/>
        <v>0</v>
      </c>
      <c r="S26" s="21">
        <f t="shared" si="2"/>
        <v>0</v>
      </c>
      <c r="T26" s="12" t="str" cm="1">
        <f t="array" ref="T26">_xlfn.IFS(B26="","NA",R26=0, "Excellent", S26=0, "Good", OR(S26=1, S26=2), "Fair", S26&gt;=3, "Poor")</f>
        <v>Excellent</v>
      </c>
    </row>
    <row r="27" spans="1:20">
      <c r="A27" s="3" t="s">
        <v>30</v>
      </c>
      <c r="B27" s="24" t="str">
        <f t="shared" si="3"/>
        <v/>
      </c>
      <c r="C27" s="3" t="str">
        <f>IF(_xlfn.XLOOKUP(($A27&amp;"_"&amp;TEXT(C$2,"yyyy-mm-dd")),[1]SURVEY123!$A:$A,[1]SURVEY123!$AJ:$AJ,"")=0,"",_xlfn.XLOOKUP(($A27&amp;"_"&amp;TEXT(C$2,"yyyy-mm-dd")),[1]SURVEY123!$A:$A,[1]SURVEY123!$AJ:$AJ,""))</f>
        <v/>
      </c>
      <c r="D27" s="3" t="str">
        <f>IF(_xlfn.XLOOKUP(($A27&amp;"_"&amp;TEXT(D$2,"yyyy-mm-dd")),[1]SURVEY123!$A:$A,[1]SURVEY123!$AJ:$AJ,"")=0,"",_xlfn.XLOOKUP(($A27&amp;"_"&amp;TEXT(D$2,"yyyy-mm-dd")),[1]SURVEY123!$A:$A,[1]SURVEY123!$AJ:$AJ,""))</f>
        <v/>
      </c>
      <c r="E27" s="3" t="str">
        <f>IF(_xlfn.XLOOKUP(($A27&amp;"_"&amp;TEXT(E$2,"yyyy-mm-dd")),[1]SURVEY123!$A:$A,[1]SURVEY123!$AJ:$AJ,"")=0,"",_xlfn.XLOOKUP(($A27&amp;"_"&amp;TEXT(E$2,"yyyy-mm-dd")),[1]SURVEY123!$A:$A,[1]SURVEY123!$AJ:$AJ,""))</f>
        <v/>
      </c>
      <c r="F27" s="3" t="str">
        <f>IF(_xlfn.XLOOKUP(($A27&amp;"_"&amp;TEXT(F$2,"yyyy-mm-dd")),[1]SURVEY123!$A:$A,[1]SURVEY123!$AJ:$AJ,"")=0,"",_xlfn.XLOOKUP(($A27&amp;"_"&amp;TEXT(F$2,"yyyy-mm-dd")),[1]SURVEY123!$A:$A,[1]SURVEY123!$AJ:$AJ,""))</f>
        <v/>
      </c>
      <c r="G27" s="3" t="str">
        <f>IF(_xlfn.XLOOKUP(($A27&amp;"_"&amp;TEXT(G$2,"yyyy-mm-dd")),[1]SURVEY123!$A:$A,[1]SURVEY123!$AJ:$AJ,"")=0,"",_xlfn.XLOOKUP(($A27&amp;"_"&amp;TEXT(G$2,"yyyy-mm-dd")),[1]SURVEY123!$A:$A,[1]SURVEY123!$AJ:$AJ,""))</f>
        <v/>
      </c>
      <c r="H27" s="3" t="str">
        <f>IF(_xlfn.XLOOKUP(($A27&amp;"_"&amp;TEXT(H$2,"yyyy-mm-dd")),[1]SURVEY123!$A:$A,[1]SURVEY123!$AJ:$AJ,"")=0,"",_xlfn.XLOOKUP(($A27&amp;"_"&amp;TEXT(H$2,"yyyy-mm-dd")),[1]SURVEY123!$A:$A,[1]SURVEY123!$AJ:$AJ,""))</f>
        <v/>
      </c>
      <c r="I27" s="3" t="str">
        <f>IF(_xlfn.XLOOKUP(($A27&amp;"_"&amp;TEXT(I$2,"yyyy-mm-dd")),[1]SURVEY123!$A:$A,[1]SURVEY123!$AJ:$AJ,"")=0,"",_xlfn.XLOOKUP(($A27&amp;"_"&amp;TEXT(I$2,"yyyy-mm-dd")),[1]SURVEY123!$A:$A,[1]SURVEY123!$AJ:$AJ,""))</f>
        <v/>
      </c>
      <c r="J27" s="3" t="str">
        <f>IF(_xlfn.XLOOKUP(($A27&amp;"_"&amp;TEXT(J$2,"yyyy-mm-dd")),[1]SURVEY123!$A:$A,[1]SURVEY123!$AJ:$AJ,"")=0,"",_xlfn.XLOOKUP(($A27&amp;"_"&amp;TEXT(J$2,"yyyy-mm-dd")),[1]SURVEY123!$A:$A,[1]SURVEY123!$AJ:$AJ,""))</f>
        <v/>
      </c>
      <c r="K27" s="3" t="str">
        <f>IF(_xlfn.XLOOKUP(($A27&amp;"_"&amp;TEXT(K$2,"yyyy-mm-dd")),[1]SURVEY123!$A:$A,[1]SURVEY123!$AJ:$AJ,"")=0,"",_xlfn.XLOOKUP(($A27&amp;"_"&amp;TEXT(K$2,"yyyy-mm-dd")),[1]SURVEY123!$A:$A,[1]SURVEY123!$AJ:$AJ,""))</f>
        <v/>
      </c>
      <c r="L27" s="3" t="str">
        <f>IF(_xlfn.XLOOKUP(($A27&amp;"_"&amp;TEXT(L$2,"yyyy-mm-dd")),[1]SURVEY123!$A:$A,[1]SURVEY123!$AJ:$AJ,"")=0,"",_xlfn.XLOOKUP(($A27&amp;"_"&amp;TEXT(L$2,"yyyy-mm-dd")),[1]SURVEY123!$A:$A,[1]SURVEY123!$AJ:$AJ,""))</f>
        <v/>
      </c>
      <c r="M27" s="3" t="str">
        <f>IF(_xlfn.XLOOKUP(($A27&amp;"_"&amp;TEXT(M$2,"yyyy-mm-dd")),[1]SURVEY123!$A:$A,[1]SURVEY123!$AJ:$AJ,"")=0,"",_xlfn.XLOOKUP(($A27&amp;"_"&amp;TEXT(M$2,"yyyy-mm-dd")),[1]SURVEY123!$A:$A,[1]SURVEY123!$AJ:$AJ,""))</f>
        <v/>
      </c>
      <c r="N27" s="3" t="str">
        <f>IF(_xlfn.XLOOKUP(($A27&amp;"_"&amp;TEXT(N$2,"yyyy-mm-dd")),[1]SURVEY123!$A:$A,[1]SURVEY123!$AJ:$AJ,"")=0,"",_xlfn.XLOOKUP(($A27&amp;"_"&amp;TEXT(N$2,"yyyy-mm-dd")),[1]SURVEY123!$A:$A,[1]SURVEY123!$AJ:$AJ,""))</f>
        <v/>
      </c>
      <c r="O27" s="3" t="str">
        <f>IF(_xlfn.XLOOKUP(($A27&amp;"_"&amp;TEXT(O$2,"yyyy-mm-dd")),[1]SURVEY123!$A:$A,[1]SURVEY123!$AJ:$AJ,"")=0,"",_xlfn.XLOOKUP(($A27&amp;"_"&amp;TEXT(O$2,"yyyy-mm-dd")),[1]SURVEY123!$A:$A,[1]SURVEY123!$AJ:$AJ,""))</f>
        <v/>
      </c>
      <c r="P27" s="3" t="str">
        <f>IF(_xlfn.XLOOKUP(($A27&amp;"_"&amp;TEXT(P$2,"yyyy-mm-dd")),[1]SURVEY123!$A:$A,[1]SURVEY123!$AJ:$AJ,"")=0,"",_xlfn.XLOOKUP(($A27&amp;"_"&amp;TEXT(P$2,"yyyy-mm-dd")),[1]SURVEY123!$A:$A,[1]SURVEY123!$AJ:$AJ,""))</f>
        <v/>
      </c>
      <c r="Q27" s="3" t="str">
        <f>IF(_xlfn.XLOOKUP(($A27&amp;"_"&amp;TEXT(Q$2,"yyyy-mm-dd")),[1]SURVEY123!$A:$A,[1]SURVEY123!$AJ:$AJ,"")=0,"",_xlfn.XLOOKUP(($A27&amp;"_"&amp;TEXT(Q$2,"yyyy-mm-dd")),[1]SURVEY123!$A:$A,[1]SURVEY123!$AJ:$AJ,""))</f>
        <v/>
      </c>
      <c r="R27" s="21">
        <f t="shared" si="1"/>
        <v>0</v>
      </c>
      <c r="S27" s="21">
        <f t="shared" si="2"/>
        <v>0</v>
      </c>
      <c r="T27" s="12" t="str" cm="1">
        <f t="array" ref="T27">_xlfn.IFS(B27="","NA",R27=0, "Excellent", S27=0, "Good", OR(S27=1, S27=2), "Fair", S27&gt;=3, "Poor")</f>
        <v>NA</v>
      </c>
    </row>
    <row r="28" spans="1:20">
      <c r="A28" s="3" t="s">
        <v>31</v>
      </c>
      <c r="B28" s="24" t="str">
        <f t="shared" si="3"/>
        <v/>
      </c>
      <c r="C28" s="3" t="str">
        <f>IF(_xlfn.XLOOKUP(($A28&amp;"_"&amp;TEXT(C$2,"yyyy-mm-dd")),[1]SURVEY123!$A:$A,[1]SURVEY123!$AJ:$AJ,"")=0,"",_xlfn.XLOOKUP(($A28&amp;"_"&amp;TEXT(C$2,"yyyy-mm-dd")),[1]SURVEY123!$A:$A,[1]SURVEY123!$AJ:$AJ,""))</f>
        <v/>
      </c>
      <c r="D28" s="3" t="str">
        <f>IF(_xlfn.XLOOKUP(($A28&amp;"_"&amp;TEXT(D$2,"yyyy-mm-dd")),[1]SURVEY123!$A:$A,[1]SURVEY123!$AJ:$AJ,"")=0,"",_xlfn.XLOOKUP(($A28&amp;"_"&amp;TEXT(D$2,"yyyy-mm-dd")),[1]SURVEY123!$A:$A,[1]SURVEY123!$AJ:$AJ,""))</f>
        <v/>
      </c>
      <c r="E28" s="3" t="str">
        <f>IF(_xlfn.XLOOKUP(($A28&amp;"_"&amp;TEXT(E$2,"yyyy-mm-dd")),[1]SURVEY123!$A:$A,[1]SURVEY123!$AJ:$AJ,"")=0,"",_xlfn.XLOOKUP(($A28&amp;"_"&amp;TEXT(E$2,"yyyy-mm-dd")),[1]SURVEY123!$A:$A,[1]SURVEY123!$AJ:$AJ,""))</f>
        <v/>
      </c>
      <c r="F28" s="3" t="str">
        <f>IF(_xlfn.XLOOKUP(($A28&amp;"_"&amp;TEXT(F$2,"yyyy-mm-dd")),[1]SURVEY123!$A:$A,[1]SURVEY123!$AJ:$AJ,"")=0,"",_xlfn.XLOOKUP(($A28&amp;"_"&amp;TEXT(F$2,"yyyy-mm-dd")),[1]SURVEY123!$A:$A,[1]SURVEY123!$AJ:$AJ,""))</f>
        <v/>
      </c>
      <c r="G28" s="3" t="str">
        <f>IF(_xlfn.XLOOKUP(($A28&amp;"_"&amp;TEXT(G$2,"yyyy-mm-dd")),[1]SURVEY123!$A:$A,[1]SURVEY123!$AJ:$AJ,"")=0,"",_xlfn.XLOOKUP(($A28&amp;"_"&amp;TEXT(G$2,"yyyy-mm-dd")),[1]SURVEY123!$A:$A,[1]SURVEY123!$AJ:$AJ,""))</f>
        <v/>
      </c>
      <c r="H28" s="3" t="str">
        <f>IF(_xlfn.XLOOKUP(($A28&amp;"_"&amp;TEXT(H$2,"yyyy-mm-dd")),[1]SURVEY123!$A:$A,[1]SURVEY123!$AJ:$AJ,"")=0,"",_xlfn.XLOOKUP(($A28&amp;"_"&amp;TEXT(H$2,"yyyy-mm-dd")),[1]SURVEY123!$A:$A,[1]SURVEY123!$AJ:$AJ,""))</f>
        <v/>
      </c>
      <c r="I28" s="3" t="str">
        <f>IF(_xlfn.XLOOKUP(($A28&amp;"_"&amp;TEXT(I$2,"yyyy-mm-dd")),[1]SURVEY123!$A:$A,[1]SURVEY123!$AJ:$AJ,"")=0,"",_xlfn.XLOOKUP(($A28&amp;"_"&amp;TEXT(I$2,"yyyy-mm-dd")),[1]SURVEY123!$A:$A,[1]SURVEY123!$AJ:$AJ,""))</f>
        <v/>
      </c>
      <c r="J28" s="3" t="str">
        <f>IF(_xlfn.XLOOKUP(($A28&amp;"_"&amp;TEXT(J$2,"yyyy-mm-dd")),[1]SURVEY123!$A:$A,[1]SURVEY123!$AJ:$AJ,"")=0,"",_xlfn.XLOOKUP(($A28&amp;"_"&amp;TEXT(J$2,"yyyy-mm-dd")),[1]SURVEY123!$A:$A,[1]SURVEY123!$AJ:$AJ,""))</f>
        <v/>
      </c>
      <c r="K28" s="3" t="str">
        <f>IF(_xlfn.XLOOKUP(($A28&amp;"_"&amp;TEXT(K$2,"yyyy-mm-dd")),[1]SURVEY123!$A:$A,[1]SURVEY123!$AJ:$AJ,"")=0,"",_xlfn.XLOOKUP(($A28&amp;"_"&amp;TEXT(K$2,"yyyy-mm-dd")),[1]SURVEY123!$A:$A,[1]SURVEY123!$AJ:$AJ,""))</f>
        <v/>
      </c>
      <c r="L28" s="3" t="str">
        <f>IF(_xlfn.XLOOKUP(($A28&amp;"_"&amp;TEXT(L$2,"yyyy-mm-dd")),[1]SURVEY123!$A:$A,[1]SURVEY123!$AJ:$AJ,"")=0,"",_xlfn.XLOOKUP(($A28&amp;"_"&amp;TEXT(L$2,"yyyy-mm-dd")),[1]SURVEY123!$A:$A,[1]SURVEY123!$AJ:$AJ,""))</f>
        <v/>
      </c>
      <c r="M28" s="3" t="str">
        <f>IF(_xlfn.XLOOKUP(($A28&amp;"_"&amp;TEXT(M$2,"yyyy-mm-dd")),[1]SURVEY123!$A:$A,[1]SURVEY123!$AJ:$AJ,"")=0,"",_xlfn.XLOOKUP(($A28&amp;"_"&amp;TEXT(M$2,"yyyy-mm-dd")),[1]SURVEY123!$A:$A,[1]SURVEY123!$AJ:$AJ,""))</f>
        <v/>
      </c>
      <c r="N28" s="3" t="str">
        <f>IF(_xlfn.XLOOKUP(($A28&amp;"_"&amp;TEXT(N$2,"yyyy-mm-dd")),[1]SURVEY123!$A:$A,[1]SURVEY123!$AJ:$AJ,"")=0,"",_xlfn.XLOOKUP(($A28&amp;"_"&amp;TEXT(N$2,"yyyy-mm-dd")),[1]SURVEY123!$A:$A,[1]SURVEY123!$AJ:$AJ,""))</f>
        <v/>
      </c>
      <c r="O28" s="3" t="str">
        <f>IF(_xlfn.XLOOKUP(($A28&amp;"_"&amp;TEXT(O$2,"yyyy-mm-dd")),[1]SURVEY123!$A:$A,[1]SURVEY123!$AJ:$AJ,"")=0,"",_xlfn.XLOOKUP(($A28&amp;"_"&amp;TEXT(O$2,"yyyy-mm-dd")),[1]SURVEY123!$A:$A,[1]SURVEY123!$AJ:$AJ,""))</f>
        <v/>
      </c>
      <c r="P28" s="3" t="str">
        <f>IF(_xlfn.XLOOKUP(($A28&amp;"_"&amp;TEXT(P$2,"yyyy-mm-dd")),[1]SURVEY123!$A:$A,[1]SURVEY123!$AJ:$AJ,"")=0,"",_xlfn.XLOOKUP(($A28&amp;"_"&amp;TEXT(P$2,"yyyy-mm-dd")),[1]SURVEY123!$A:$A,[1]SURVEY123!$AJ:$AJ,""))</f>
        <v/>
      </c>
      <c r="Q28" s="3" t="str">
        <f>IF(_xlfn.XLOOKUP(($A28&amp;"_"&amp;TEXT(Q$2,"yyyy-mm-dd")),[1]SURVEY123!$A:$A,[1]SURVEY123!$AJ:$AJ,"")=0,"",_xlfn.XLOOKUP(($A28&amp;"_"&amp;TEXT(Q$2,"yyyy-mm-dd")),[1]SURVEY123!$A:$A,[1]SURVEY123!$AJ:$AJ,""))</f>
        <v/>
      </c>
      <c r="R28" s="21">
        <f t="shared" si="1"/>
        <v>0</v>
      </c>
      <c r="S28" s="21">
        <f t="shared" si="2"/>
        <v>0</v>
      </c>
      <c r="T28" s="12" t="str" cm="1">
        <f t="array" ref="T28">_xlfn.IFS(B28="","NA",R28=0, "Excellent", S28=0, "Good", OR(S28=1, S28=2), "Fair", S28&gt;=3, "Poor")</f>
        <v>NA</v>
      </c>
    </row>
    <row r="29" spans="1:20">
      <c r="A29" s="3" t="s">
        <v>32</v>
      </c>
      <c r="B29" s="24">
        <f t="shared" si="3"/>
        <v>13.928000000000001</v>
      </c>
      <c r="C29" s="3">
        <f>IF(_xlfn.XLOOKUP(($A29&amp;"_"&amp;TEXT(C$2,"yyyy-mm-dd")),[1]SURVEY123!$A:$A,[1]SURVEY123!$AJ:$AJ,"")=0,"",_xlfn.XLOOKUP(($A29&amp;"_"&amp;TEXT(C$2,"yyyy-mm-dd")),[1]SURVEY123!$A:$A,[1]SURVEY123!$AJ:$AJ,""))</f>
        <v>10.3</v>
      </c>
      <c r="D29" s="3">
        <f>IF(_xlfn.XLOOKUP(($A29&amp;"_"&amp;TEXT(D$2,"yyyy-mm-dd")),[1]SURVEY123!$A:$A,[1]SURVEY123!$AJ:$AJ,"")=0,"",_xlfn.XLOOKUP(($A29&amp;"_"&amp;TEXT(D$2,"yyyy-mm-dd")),[1]SURVEY123!$A:$A,[1]SURVEY123!$AJ:$AJ,""))</f>
        <v>6.82</v>
      </c>
      <c r="E29" s="3" t="str">
        <f>IF(_xlfn.XLOOKUP(($A29&amp;"_"&amp;TEXT(E$2,"yyyy-mm-dd")),[1]SURVEY123!$A:$A,[1]SURVEY123!$AJ:$AJ,"")=0,"",_xlfn.XLOOKUP(($A29&amp;"_"&amp;TEXT(E$2,"yyyy-mm-dd")),[1]SURVEY123!$A:$A,[1]SURVEY123!$AJ:$AJ,""))</f>
        <v/>
      </c>
      <c r="F29" s="3">
        <f>IF(_xlfn.XLOOKUP(($A29&amp;"_"&amp;TEXT(F$2,"yyyy-mm-dd")),[1]SURVEY123!$A:$A,[1]SURVEY123!$AJ:$AJ,"")=0,"",_xlfn.XLOOKUP(($A29&amp;"_"&amp;TEXT(F$2,"yyyy-mm-dd")),[1]SURVEY123!$A:$A,[1]SURVEY123!$AJ:$AJ,""))</f>
        <v>3.94</v>
      </c>
      <c r="G29" s="3">
        <f>IF(_xlfn.XLOOKUP(($A29&amp;"_"&amp;TEXT(G$2,"yyyy-mm-dd")),[1]SURVEY123!$A:$A,[1]SURVEY123!$AJ:$AJ,"")=0,"",_xlfn.XLOOKUP(($A29&amp;"_"&amp;TEXT(G$2,"yyyy-mm-dd")),[1]SURVEY123!$A:$A,[1]SURVEY123!$AJ:$AJ,""))</f>
        <v>6.61</v>
      </c>
      <c r="H29" s="3">
        <f>IF(_xlfn.XLOOKUP(($A29&amp;"_"&amp;TEXT(H$2,"yyyy-mm-dd")),[1]SURVEY123!$A:$A,[1]SURVEY123!$AJ:$AJ,"")=0,"",_xlfn.XLOOKUP(($A29&amp;"_"&amp;TEXT(H$2,"yyyy-mm-dd")),[1]SURVEY123!$A:$A,[1]SURVEY123!$AJ:$AJ,""))</f>
        <v>5.53</v>
      </c>
      <c r="I29" s="3">
        <f>IF(_xlfn.XLOOKUP(($A29&amp;"_"&amp;TEXT(I$2,"yyyy-mm-dd")),[1]SURVEY123!$A:$A,[1]SURVEY123!$AJ:$AJ,"")=0,"",_xlfn.XLOOKUP(($A29&amp;"_"&amp;TEXT(I$2,"yyyy-mm-dd")),[1]SURVEY123!$A:$A,[1]SURVEY123!$AJ:$AJ,""))</f>
        <v>3.57</v>
      </c>
      <c r="J29" s="3">
        <f>IF(_xlfn.XLOOKUP(($A29&amp;"_"&amp;TEXT(J$2,"yyyy-mm-dd")),[1]SURVEY123!$A:$A,[1]SURVEY123!$AJ:$AJ,"")=0,"",_xlfn.XLOOKUP(($A29&amp;"_"&amp;TEXT(J$2,"yyyy-mm-dd")),[1]SURVEY123!$A:$A,[1]SURVEY123!$AJ:$AJ,""))</f>
        <v>3.54</v>
      </c>
      <c r="K29" s="3">
        <f>IF(_xlfn.XLOOKUP(($A29&amp;"_"&amp;TEXT(K$2,"yyyy-mm-dd")),[1]SURVEY123!$A:$A,[1]SURVEY123!$AJ:$AJ,"")=0,"",_xlfn.XLOOKUP(($A29&amp;"_"&amp;TEXT(K$2,"yyyy-mm-dd")),[1]SURVEY123!$A:$A,[1]SURVEY123!$AJ:$AJ,""))</f>
        <v>2.27</v>
      </c>
      <c r="L29" s="3">
        <f>IF(_xlfn.XLOOKUP(($A29&amp;"_"&amp;TEXT(L$2,"yyyy-mm-dd")),[1]SURVEY123!$A:$A,[1]SURVEY123!$AJ:$AJ,"")=0,"",_xlfn.XLOOKUP(($A29&amp;"_"&amp;TEXT(L$2,"yyyy-mm-dd")),[1]SURVEY123!$A:$A,[1]SURVEY123!$AJ:$AJ,""))</f>
        <v>3.5</v>
      </c>
      <c r="M29" s="3" t="str">
        <f>IF(_xlfn.XLOOKUP(($A29&amp;"_"&amp;TEXT(M$2,"yyyy-mm-dd")),[1]SURVEY123!$A:$A,[1]SURVEY123!$AJ:$AJ,"")=0,"",_xlfn.XLOOKUP(($A29&amp;"_"&amp;TEXT(M$2,"yyyy-mm-dd")),[1]SURVEY123!$A:$A,[1]SURVEY123!$AJ:$AJ,""))</f>
        <v/>
      </c>
      <c r="N29" s="3">
        <f>IF(_xlfn.XLOOKUP(($A29&amp;"_"&amp;TEXT(N$2,"yyyy-mm-dd")),[1]SURVEY123!$A:$A,[1]SURVEY123!$AJ:$AJ,"")=0,"",_xlfn.XLOOKUP(($A29&amp;"_"&amp;TEXT(N$2,"yyyy-mm-dd")),[1]SURVEY123!$A:$A,[1]SURVEY123!$AJ:$AJ,""))</f>
        <v>93.2</v>
      </c>
      <c r="O29" s="3" t="str">
        <f>IF(_xlfn.XLOOKUP(($A29&amp;"_"&amp;TEXT(O$2,"yyyy-mm-dd")),[1]SURVEY123!$A:$A,[1]SURVEY123!$AJ:$AJ,"")=0,"",_xlfn.XLOOKUP(($A29&amp;"_"&amp;TEXT(O$2,"yyyy-mm-dd")),[1]SURVEY123!$A:$A,[1]SURVEY123!$AJ:$AJ,""))</f>
        <v/>
      </c>
      <c r="P29" s="3" t="str">
        <f>IF(_xlfn.XLOOKUP(($A29&amp;"_"&amp;TEXT(P$2,"yyyy-mm-dd")),[1]SURVEY123!$A:$A,[1]SURVEY123!$AJ:$AJ,"")=0,"",_xlfn.XLOOKUP(($A29&amp;"_"&amp;TEXT(P$2,"yyyy-mm-dd")),[1]SURVEY123!$A:$A,[1]SURVEY123!$AJ:$AJ,""))</f>
        <v/>
      </c>
      <c r="Q29" s="3" t="str">
        <f>IF(_xlfn.XLOOKUP(($A29&amp;"_"&amp;TEXT(Q$2,"yyyy-mm-dd")),[1]SURVEY123!$A:$A,[1]SURVEY123!$AJ:$AJ,"")=0,"",_xlfn.XLOOKUP(($A29&amp;"_"&amp;TEXT(Q$2,"yyyy-mm-dd")),[1]SURVEY123!$A:$A,[1]SURVEY123!$AJ:$AJ,""))</f>
        <v/>
      </c>
      <c r="R29" s="21">
        <f t="shared" si="1"/>
        <v>1</v>
      </c>
      <c r="S29" s="21">
        <f t="shared" si="2"/>
        <v>1</v>
      </c>
      <c r="T29" s="12" t="str" cm="1">
        <f t="array" ref="T29">_xlfn.IFS(B29="","NA",R29=0, "Excellent", S29=0, "Good", OR(S29=1, S29=2), "Fair", S29&gt;=3, "Poor")</f>
        <v>Fair</v>
      </c>
    </row>
    <row r="30" spans="1:20">
      <c r="A30" s="3" t="s">
        <v>33</v>
      </c>
      <c r="B30" s="24">
        <f t="shared" si="3"/>
        <v>12.92818181818182</v>
      </c>
      <c r="C30" s="3">
        <f>IF(_xlfn.XLOOKUP(($A30&amp;"_"&amp;TEXT(C$2,"yyyy-mm-dd")),[1]SURVEY123!$A:$A,[1]SURVEY123!$AJ:$AJ,"")=0,"",_xlfn.XLOOKUP(($A30&amp;"_"&amp;TEXT(C$2,"yyyy-mm-dd")),[1]SURVEY123!$A:$A,[1]SURVEY123!$AJ:$AJ,""))</f>
        <v>18</v>
      </c>
      <c r="D30" s="3">
        <f>IF(_xlfn.XLOOKUP(($A30&amp;"_"&amp;TEXT(D$2,"yyyy-mm-dd")),[1]SURVEY123!$A:$A,[1]SURVEY123!$AJ:$AJ,"")=0,"",_xlfn.XLOOKUP(($A30&amp;"_"&amp;TEXT(D$2,"yyyy-mm-dd")),[1]SURVEY123!$A:$A,[1]SURVEY123!$AJ:$AJ,""))</f>
        <v>10.9</v>
      </c>
      <c r="E30" s="3">
        <f>IF(_xlfn.XLOOKUP(($A30&amp;"_"&amp;TEXT(E$2,"yyyy-mm-dd")),[1]SURVEY123!$A:$A,[1]SURVEY123!$AJ:$AJ,"")=0,"",_xlfn.XLOOKUP(($A30&amp;"_"&amp;TEXT(E$2,"yyyy-mm-dd")),[1]SURVEY123!$A:$A,[1]SURVEY123!$AJ:$AJ,""))</f>
        <v>21.9</v>
      </c>
      <c r="F30" s="3">
        <f>IF(_xlfn.XLOOKUP(($A30&amp;"_"&amp;TEXT(F$2,"yyyy-mm-dd")),[1]SURVEY123!$A:$A,[1]SURVEY123!$AJ:$AJ,"")=0,"",_xlfn.XLOOKUP(($A30&amp;"_"&amp;TEXT(F$2,"yyyy-mm-dd")),[1]SURVEY123!$A:$A,[1]SURVEY123!$AJ:$AJ,""))</f>
        <v>4.63</v>
      </c>
      <c r="G30" s="3">
        <f>IF(_xlfn.XLOOKUP(($A30&amp;"_"&amp;TEXT(G$2,"yyyy-mm-dd")),[1]SURVEY123!$A:$A,[1]SURVEY123!$AJ:$AJ,"")=0,"",_xlfn.XLOOKUP(($A30&amp;"_"&amp;TEXT(G$2,"yyyy-mm-dd")),[1]SURVEY123!$A:$A,[1]SURVEY123!$AJ:$AJ,""))</f>
        <v>12.6</v>
      </c>
      <c r="H30" s="3" t="str">
        <f>IF(_xlfn.XLOOKUP(($A30&amp;"_"&amp;TEXT(H$2,"yyyy-mm-dd")),[1]SURVEY123!$A:$A,[1]SURVEY123!$AJ:$AJ,"")=0,"",_xlfn.XLOOKUP(($A30&amp;"_"&amp;TEXT(H$2,"yyyy-mm-dd")),[1]SURVEY123!$A:$A,[1]SURVEY123!$AJ:$AJ,""))</f>
        <v/>
      </c>
      <c r="I30" s="3">
        <f>IF(_xlfn.XLOOKUP(($A30&amp;"_"&amp;TEXT(I$2,"yyyy-mm-dd")),[1]SURVEY123!$A:$A,[1]SURVEY123!$AJ:$AJ,"")=0,"",_xlfn.XLOOKUP(($A30&amp;"_"&amp;TEXT(I$2,"yyyy-mm-dd")),[1]SURVEY123!$A:$A,[1]SURVEY123!$AJ:$AJ,""))</f>
        <v>9.68</v>
      </c>
      <c r="J30" s="3">
        <f>IF(_xlfn.XLOOKUP(($A30&amp;"_"&amp;TEXT(J$2,"yyyy-mm-dd")),[1]SURVEY123!$A:$A,[1]SURVEY123!$AJ:$AJ,"")=0,"",_xlfn.XLOOKUP(($A30&amp;"_"&amp;TEXT(J$2,"yyyy-mm-dd")),[1]SURVEY123!$A:$A,[1]SURVEY123!$AJ:$AJ,""))</f>
        <v>14.2</v>
      </c>
      <c r="K30" s="3">
        <f>IF(_xlfn.XLOOKUP(($A30&amp;"_"&amp;TEXT(K$2,"yyyy-mm-dd")),[1]SURVEY123!$A:$A,[1]SURVEY123!$AJ:$AJ,"")=0,"",_xlfn.XLOOKUP(($A30&amp;"_"&amp;TEXT(K$2,"yyyy-mm-dd")),[1]SURVEY123!$A:$A,[1]SURVEY123!$AJ:$AJ,""))</f>
        <v>10.7</v>
      </c>
      <c r="L30" s="3">
        <f>IF(_xlfn.XLOOKUP(($A30&amp;"_"&amp;TEXT(L$2,"yyyy-mm-dd")),[1]SURVEY123!$A:$A,[1]SURVEY123!$AJ:$AJ,"")=0,"",_xlfn.XLOOKUP(($A30&amp;"_"&amp;TEXT(L$2,"yyyy-mm-dd")),[1]SURVEY123!$A:$A,[1]SURVEY123!$AJ:$AJ,""))</f>
        <v>10.6</v>
      </c>
      <c r="M30" s="3">
        <f>IF(_xlfn.XLOOKUP(($A30&amp;"_"&amp;TEXT(M$2,"yyyy-mm-dd")),[1]SURVEY123!$A:$A,[1]SURVEY123!$AJ:$AJ,"")=0,"",_xlfn.XLOOKUP(($A30&amp;"_"&amp;TEXT(M$2,"yyyy-mm-dd")),[1]SURVEY123!$A:$A,[1]SURVEY123!$AJ:$AJ,""))</f>
        <v>11.8</v>
      </c>
      <c r="N30" s="3">
        <f>IF(_xlfn.XLOOKUP(($A30&amp;"_"&amp;TEXT(N$2,"yyyy-mm-dd")),[1]SURVEY123!$A:$A,[1]SURVEY123!$AJ:$AJ,"")=0,"",_xlfn.XLOOKUP(($A30&amp;"_"&amp;TEXT(N$2,"yyyy-mm-dd")),[1]SURVEY123!$A:$A,[1]SURVEY123!$AJ:$AJ,""))</f>
        <v>17.2</v>
      </c>
      <c r="O30" s="3" t="str">
        <f>IF(_xlfn.XLOOKUP(($A30&amp;"_"&amp;TEXT(O$2,"yyyy-mm-dd")),[1]SURVEY123!$A:$A,[1]SURVEY123!$AJ:$AJ,"")=0,"",_xlfn.XLOOKUP(($A30&amp;"_"&amp;TEXT(O$2,"yyyy-mm-dd")),[1]SURVEY123!$A:$A,[1]SURVEY123!$AJ:$AJ,""))</f>
        <v/>
      </c>
      <c r="P30" s="3" t="str">
        <f>IF(_xlfn.XLOOKUP(($A30&amp;"_"&amp;TEXT(P$2,"yyyy-mm-dd")),[1]SURVEY123!$A:$A,[1]SURVEY123!$AJ:$AJ,"")=0,"",_xlfn.XLOOKUP(($A30&amp;"_"&amp;TEXT(P$2,"yyyy-mm-dd")),[1]SURVEY123!$A:$A,[1]SURVEY123!$AJ:$AJ,""))</f>
        <v/>
      </c>
      <c r="Q30" s="3" t="str">
        <f>IF(_xlfn.XLOOKUP(($A30&amp;"_"&amp;TEXT(Q$2,"yyyy-mm-dd")),[1]SURVEY123!$A:$A,[1]SURVEY123!$AJ:$AJ,"")=0,"",_xlfn.XLOOKUP(($A30&amp;"_"&amp;TEXT(Q$2,"yyyy-mm-dd")),[1]SURVEY123!$A:$A,[1]SURVEY123!$AJ:$AJ,""))</f>
        <v/>
      </c>
      <c r="R30" s="21">
        <f t="shared" si="1"/>
        <v>3</v>
      </c>
      <c r="S30" s="21">
        <f t="shared" si="2"/>
        <v>0</v>
      </c>
      <c r="T30" s="12" t="str" cm="1">
        <f t="array" ref="T30">_xlfn.IFS(B30="","NA",R30=0, "Excellent", S30=0, "Good", OR(S30=1, S30=2), "Fair", S30&gt;=3, "Poor")</f>
        <v>Good</v>
      </c>
    </row>
    <row r="31" spans="1:20">
      <c r="A31" s="3" t="s">
        <v>34</v>
      </c>
      <c r="B31" s="24">
        <f t="shared" si="3"/>
        <v>8.6416666666666675</v>
      </c>
      <c r="C31" s="3">
        <f>IF(_xlfn.XLOOKUP(($A31&amp;"_"&amp;TEXT(C$2,"yyyy-mm-dd")),[1]SURVEY123!$A:$A,[1]SURVEY123!$AJ:$AJ,"")=0,"",_xlfn.XLOOKUP(($A31&amp;"_"&amp;TEXT(C$2,"yyyy-mm-dd")),[1]SURVEY123!$A:$A,[1]SURVEY123!$AJ:$AJ,""))</f>
        <v>6.57</v>
      </c>
      <c r="D31" s="3">
        <f>IF(_xlfn.XLOOKUP(($A31&amp;"_"&amp;TEXT(D$2,"yyyy-mm-dd")),[1]SURVEY123!$A:$A,[1]SURVEY123!$AJ:$AJ,"")=0,"",_xlfn.XLOOKUP(($A31&amp;"_"&amp;TEXT(D$2,"yyyy-mm-dd")),[1]SURVEY123!$A:$A,[1]SURVEY123!$AJ:$AJ,""))</f>
        <v>12.4</v>
      </c>
      <c r="E31" s="3">
        <f>IF(_xlfn.XLOOKUP(($A31&amp;"_"&amp;TEXT(E$2,"yyyy-mm-dd")),[1]SURVEY123!$A:$A,[1]SURVEY123!$AJ:$AJ,"")=0,"",_xlfn.XLOOKUP(($A31&amp;"_"&amp;TEXT(E$2,"yyyy-mm-dd")),[1]SURVEY123!$A:$A,[1]SURVEY123!$AJ:$AJ,""))</f>
        <v>13.2</v>
      </c>
      <c r="F31" s="3">
        <f>IF(_xlfn.XLOOKUP(($A31&amp;"_"&amp;TEXT(F$2,"yyyy-mm-dd")),[1]SURVEY123!$A:$A,[1]SURVEY123!$AJ:$AJ,"")=0,"",_xlfn.XLOOKUP(($A31&amp;"_"&amp;TEXT(F$2,"yyyy-mm-dd")),[1]SURVEY123!$A:$A,[1]SURVEY123!$AJ:$AJ,""))</f>
        <v>5.8</v>
      </c>
      <c r="G31" s="3">
        <f>IF(_xlfn.XLOOKUP(($A31&amp;"_"&amp;TEXT(G$2,"yyyy-mm-dd")),[1]SURVEY123!$A:$A,[1]SURVEY123!$AJ:$AJ,"")=0,"",_xlfn.XLOOKUP(($A31&amp;"_"&amp;TEXT(G$2,"yyyy-mm-dd")),[1]SURVEY123!$A:$A,[1]SURVEY123!$AJ:$AJ,""))</f>
        <v>9.56</v>
      </c>
      <c r="H31" s="3">
        <f>IF(_xlfn.XLOOKUP(($A31&amp;"_"&amp;TEXT(H$2,"yyyy-mm-dd")),[1]SURVEY123!$A:$A,[1]SURVEY123!$AJ:$AJ,"")=0,"",_xlfn.XLOOKUP(($A31&amp;"_"&amp;TEXT(H$2,"yyyy-mm-dd")),[1]SURVEY123!$A:$A,[1]SURVEY123!$AJ:$AJ,""))</f>
        <v>4.26</v>
      </c>
      <c r="I31" s="3">
        <f>IF(_xlfn.XLOOKUP(($A31&amp;"_"&amp;TEXT(I$2,"yyyy-mm-dd")),[1]SURVEY123!$A:$A,[1]SURVEY123!$AJ:$AJ,"")=0,"",_xlfn.XLOOKUP(($A31&amp;"_"&amp;TEXT(I$2,"yyyy-mm-dd")),[1]SURVEY123!$A:$A,[1]SURVEY123!$AJ:$AJ,""))</f>
        <v>8.66</v>
      </c>
      <c r="J31" s="3">
        <f>IF(_xlfn.XLOOKUP(($A31&amp;"_"&amp;TEXT(J$2,"yyyy-mm-dd")),[1]SURVEY123!$A:$A,[1]SURVEY123!$AJ:$AJ,"")=0,"",_xlfn.XLOOKUP(($A31&amp;"_"&amp;TEXT(J$2,"yyyy-mm-dd")),[1]SURVEY123!$A:$A,[1]SURVEY123!$AJ:$AJ,""))</f>
        <v>6.4</v>
      </c>
      <c r="K31" s="3">
        <f>IF(_xlfn.XLOOKUP(($A31&amp;"_"&amp;TEXT(K$2,"yyyy-mm-dd")),[1]SURVEY123!$A:$A,[1]SURVEY123!$AJ:$AJ,"")=0,"",_xlfn.XLOOKUP(($A31&amp;"_"&amp;TEXT(K$2,"yyyy-mm-dd")),[1]SURVEY123!$A:$A,[1]SURVEY123!$AJ:$AJ,""))</f>
        <v>8.42</v>
      </c>
      <c r="L31" s="3">
        <f>IF(_xlfn.XLOOKUP(($A31&amp;"_"&amp;TEXT(L$2,"yyyy-mm-dd")),[1]SURVEY123!$A:$A,[1]SURVEY123!$AJ:$AJ,"")=0,"",_xlfn.XLOOKUP(($A31&amp;"_"&amp;TEXT(L$2,"yyyy-mm-dd")),[1]SURVEY123!$A:$A,[1]SURVEY123!$AJ:$AJ,""))</f>
        <v>6.45</v>
      </c>
      <c r="M31" s="3">
        <f>IF(_xlfn.XLOOKUP(($A31&amp;"_"&amp;TEXT(M$2,"yyyy-mm-dd")),[1]SURVEY123!$A:$A,[1]SURVEY123!$AJ:$AJ,"")=0,"",_xlfn.XLOOKUP(($A31&amp;"_"&amp;TEXT(M$2,"yyyy-mm-dd")),[1]SURVEY123!$A:$A,[1]SURVEY123!$AJ:$AJ,""))</f>
        <v>9.58</v>
      </c>
      <c r="N31" s="3">
        <f>IF(_xlfn.XLOOKUP(($A31&amp;"_"&amp;TEXT(N$2,"yyyy-mm-dd")),[1]SURVEY123!$A:$A,[1]SURVEY123!$AJ:$AJ,"")=0,"",_xlfn.XLOOKUP(($A31&amp;"_"&amp;TEXT(N$2,"yyyy-mm-dd")),[1]SURVEY123!$A:$A,[1]SURVEY123!$AJ:$AJ,""))</f>
        <v>12.4</v>
      </c>
      <c r="O31" s="3" t="str">
        <f>IF(_xlfn.XLOOKUP(($A31&amp;"_"&amp;TEXT(O$2,"yyyy-mm-dd")),[1]SURVEY123!$A:$A,[1]SURVEY123!$AJ:$AJ,"")=0,"",_xlfn.XLOOKUP(($A31&amp;"_"&amp;TEXT(O$2,"yyyy-mm-dd")),[1]SURVEY123!$A:$A,[1]SURVEY123!$AJ:$AJ,""))</f>
        <v/>
      </c>
      <c r="P31" s="3" t="str">
        <f>IF(_xlfn.XLOOKUP(($A31&amp;"_"&amp;TEXT(P$2,"yyyy-mm-dd")),[1]SURVEY123!$A:$A,[1]SURVEY123!$AJ:$AJ,"")=0,"",_xlfn.XLOOKUP(($A31&amp;"_"&amp;TEXT(P$2,"yyyy-mm-dd")),[1]SURVEY123!$A:$A,[1]SURVEY123!$AJ:$AJ,""))</f>
        <v/>
      </c>
      <c r="Q31" s="3" t="str">
        <f>IF(_xlfn.XLOOKUP(($A31&amp;"_"&amp;TEXT(Q$2,"yyyy-mm-dd")),[1]SURVEY123!$A:$A,[1]SURVEY123!$AJ:$AJ,"")=0,"",_xlfn.XLOOKUP(($A31&amp;"_"&amp;TEXT(Q$2,"yyyy-mm-dd")),[1]SURVEY123!$A:$A,[1]SURVEY123!$AJ:$AJ,""))</f>
        <v/>
      </c>
      <c r="R31" s="21">
        <f t="shared" si="1"/>
        <v>0</v>
      </c>
      <c r="S31" s="21">
        <f t="shared" si="2"/>
        <v>0</v>
      </c>
      <c r="T31" s="12" t="str" cm="1">
        <f t="array" ref="T31">_xlfn.IFS(B31="","NA",R31=0, "Excellent", S31=0, "Good", OR(S31=1, S31=2), "Fair", S31&gt;=3, "Poor")</f>
        <v>Excellent</v>
      </c>
    </row>
    <row r="32" spans="1:20">
      <c r="A32" s="3" t="s">
        <v>35</v>
      </c>
      <c r="B32" s="24">
        <f t="shared" si="3"/>
        <v>8.9311111111111128</v>
      </c>
      <c r="C32" s="3" t="str">
        <f>IF(_xlfn.XLOOKUP(($A32&amp;"_"&amp;TEXT(C$2,"yyyy-mm-dd")),[1]SURVEY123!$A:$A,[1]SURVEY123!$AJ:$AJ,"")=0,"",_xlfn.XLOOKUP(($A32&amp;"_"&amp;TEXT(C$2,"yyyy-mm-dd")),[1]SURVEY123!$A:$A,[1]SURVEY123!$AJ:$AJ,""))</f>
        <v/>
      </c>
      <c r="D32" s="3">
        <f>IF(_xlfn.XLOOKUP(($A32&amp;"_"&amp;TEXT(D$2,"yyyy-mm-dd")),[1]SURVEY123!$A:$A,[1]SURVEY123!$AJ:$AJ,"")=0,"",_xlfn.XLOOKUP(($A32&amp;"_"&amp;TEXT(D$2,"yyyy-mm-dd")),[1]SURVEY123!$A:$A,[1]SURVEY123!$AJ:$AJ,""))</f>
        <v>7.43</v>
      </c>
      <c r="E32" s="3" t="str">
        <f>IF(_xlfn.XLOOKUP(($A32&amp;"_"&amp;TEXT(E$2,"yyyy-mm-dd")),[1]SURVEY123!$A:$A,[1]SURVEY123!$AJ:$AJ,"")=0,"",_xlfn.XLOOKUP(($A32&amp;"_"&amp;TEXT(E$2,"yyyy-mm-dd")),[1]SURVEY123!$A:$A,[1]SURVEY123!$AJ:$AJ,""))</f>
        <v/>
      </c>
      <c r="F32" s="3">
        <f>IF(_xlfn.XLOOKUP(($A32&amp;"_"&amp;TEXT(F$2,"yyyy-mm-dd")),[1]SURVEY123!$A:$A,[1]SURVEY123!$AJ:$AJ,"")=0,"",_xlfn.XLOOKUP(($A32&amp;"_"&amp;TEXT(F$2,"yyyy-mm-dd")),[1]SURVEY123!$A:$A,[1]SURVEY123!$AJ:$AJ,""))</f>
        <v>10.9</v>
      </c>
      <c r="G32" s="3">
        <f>IF(_xlfn.XLOOKUP(($A32&amp;"_"&amp;TEXT(G$2,"yyyy-mm-dd")),[1]SURVEY123!$A:$A,[1]SURVEY123!$AJ:$AJ,"")=0,"",_xlfn.XLOOKUP(($A32&amp;"_"&amp;TEXT(G$2,"yyyy-mm-dd")),[1]SURVEY123!$A:$A,[1]SURVEY123!$AJ:$AJ,""))</f>
        <v>8.1300000000000008</v>
      </c>
      <c r="H32" s="3" t="str">
        <f>IF(_xlfn.XLOOKUP(($A32&amp;"_"&amp;TEXT(H$2,"yyyy-mm-dd")),[1]SURVEY123!$A:$A,[1]SURVEY123!$AJ:$AJ,"")=0,"",_xlfn.XLOOKUP(($A32&amp;"_"&amp;TEXT(H$2,"yyyy-mm-dd")),[1]SURVEY123!$A:$A,[1]SURVEY123!$AJ:$AJ,""))</f>
        <v/>
      </c>
      <c r="I32" s="3">
        <f>IF(_xlfn.XLOOKUP(($A32&amp;"_"&amp;TEXT(I$2,"yyyy-mm-dd")),[1]SURVEY123!$A:$A,[1]SURVEY123!$AJ:$AJ,"")=0,"",_xlfn.XLOOKUP(($A32&amp;"_"&amp;TEXT(I$2,"yyyy-mm-dd")),[1]SURVEY123!$A:$A,[1]SURVEY123!$AJ:$AJ,""))</f>
        <v>12.4</v>
      </c>
      <c r="J32" s="3">
        <f>IF(_xlfn.XLOOKUP(($A32&amp;"_"&amp;TEXT(J$2,"yyyy-mm-dd")),[1]SURVEY123!$A:$A,[1]SURVEY123!$AJ:$AJ,"")=0,"",_xlfn.XLOOKUP(($A32&amp;"_"&amp;TEXT(J$2,"yyyy-mm-dd")),[1]SURVEY123!$A:$A,[1]SURVEY123!$AJ:$AJ,""))</f>
        <v>6.34</v>
      </c>
      <c r="K32" s="3">
        <f>IF(_xlfn.XLOOKUP(($A32&amp;"_"&amp;TEXT(K$2,"yyyy-mm-dd")),[1]SURVEY123!$A:$A,[1]SURVEY123!$AJ:$AJ,"")=0,"",_xlfn.XLOOKUP(($A32&amp;"_"&amp;TEXT(K$2,"yyyy-mm-dd")),[1]SURVEY123!$A:$A,[1]SURVEY123!$AJ:$AJ,""))</f>
        <v>6.89</v>
      </c>
      <c r="L32" s="3">
        <f>IF(_xlfn.XLOOKUP(($A32&amp;"_"&amp;TEXT(L$2,"yyyy-mm-dd")),[1]SURVEY123!$A:$A,[1]SURVEY123!$AJ:$AJ,"")=0,"",_xlfn.XLOOKUP(($A32&amp;"_"&amp;TEXT(L$2,"yyyy-mm-dd")),[1]SURVEY123!$A:$A,[1]SURVEY123!$AJ:$AJ,""))</f>
        <v>14.9</v>
      </c>
      <c r="M32" s="3">
        <f>IF(_xlfn.XLOOKUP(($A32&amp;"_"&amp;TEXT(M$2,"yyyy-mm-dd")),[1]SURVEY123!$A:$A,[1]SURVEY123!$AJ:$AJ,"")=0,"",_xlfn.XLOOKUP(($A32&amp;"_"&amp;TEXT(M$2,"yyyy-mm-dd")),[1]SURVEY123!$A:$A,[1]SURVEY123!$AJ:$AJ,""))</f>
        <v>5.86</v>
      </c>
      <c r="N32" s="3">
        <f>IF(_xlfn.XLOOKUP(($A32&amp;"_"&amp;TEXT(N$2,"yyyy-mm-dd")),[1]SURVEY123!$A:$A,[1]SURVEY123!$AJ:$AJ,"")=0,"",_xlfn.XLOOKUP(($A32&amp;"_"&amp;TEXT(N$2,"yyyy-mm-dd")),[1]SURVEY123!$A:$A,[1]SURVEY123!$AJ:$AJ,""))</f>
        <v>7.53</v>
      </c>
      <c r="O32" s="3" t="str">
        <f>IF(_xlfn.XLOOKUP(($A32&amp;"_"&amp;TEXT(O$2,"yyyy-mm-dd")),[1]SURVEY123!$A:$A,[1]SURVEY123!$AJ:$AJ,"")=0,"",_xlfn.XLOOKUP(($A32&amp;"_"&amp;TEXT(O$2,"yyyy-mm-dd")),[1]SURVEY123!$A:$A,[1]SURVEY123!$AJ:$AJ,""))</f>
        <v/>
      </c>
      <c r="P32" s="3" t="str">
        <f>IF(_xlfn.XLOOKUP(($A32&amp;"_"&amp;TEXT(P$2,"yyyy-mm-dd")),[1]SURVEY123!$A:$A,[1]SURVEY123!$AJ:$AJ,"")=0,"",_xlfn.XLOOKUP(($A32&amp;"_"&amp;TEXT(P$2,"yyyy-mm-dd")),[1]SURVEY123!$A:$A,[1]SURVEY123!$AJ:$AJ,""))</f>
        <v/>
      </c>
      <c r="Q32" s="3" t="str">
        <f>IF(_xlfn.XLOOKUP(($A32&amp;"_"&amp;TEXT(Q$2,"yyyy-mm-dd")),[1]SURVEY123!$A:$A,[1]SURVEY123!$AJ:$AJ,"")=0,"",_xlfn.XLOOKUP(($A32&amp;"_"&amp;TEXT(Q$2,"yyyy-mm-dd")),[1]SURVEY123!$A:$A,[1]SURVEY123!$AJ:$AJ,""))</f>
        <v/>
      </c>
      <c r="R32" s="21">
        <f t="shared" si="1"/>
        <v>0</v>
      </c>
      <c r="S32" s="21">
        <f t="shared" si="2"/>
        <v>0</v>
      </c>
      <c r="T32" s="12" t="str" cm="1">
        <f t="array" ref="T32">_xlfn.IFS(B32="","NA",R32=0, "Excellent", S32=0, "Good", OR(S32=1, S32=2), "Fair", S32&gt;=3, "Poor")</f>
        <v>Excellent</v>
      </c>
    </row>
    <row r="33" spans="1:20">
      <c r="A33" s="3" t="s">
        <v>36</v>
      </c>
      <c r="B33" s="24" t="str">
        <f t="shared" si="3"/>
        <v/>
      </c>
      <c r="C33" s="3" t="str">
        <f>IF(_xlfn.XLOOKUP(($A33&amp;"_"&amp;TEXT(C$2,"yyyy-mm-dd")),[1]SURVEY123!$A:$A,[1]SURVEY123!$AJ:$AJ,"")=0,"",_xlfn.XLOOKUP(($A33&amp;"_"&amp;TEXT(C$2,"yyyy-mm-dd")),[1]SURVEY123!$A:$A,[1]SURVEY123!$AJ:$AJ,""))</f>
        <v/>
      </c>
      <c r="D33" s="3" t="str">
        <f>IF(_xlfn.XLOOKUP(($A33&amp;"_"&amp;TEXT(D$2,"yyyy-mm-dd")),[1]SURVEY123!$A:$A,[1]SURVEY123!$AJ:$AJ,"")=0,"",_xlfn.XLOOKUP(($A33&amp;"_"&amp;TEXT(D$2,"yyyy-mm-dd")),[1]SURVEY123!$A:$A,[1]SURVEY123!$AJ:$AJ,""))</f>
        <v/>
      </c>
      <c r="E33" s="3" t="str">
        <f>IF(_xlfn.XLOOKUP(($A33&amp;"_"&amp;TEXT(E$2,"yyyy-mm-dd")),[1]SURVEY123!$A:$A,[1]SURVEY123!$AJ:$AJ,"")=0,"",_xlfn.XLOOKUP(($A33&amp;"_"&amp;TEXT(E$2,"yyyy-mm-dd")),[1]SURVEY123!$A:$A,[1]SURVEY123!$AJ:$AJ,""))</f>
        <v/>
      </c>
      <c r="F33" s="3" t="str">
        <f>IF(_xlfn.XLOOKUP(($A33&amp;"_"&amp;TEXT(F$2,"yyyy-mm-dd")),[1]SURVEY123!$A:$A,[1]SURVEY123!$AJ:$AJ,"")=0,"",_xlfn.XLOOKUP(($A33&amp;"_"&amp;TEXT(F$2,"yyyy-mm-dd")),[1]SURVEY123!$A:$A,[1]SURVEY123!$AJ:$AJ,""))</f>
        <v/>
      </c>
      <c r="G33" s="3" t="str">
        <f>IF(_xlfn.XLOOKUP(($A33&amp;"_"&amp;TEXT(G$2,"yyyy-mm-dd")),[1]SURVEY123!$A:$A,[1]SURVEY123!$AJ:$AJ,"")=0,"",_xlfn.XLOOKUP(($A33&amp;"_"&amp;TEXT(G$2,"yyyy-mm-dd")),[1]SURVEY123!$A:$A,[1]SURVEY123!$AJ:$AJ,""))</f>
        <v/>
      </c>
      <c r="H33" s="3" t="str">
        <f>IF(_xlfn.XLOOKUP(($A33&amp;"_"&amp;TEXT(H$2,"yyyy-mm-dd")),[1]SURVEY123!$A:$A,[1]SURVEY123!$AJ:$AJ,"")=0,"",_xlfn.XLOOKUP(($A33&amp;"_"&amp;TEXT(H$2,"yyyy-mm-dd")),[1]SURVEY123!$A:$A,[1]SURVEY123!$AJ:$AJ,""))</f>
        <v/>
      </c>
      <c r="I33" s="3" t="str">
        <f>IF(_xlfn.XLOOKUP(($A33&amp;"_"&amp;TEXT(I$2,"yyyy-mm-dd")),[1]SURVEY123!$A:$A,[1]SURVEY123!$AJ:$AJ,"")=0,"",_xlfn.XLOOKUP(($A33&amp;"_"&amp;TEXT(I$2,"yyyy-mm-dd")),[1]SURVEY123!$A:$A,[1]SURVEY123!$AJ:$AJ,""))</f>
        <v/>
      </c>
      <c r="J33" s="3" t="str">
        <f>IF(_xlfn.XLOOKUP(($A33&amp;"_"&amp;TEXT(J$2,"yyyy-mm-dd")),[1]SURVEY123!$A:$A,[1]SURVEY123!$AJ:$AJ,"")=0,"",_xlfn.XLOOKUP(($A33&amp;"_"&amp;TEXT(J$2,"yyyy-mm-dd")),[1]SURVEY123!$A:$A,[1]SURVEY123!$AJ:$AJ,""))</f>
        <v/>
      </c>
      <c r="K33" s="3" t="str">
        <f>IF(_xlfn.XLOOKUP(($A33&amp;"_"&amp;TEXT(K$2,"yyyy-mm-dd")),[1]SURVEY123!$A:$A,[1]SURVEY123!$AJ:$AJ,"")=0,"",_xlfn.XLOOKUP(($A33&amp;"_"&amp;TEXT(K$2,"yyyy-mm-dd")),[1]SURVEY123!$A:$A,[1]SURVEY123!$AJ:$AJ,""))</f>
        <v/>
      </c>
      <c r="L33" s="3" t="str">
        <f>IF(_xlfn.XLOOKUP(($A33&amp;"_"&amp;TEXT(L$2,"yyyy-mm-dd")),[1]SURVEY123!$A:$A,[1]SURVEY123!$AJ:$AJ,"")=0,"",_xlfn.XLOOKUP(($A33&amp;"_"&amp;TEXT(L$2,"yyyy-mm-dd")),[1]SURVEY123!$A:$A,[1]SURVEY123!$AJ:$AJ,""))</f>
        <v/>
      </c>
      <c r="M33" s="3" t="str">
        <f>IF(_xlfn.XLOOKUP(($A33&amp;"_"&amp;TEXT(M$2,"yyyy-mm-dd")),[1]SURVEY123!$A:$A,[1]SURVEY123!$AJ:$AJ,"")=0,"",_xlfn.XLOOKUP(($A33&amp;"_"&amp;TEXT(M$2,"yyyy-mm-dd")),[1]SURVEY123!$A:$A,[1]SURVEY123!$AJ:$AJ,""))</f>
        <v/>
      </c>
      <c r="N33" s="3" t="str">
        <f>IF(_xlfn.XLOOKUP(($A33&amp;"_"&amp;TEXT(N$2,"yyyy-mm-dd")),[1]SURVEY123!$A:$A,[1]SURVEY123!$AJ:$AJ,"")=0,"",_xlfn.XLOOKUP(($A33&amp;"_"&amp;TEXT(N$2,"yyyy-mm-dd")),[1]SURVEY123!$A:$A,[1]SURVEY123!$AJ:$AJ,""))</f>
        <v/>
      </c>
      <c r="O33" s="3" t="str">
        <f>IF(_xlfn.XLOOKUP(($A33&amp;"_"&amp;TEXT(O$2,"yyyy-mm-dd")),[1]SURVEY123!$A:$A,[1]SURVEY123!$AJ:$AJ,"")=0,"",_xlfn.XLOOKUP(($A33&amp;"_"&amp;TEXT(O$2,"yyyy-mm-dd")),[1]SURVEY123!$A:$A,[1]SURVEY123!$AJ:$AJ,""))</f>
        <v/>
      </c>
      <c r="P33" s="3" t="str">
        <f>IF(_xlfn.XLOOKUP(($A33&amp;"_"&amp;TEXT(P$2,"yyyy-mm-dd")),[1]SURVEY123!$A:$A,[1]SURVEY123!$AJ:$AJ,"")=0,"",_xlfn.XLOOKUP(($A33&amp;"_"&amp;TEXT(P$2,"yyyy-mm-dd")),[1]SURVEY123!$A:$A,[1]SURVEY123!$AJ:$AJ,""))</f>
        <v/>
      </c>
      <c r="Q33" s="3" t="str">
        <f>IF(_xlfn.XLOOKUP(($A33&amp;"_"&amp;TEXT(Q$2,"yyyy-mm-dd")),[1]SURVEY123!$A:$A,[1]SURVEY123!$AJ:$AJ,"")=0,"",_xlfn.XLOOKUP(($A33&amp;"_"&amp;TEXT(Q$2,"yyyy-mm-dd")),[1]SURVEY123!$A:$A,[1]SURVEY123!$AJ:$AJ,""))</f>
        <v/>
      </c>
      <c r="R33" s="21">
        <f t="shared" si="1"/>
        <v>0</v>
      </c>
      <c r="S33" s="21">
        <f t="shared" si="2"/>
        <v>0</v>
      </c>
      <c r="T33" s="12" t="str" cm="1">
        <f t="array" ref="T33">_xlfn.IFS(B33="","NA",R33=0, "Excellent", S33=0, "Good", OR(S33=1, S33=2), "Fair", S33&gt;=3, "Poor")</f>
        <v>NA</v>
      </c>
    </row>
    <row r="34" spans="1:20">
      <c r="A34" s="3" t="s">
        <v>37</v>
      </c>
      <c r="B34" s="24">
        <f t="shared" si="3"/>
        <v>7.253636363636363</v>
      </c>
      <c r="C34" s="3">
        <f>IF(_xlfn.XLOOKUP(($A34&amp;"_"&amp;TEXT(C$2,"yyyy-mm-dd")),[1]SURVEY123!$A:$A,[1]SURVEY123!$AJ:$AJ,"")=0,"",_xlfn.XLOOKUP(($A34&amp;"_"&amp;TEXT(C$2,"yyyy-mm-dd")),[1]SURVEY123!$A:$A,[1]SURVEY123!$AJ:$AJ,""))</f>
        <v>9.9499999999999993</v>
      </c>
      <c r="D34" s="3">
        <f>IF(_xlfn.XLOOKUP(($A34&amp;"_"&amp;TEXT(D$2,"yyyy-mm-dd")),[1]SURVEY123!$A:$A,[1]SURVEY123!$AJ:$AJ,"")=0,"",_xlfn.XLOOKUP(($A34&amp;"_"&amp;TEXT(D$2,"yyyy-mm-dd")),[1]SURVEY123!$A:$A,[1]SURVEY123!$AJ:$AJ,""))</f>
        <v>1.76</v>
      </c>
      <c r="E34" s="3">
        <f>IF(_xlfn.XLOOKUP(($A34&amp;"_"&amp;TEXT(E$2,"yyyy-mm-dd")),[1]SURVEY123!$A:$A,[1]SURVEY123!$AJ:$AJ,"")=0,"",_xlfn.XLOOKUP(($A34&amp;"_"&amp;TEXT(E$2,"yyyy-mm-dd")),[1]SURVEY123!$A:$A,[1]SURVEY123!$AJ:$AJ,""))</f>
        <v>11.5</v>
      </c>
      <c r="F34" s="3">
        <f>IF(_xlfn.XLOOKUP(($A34&amp;"_"&amp;TEXT(F$2,"yyyy-mm-dd")),[1]SURVEY123!$A:$A,[1]SURVEY123!$AJ:$AJ,"")=0,"",_xlfn.XLOOKUP(($A34&amp;"_"&amp;TEXT(F$2,"yyyy-mm-dd")),[1]SURVEY123!$A:$A,[1]SURVEY123!$AJ:$AJ,""))</f>
        <v>2.48</v>
      </c>
      <c r="G34" s="3">
        <f>IF(_xlfn.XLOOKUP(($A34&amp;"_"&amp;TEXT(G$2,"yyyy-mm-dd")),[1]SURVEY123!$A:$A,[1]SURVEY123!$AJ:$AJ,"")=0,"",_xlfn.XLOOKUP(($A34&amp;"_"&amp;TEXT(G$2,"yyyy-mm-dd")),[1]SURVEY123!$A:$A,[1]SURVEY123!$AJ:$AJ,""))</f>
        <v>10.9</v>
      </c>
      <c r="H34" s="3" t="str">
        <f>IF(_xlfn.XLOOKUP(($A34&amp;"_"&amp;TEXT(H$2,"yyyy-mm-dd")),[1]SURVEY123!$A:$A,[1]SURVEY123!$AJ:$AJ,"")=0,"",_xlfn.XLOOKUP(($A34&amp;"_"&amp;TEXT(H$2,"yyyy-mm-dd")),[1]SURVEY123!$A:$A,[1]SURVEY123!$AJ:$AJ,""))</f>
        <v/>
      </c>
      <c r="I34" s="3">
        <f>IF(_xlfn.XLOOKUP(($A34&amp;"_"&amp;TEXT(I$2,"yyyy-mm-dd")),[1]SURVEY123!$A:$A,[1]SURVEY123!$AJ:$AJ,"")=0,"",_xlfn.XLOOKUP(($A34&amp;"_"&amp;TEXT(I$2,"yyyy-mm-dd")),[1]SURVEY123!$A:$A,[1]SURVEY123!$AJ:$AJ,""))</f>
        <v>6.41</v>
      </c>
      <c r="J34" s="3">
        <f>IF(_xlfn.XLOOKUP(($A34&amp;"_"&amp;TEXT(J$2,"yyyy-mm-dd")),[1]SURVEY123!$A:$A,[1]SURVEY123!$AJ:$AJ,"")=0,"",_xlfn.XLOOKUP(($A34&amp;"_"&amp;TEXT(J$2,"yyyy-mm-dd")),[1]SURVEY123!$A:$A,[1]SURVEY123!$AJ:$AJ,""))</f>
        <v>7.02</v>
      </c>
      <c r="K34" s="3">
        <f>IF(_xlfn.XLOOKUP(($A34&amp;"_"&amp;TEXT(K$2,"yyyy-mm-dd")),[1]SURVEY123!$A:$A,[1]SURVEY123!$AJ:$AJ,"")=0,"",_xlfn.XLOOKUP(($A34&amp;"_"&amp;TEXT(K$2,"yyyy-mm-dd")),[1]SURVEY123!$A:$A,[1]SURVEY123!$AJ:$AJ,""))</f>
        <v>8.06</v>
      </c>
      <c r="L34" s="3">
        <f>IF(_xlfn.XLOOKUP(($A34&amp;"_"&amp;TEXT(L$2,"yyyy-mm-dd")),[1]SURVEY123!$A:$A,[1]SURVEY123!$AJ:$AJ,"")=0,"",_xlfn.XLOOKUP(($A34&amp;"_"&amp;TEXT(L$2,"yyyy-mm-dd")),[1]SURVEY123!$A:$A,[1]SURVEY123!$AJ:$AJ,""))</f>
        <v>5.7</v>
      </c>
      <c r="M34" s="3">
        <f>IF(_xlfn.XLOOKUP(($A34&amp;"_"&amp;TEXT(M$2,"yyyy-mm-dd")),[1]SURVEY123!$A:$A,[1]SURVEY123!$AJ:$AJ,"")=0,"",_xlfn.XLOOKUP(($A34&amp;"_"&amp;TEXT(M$2,"yyyy-mm-dd")),[1]SURVEY123!$A:$A,[1]SURVEY123!$AJ:$AJ,""))</f>
        <v>6.99</v>
      </c>
      <c r="N34" s="3">
        <f>IF(_xlfn.XLOOKUP(($A34&amp;"_"&amp;TEXT(N$2,"yyyy-mm-dd")),[1]SURVEY123!$A:$A,[1]SURVEY123!$AJ:$AJ,"")=0,"",_xlfn.XLOOKUP(($A34&amp;"_"&amp;TEXT(N$2,"yyyy-mm-dd")),[1]SURVEY123!$A:$A,[1]SURVEY123!$AJ:$AJ,""))</f>
        <v>9.02</v>
      </c>
      <c r="O34" s="3" t="str">
        <f>IF(_xlfn.XLOOKUP(($A34&amp;"_"&amp;TEXT(O$2,"yyyy-mm-dd")),[1]SURVEY123!$A:$A,[1]SURVEY123!$AJ:$AJ,"")=0,"",_xlfn.XLOOKUP(($A34&amp;"_"&amp;TEXT(O$2,"yyyy-mm-dd")),[1]SURVEY123!$A:$A,[1]SURVEY123!$AJ:$AJ,""))</f>
        <v/>
      </c>
      <c r="P34" s="3" t="str">
        <f>IF(_xlfn.XLOOKUP(($A34&amp;"_"&amp;TEXT(P$2,"yyyy-mm-dd")),[1]SURVEY123!$A:$A,[1]SURVEY123!$AJ:$AJ,"")=0,"",_xlfn.XLOOKUP(($A34&amp;"_"&amp;TEXT(P$2,"yyyy-mm-dd")),[1]SURVEY123!$A:$A,[1]SURVEY123!$AJ:$AJ,""))</f>
        <v/>
      </c>
      <c r="Q34" s="3" t="str">
        <f>IF(_xlfn.XLOOKUP(($A34&amp;"_"&amp;TEXT(Q$2,"yyyy-mm-dd")),[1]SURVEY123!$A:$A,[1]SURVEY123!$AJ:$AJ,"")=0,"",_xlfn.XLOOKUP(($A34&amp;"_"&amp;TEXT(Q$2,"yyyy-mm-dd")),[1]SURVEY123!$A:$A,[1]SURVEY123!$AJ:$AJ,""))</f>
        <v/>
      </c>
      <c r="R34" s="21">
        <f t="shared" si="1"/>
        <v>0</v>
      </c>
      <c r="S34" s="21">
        <f t="shared" si="2"/>
        <v>0</v>
      </c>
      <c r="T34" s="12" t="str" cm="1">
        <f t="array" ref="T34">_xlfn.IFS(B34="","NA",R34=0, "Excellent", S34=0, "Good", OR(S34=1, S34=2), "Fair", S34&gt;=3, "Poor")</f>
        <v>Excellent</v>
      </c>
    </row>
    <row r="35" spans="1:20">
      <c r="A35" s="3" t="s">
        <v>38</v>
      </c>
      <c r="B35" s="24">
        <f t="shared" si="3"/>
        <v>12.776363636363635</v>
      </c>
      <c r="C35" s="3">
        <f>IF(_xlfn.XLOOKUP(($A35&amp;"_"&amp;TEXT(C$2,"yyyy-mm-dd")),[1]SURVEY123!$A:$A,[1]SURVEY123!$AJ:$AJ,"")=0,"",_xlfn.XLOOKUP(($A35&amp;"_"&amp;TEXT(C$2,"yyyy-mm-dd")),[1]SURVEY123!$A:$A,[1]SURVEY123!$AJ:$AJ,""))</f>
        <v>3.39</v>
      </c>
      <c r="D35" s="3">
        <f>IF(_xlfn.XLOOKUP(($A35&amp;"_"&amp;TEXT(D$2,"yyyy-mm-dd")),[1]SURVEY123!$A:$A,[1]SURVEY123!$AJ:$AJ,"")=0,"",_xlfn.XLOOKUP(($A35&amp;"_"&amp;TEXT(D$2,"yyyy-mm-dd")),[1]SURVEY123!$A:$A,[1]SURVEY123!$AJ:$AJ,""))</f>
        <v>10.199999999999999</v>
      </c>
      <c r="E35" s="3">
        <f>IF(_xlfn.XLOOKUP(($A35&amp;"_"&amp;TEXT(E$2,"yyyy-mm-dd")),[1]SURVEY123!$A:$A,[1]SURVEY123!$AJ:$AJ,"")=0,"",_xlfn.XLOOKUP(($A35&amp;"_"&amp;TEXT(E$2,"yyyy-mm-dd")),[1]SURVEY123!$A:$A,[1]SURVEY123!$AJ:$AJ,""))</f>
        <v>11.8</v>
      </c>
      <c r="F35" s="3">
        <f>IF(_xlfn.XLOOKUP(($A35&amp;"_"&amp;TEXT(F$2,"yyyy-mm-dd")),[1]SURVEY123!$A:$A,[1]SURVEY123!$AJ:$AJ,"")=0,"",_xlfn.XLOOKUP(($A35&amp;"_"&amp;TEXT(F$2,"yyyy-mm-dd")),[1]SURVEY123!$A:$A,[1]SURVEY123!$AJ:$AJ,""))</f>
        <v>9.35</v>
      </c>
      <c r="G35" s="3">
        <f>IF(_xlfn.XLOOKUP(($A35&amp;"_"&amp;TEXT(G$2,"yyyy-mm-dd")),[1]SURVEY123!$A:$A,[1]SURVEY123!$AJ:$AJ,"")=0,"",_xlfn.XLOOKUP(($A35&amp;"_"&amp;TEXT(G$2,"yyyy-mm-dd")),[1]SURVEY123!$A:$A,[1]SURVEY123!$AJ:$AJ,""))</f>
        <v>21</v>
      </c>
      <c r="H35" s="3" t="str">
        <f>IF(_xlfn.XLOOKUP(($A35&amp;"_"&amp;TEXT(H$2,"yyyy-mm-dd")),[1]SURVEY123!$A:$A,[1]SURVEY123!$AJ:$AJ,"")=0,"",_xlfn.XLOOKUP(($A35&amp;"_"&amp;TEXT(H$2,"yyyy-mm-dd")),[1]SURVEY123!$A:$A,[1]SURVEY123!$AJ:$AJ,""))</f>
        <v/>
      </c>
      <c r="I35" s="3">
        <f>IF(_xlfn.XLOOKUP(($A35&amp;"_"&amp;TEXT(I$2,"yyyy-mm-dd")),[1]SURVEY123!$A:$A,[1]SURVEY123!$AJ:$AJ,"")=0,"",_xlfn.XLOOKUP(($A35&amp;"_"&amp;TEXT(I$2,"yyyy-mm-dd")),[1]SURVEY123!$A:$A,[1]SURVEY123!$AJ:$AJ,""))</f>
        <v>16.7</v>
      </c>
      <c r="J35" s="3">
        <f>IF(_xlfn.XLOOKUP(($A35&amp;"_"&amp;TEXT(J$2,"yyyy-mm-dd")),[1]SURVEY123!$A:$A,[1]SURVEY123!$AJ:$AJ,"")=0,"",_xlfn.XLOOKUP(($A35&amp;"_"&amp;TEXT(J$2,"yyyy-mm-dd")),[1]SURVEY123!$A:$A,[1]SURVEY123!$AJ:$AJ,""))</f>
        <v>15.1</v>
      </c>
      <c r="K35" s="3">
        <f>IF(_xlfn.XLOOKUP(($A35&amp;"_"&amp;TEXT(K$2,"yyyy-mm-dd")),[1]SURVEY123!$A:$A,[1]SURVEY123!$AJ:$AJ,"")=0,"",_xlfn.XLOOKUP(($A35&amp;"_"&amp;TEXT(K$2,"yyyy-mm-dd")),[1]SURVEY123!$A:$A,[1]SURVEY123!$AJ:$AJ,""))</f>
        <v>10.6</v>
      </c>
      <c r="L35" s="3">
        <f>IF(_xlfn.XLOOKUP(($A35&amp;"_"&amp;TEXT(L$2,"yyyy-mm-dd")),[1]SURVEY123!$A:$A,[1]SURVEY123!$AJ:$AJ,"")=0,"",_xlfn.XLOOKUP(($A35&amp;"_"&amp;TEXT(L$2,"yyyy-mm-dd")),[1]SURVEY123!$A:$A,[1]SURVEY123!$AJ:$AJ,""))</f>
        <v>16</v>
      </c>
      <c r="M35" s="3">
        <f>IF(_xlfn.XLOOKUP(($A35&amp;"_"&amp;TEXT(M$2,"yyyy-mm-dd")),[1]SURVEY123!$A:$A,[1]SURVEY123!$AJ:$AJ,"")=0,"",_xlfn.XLOOKUP(($A35&amp;"_"&amp;TEXT(M$2,"yyyy-mm-dd")),[1]SURVEY123!$A:$A,[1]SURVEY123!$AJ:$AJ,""))</f>
        <v>14.6</v>
      </c>
      <c r="N35" s="3">
        <f>IF(_xlfn.XLOOKUP(($A35&amp;"_"&amp;TEXT(N$2,"yyyy-mm-dd")),[1]SURVEY123!$A:$A,[1]SURVEY123!$AJ:$AJ,"")=0,"",_xlfn.XLOOKUP(($A35&amp;"_"&amp;TEXT(N$2,"yyyy-mm-dd")),[1]SURVEY123!$A:$A,[1]SURVEY123!$AJ:$AJ,""))</f>
        <v>11.8</v>
      </c>
      <c r="O35" s="3" t="str">
        <f>IF(_xlfn.XLOOKUP(($A35&amp;"_"&amp;TEXT(O$2,"yyyy-mm-dd")),[1]SURVEY123!$A:$A,[1]SURVEY123!$AJ:$AJ,"")=0,"",_xlfn.XLOOKUP(($A35&amp;"_"&amp;TEXT(O$2,"yyyy-mm-dd")),[1]SURVEY123!$A:$A,[1]SURVEY123!$AJ:$AJ,""))</f>
        <v/>
      </c>
      <c r="P35" s="3" t="str">
        <f>IF(_xlfn.XLOOKUP(($A35&amp;"_"&amp;TEXT(P$2,"yyyy-mm-dd")),[1]SURVEY123!$A:$A,[1]SURVEY123!$AJ:$AJ,"")=0,"",_xlfn.XLOOKUP(($A35&amp;"_"&amp;TEXT(P$2,"yyyy-mm-dd")),[1]SURVEY123!$A:$A,[1]SURVEY123!$AJ:$AJ,""))</f>
        <v/>
      </c>
      <c r="Q35" s="3" t="str">
        <f>IF(_xlfn.XLOOKUP(($A35&amp;"_"&amp;TEXT(Q$2,"yyyy-mm-dd")),[1]SURVEY123!$A:$A,[1]SURVEY123!$AJ:$AJ,"")=0,"",_xlfn.XLOOKUP(($A35&amp;"_"&amp;TEXT(Q$2,"yyyy-mm-dd")),[1]SURVEY123!$A:$A,[1]SURVEY123!$AJ:$AJ,""))</f>
        <v/>
      </c>
      <c r="R35" s="21">
        <f t="shared" si="1"/>
        <v>4</v>
      </c>
      <c r="S35" s="21">
        <f t="shared" si="2"/>
        <v>0</v>
      </c>
      <c r="T35" s="12" t="str" cm="1">
        <f t="array" ref="T35">_xlfn.IFS(B35="","NA",R35=0, "Excellent", S35=0, "Good", OR(S35=1, S35=2), "Fair", S35&gt;=3, "Poor")</f>
        <v>Good</v>
      </c>
    </row>
    <row r="36" spans="1:20">
      <c r="A36" s="3" t="s">
        <v>39</v>
      </c>
      <c r="B36" s="24" t="str">
        <f t="shared" si="3"/>
        <v/>
      </c>
      <c r="C36" s="3" t="str">
        <f>IF(_xlfn.XLOOKUP(($A36&amp;"_"&amp;TEXT(C$2,"yyyy-mm-dd")),[1]SURVEY123!$A:$A,[1]SURVEY123!$AJ:$AJ,"")=0,"",_xlfn.XLOOKUP(($A36&amp;"_"&amp;TEXT(C$2,"yyyy-mm-dd")),[1]SURVEY123!$A:$A,[1]SURVEY123!$AJ:$AJ,""))</f>
        <v/>
      </c>
      <c r="D36" s="3" t="str">
        <f>IF(_xlfn.XLOOKUP(($A36&amp;"_"&amp;TEXT(D$2,"yyyy-mm-dd")),[1]SURVEY123!$A:$A,[1]SURVEY123!$AJ:$AJ,"")=0,"",_xlfn.XLOOKUP(($A36&amp;"_"&amp;TEXT(D$2,"yyyy-mm-dd")),[1]SURVEY123!$A:$A,[1]SURVEY123!$AJ:$AJ,""))</f>
        <v/>
      </c>
      <c r="E36" s="3" t="str">
        <f>IF(_xlfn.XLOOKUP(($A36&amp;"_"&amp;TEXT(E$2,"yyyy-mm-dd")),[1]SURVEY123!$A:$A,[1]SURVEY123!$AJ:$AJ,"")=0,"",_xlfn.XLOOKUP(($A36&amp;"_"&amp;TEXT(E$2,"yyyy-mm-dd")),[1]SURVEY123!$A:$A,[1]SURVEY123!$AJ:$AJ,""))</f>
        <v/>
      </c>
      <c r="F36" s="3" t="str">
        <f>IF(_xlfn.XLOOKUP(($A36&amp;"_"&amp;TEXT(F$2,"yyyy-mm-dd")),[1]SURVEY123!$A:$A,[1]SURVEY123!$AJ:$AJ,"")=0,"",_xlfn.XLOOKUP(($A36&amp;"_"&amp;TEXT(F$2,"yyyy-mm-dd")),[1]SURVEY123!$A:$A,[1]SURVEY123!$AJ:$AJ,""))</f>
        <v/>
      </c>
      <c r="G36" s="3" t="str">
        <f>IF(_xlfn.XLOOKUP(($A36&amp;"_"&amp;TEXT(G$2,"yyyy-mm-dd")),[1]SURVEY123!$A:$A,[1]SURVEY123!$AJ:$AJ,"")=0,"",_xlfn.XLOOKUP(($A36&amp;"_"&amp;TEXT(G$2,"yyyy-mm-dd")),[1]SURVEY123!$A:$A,[1]SURVEY123!$AJ:$AJ,""))</f>
        <v/>
      </c>
      <c r="H36" s="3" t="str">
        <f>IF(_xlfn.XLOOKUP(($A36&amp;"_"&amp;TEXT(H$2,"yyyy-mm-dd")),[1]SURVEY123!$A:$A,[1]SURVEY123!$AJ:$AJ,"")=0,"",_xlfn.XLOOKUP(($A36&amp;"_"&amp;TEXT(H$2,"yyyy-mm-dd")),[1]SURVEY123!$A:$A,[1]SURVEY123!$AJ:$AJ,""))</f>
        <v/>
      </c>
      <c r="I36" s="3" t="str">
        <f>IF(_xlfn.XLOOKUP(($A36&amp;"_"&amp;TEXT(I$2,"yyyy-mm-dd")),[1]SURVEY123!$A:$A,[1]SURVEY123!$AJ:$AJ,"")=0,"",_xlfn.XLOOKUP(($A36&amp;"_"&amp;TEXT(I$2,"yyyy-mm-dd")),[1]SURVEY123!$A:$A,[1]SURVEY123!$AJ:$AJ,""))</f>
        <v/>
      </c>
      <c r="J36" s="3" t="str">
        <f>IF(_xlfn.XLOOKUP(($A36&amp;"_"&amp;TEXT(J$2,"yyyy-mm-dd")),[1]SURVEY123!$A:$A,[1]SURVEY123!$AJ:$AJ,"")=0,"",_xlfn.XLOOKUP(($A36&amp;"_"&amp;TEXT(J$2,"yyyy-mm-dd")),[1]SURVEY123!$A:$A,[1]SURVEY123!$AJ:$AJ,""))</f>
        <v/>
      </c>
      <c r="K36" s="3" t="str">
        <f>IF(_xlfn.XLOOKUP(($A36&amp;"_"&amp;TEXT(K$2,"yyyy-mm-dd")),[1]SURVEY123!$A:$A,[1]SURVEY123!$AJ:$AJ,"")=0,"",_xlfn.XLOOKUP(($A36&amp;"_"&amp;TEXT(K$2,"yyyy-mm-dd")),[1]SURVEY123!$A:$A,[1]SURVEY123!$AJ:$AJ,""))</f>
        <v/>
      </c>
      <c r="L36" s="3" t="str">
        <f>IF(_xlfn.XLOOKUP(($A36&amp;"_"&amp;TEXT(L$2,"yyyy-mm-dd")),[1]SURVEY123!$A:$A,[1]SURVEY123!$AJ:$AJ,"")=0,"",_xlfn.XLOOKUP(($A36&amp;"_"&amp;TEXT(L$2,"yyyy-mm-dd")),[1]SURVEY123!$A:$A,[1]SURVEY123!$AJ:$AJ,""))</f>
        <v/>
      </c>
      <c r="M36" s="3" t="str">
        <f>IF(_xlfn.XLOOKUP(($A36&amp;"_"&amp;TEXT(M$2,"yyyy-mm-dd")),[1]SURVEY123!$A:$A,[1]SURVEY123!$AJ:$AJ,"")=0,"",_xlfn.XLOOKUP(($A36&amp;"_"&amp;TEXT(M$2,"yyyy-mm-dd")),[1]SURVEY123!$A:$A,[1]SURVEY123!$AJ:$AJ,""))</f>
        <v/>
      </c>
      <c r="N36" s="3" t="str">
        <f>IF(_xlfn.XLOOKUP(($A36&amp;"_"&amp;TEXT(N$2,"yyyy-mm-dd")),[1]SURVEY123!$A:$A,[1]SURVEY123!$AJ:$AJ,"")=0,"",_xlfn.XLOOKUP(($A36&amp;"_"&amp;TEXT(N$2,"yyyy-mm-dd")),[1]SURVEY123!$A:$A,[1]SURVEY123!$AJ:$AJ,""))</f>
        <v/>
      </c>
      <c r="O36" s="3" t="str">
        <f>IF(_xlfn.XLOOKUP(($A36&amp;"_"&amp;TEXT(O$2,"yyyy-mm-dd")),[1]SURVEY123!$A:$A,[1]SURVEY123!$AJ:$AJ,"")=0,"",_xlfn.XLOOKUP(($A36&amp;"_"&amp;TEXT(O$2,"yyyy-mm-dd")),[1]SURVEY123!$A:$A,[1]SURVEY123!$AJ:$AJ,""))</f>
        <v/>
      </c>
      <c r="P36" s="3" t="str">
        <f>IF(_xlfn.XLOOKUP(($A36&amp;"_"&amp;TEXT(P$2,"yyyy-mm-dd")),[1]SURVEY123!$A:$A,[1]SURVEY123!$AJ:$AJ,"")=0,"",_xlfn.XLOOKUP(($A36&amp;"_"&amp;TEXT(P$2,"yyyy-mm-dd")),[1]SURVEY123!$A:$A,[1]SURVEY123!$AJ:$AJ,""))</f>
        <v/>
      </c>
      <c r="Q36" s="3" t="str">
        <f>IF(_xlfn.XLOOKUP(($A36&amp;"_"&amp;TEXT(Q$2,"yyyy-mm-dd")),[1]SURVEY123!$A:$A,[1]SURVEY123!$AJ:$AJ,"")=0,"",_xlfn.XLOOKUP(($A36&amp;"_"&amp;TEXT(Q$2,"yyyy-mm-dd")),[1]SURVEY123!$A:$A,[1]SURVEY123!$AJ:$AJ,""))</f>
        <v/>
      </c>
      <c r="R36" s="21">
        <f t="shared" si="1"/>
        <v>0</v>
      </c>
      <c r="S36" s="21">
        <f t="shared" si="2"/>
        <v>0</v>
      </c>
      <c r="T36" s="12" t="str" cm="1">
        <f t="array" ref="T36">_xlfn.IFS(B36="","NA",R36=0, "Excellent", S36=0, "Good", OR(S36=1, S36=2), "Fair", S36&gt;=3, "Poor")</f>
        <v>NA</v>
      </c>
    </row>
    <row r="37" spans="1:20">
      <c r="A37" s="3" t="s">
        <v>40</v>
      </c>
      <c r="B37" s="24">
        <f t="shared" si="3"/>
        <v>4.4481818181818173</v>
      </c>
      <c r="C37" s="3">
        <f>IF(_xlfn.XLOOKUP(($A37&amp;"_"&amp;TEXT(C$2,"yyyy-mm-dd")),[1]SURVEY123!$A:$A,[1]SURVEY123!$AJ:$AJ,"")=0,"",_xlfn.XLOOKUP(($A37&amp;"_"&amp;TEXT(C$2,"yyyy-mm-dd")),[1]SURVEY123!$A:$A,[1]SURVEY123!$AJ:$AJ,""))</f>
        <v>5.19</v>
      </c>
      <c r="D37" s="3">
        <f>IF(_xlfn.XLOOKUP(($A37&amp;"_"&amp;TEXT(D$2,"yyyy-mm-dd")),[1]SURVEY123!$A:$A,[1]SURVEY123!$AJ:$AJ,"")=0,"",_xlfn.XLOOKUP(($A37&amp;"_"&amp;TEXT(D$2,"yyyy-mm-dd")),[1]SURVEY123!$A:$A,[1]SURVEY123!$AJ:$AJ,""))</f>
        <v>3.64</v>
      </c>
      <c r="E37" s="3" t="str">
        <f>IF(_xlfn.XLOOKUP(($A37&amp;"_"&amp;TEXT(E$2,"yyyy-mm-dd")),[1]SURVEY123!$A:$A,[1]SURVEY123!$AJ:$AJ,"")=0,"",_xlfn.XLOOKUP(($A37&amp;"_"&amp;TEXT(E$2,"yyyy-mm-dd")),[1]SURVEY123!$A:$A,[1]SURVEY123!$AJ:$AJ,""))</f>
        <v/>
      </c>
      <c r="F37" s="3">
        <f>IF(_xlfn.XLOOKUP(($A37&amp;"_"&amp;TEXT(F$2,"yyyy-mm-dd")),[1]SURVEY123!$A:$A,[1]SURVEY123!$AJ:$AJ,"")=0,"",_xlfn.XLOOKUP(($A37&amp;"_"&amp;TEXT(F$2,"yyyy-mm-dd")),[1]SURVEY123!$A:$A,[1]SURVEY123!$AJ:$AJ,""))</f>
        <v>3.23</v>
      </c>
      <c r="G37" s="3">
        <f>IF(_xlfn.XLOOKUP(($A37&amp;"_"&amp;TEXT(G$2,"yyyy-mm-dd")),[1]SURVEY123!$A:$A,[1]SURVEY123!$AJ:$AJ,"")=0,"",_xlfn.XLOOKUP(($A37&amp;"_"&amp;TEXT(G$2,"yyyy-mm-dd")),[1]SURVEY123!$A:$A,[1]SURVEY123!$AJ:$AJ,""))</f>
        <v>5.51</v>
      </c>
      <c r="H37" s="3">
        <f>IF(_xlfn.XLOOKUP(($A37&amp;"_"&amp;TEXT(H$2,"yyyy-mm-dd")),[1]SURVEY123!$A:$A,[1]SURVEY123!$AJ:$AJ,"")=0,"",_xlfn.XLOOKUP(($A37&amp;"_"&amp;TEXT(H$2,"yyyy-mm-dd")),[1]SURVEY123!$A:$A,[1]SURVEY123!$AJ:$AJ,""))</f>
        <v>3.32</v>
      </c>
      <c r="I37" s="3">
        <f>IF(_xlfn.XLOOKUP(($A37&amp;"_"&amp;TEXT(I$2,"yyyy-mm-dd")),[1]SURVEY123!$A:$A,[1]SURVEY123!$AJ:$AJ,"")=0,"",_xlfn.XLOOKUP(($A37&amp;"_"&amp;TEXT(I$2,"yyyy-mm-dd")),[1]SURVEY123!$A:$A,[1]SURVEY123!$AJ:$AJ,""))</f>
        <v>2.66</v>
      </c>
      <c r="J37" s="3">
        <f>IF(_xlfn.XLOOKUP(($A37&amp;"_"&amp;TEXT(J$2,"yyyy-mm-dd")),[1]SURVEY123!$A:$A,[1]SURVEY123!$AJ:$AJ,"")=0,"",_xlfn.XLOOKUP(($A37&amp;"_"&amp;TEXT(J$2,"yyyy-mm-dd")),[1]SURVEY123!$A:$A,[1]SURVEY123!$AJ:$AJ,""))</f>
        <v>4.3499999999999996</v>
      </c>
      <c r="K37" s="3">
        <f>IF(_xlfn.XLOOKUP(($A37&amp;"_"&amp;TEXT(K$2,"yyyy-mm-dd")),[1]SURVEY123!$A:$A,[1]SURVEY123!$AJ:$AJ,"")=0,"",_xlfn.XLOOKUP(($A37&amp;"_"&amp;TEXT(K$2,"yyyy-mm-dd")),[1]SURVEY123!$A:$A,[1]SURVEY123!$AJ:$AJ,""))</f>
        <v>4.3899999999999997</v>
      </c>
      <c r="L37" s="3">
        <f>IF(_xlfn.XLOOKUP(($A37&amp;"_"&amp;TEXT(L$2,"yyyy-mm-dd")),[1]SURVEY123!$A:$A,[1]SURVEY123!$AJ:$AJ,"")=0,"",_xlfn.XLOOKUP(($A37&amp;"_"&amp;TEXT(L$2,"yyyy-mm-dd")),[1]SURVEY123!$A:$A,[1]SURVEY123!$AJ:$AJ,""))</f>
        <v>5.59</v>
      </c>
      <c r="M37" s="3">
        <f>IF(_xlfn.XLOOKUP(($A37&amp;"_"&amp;TEXT(M$2,"yyyy-mm-dd")),[1]SURVEY123!$A:$A,[1]SURVEY123!$AJ:$AJ,"")=0,"",_xlfn.XLOOKUP(($A37&amp;"_"&amp;TEXT(M$2,"yyyy-mm-dd")),[1]SURVEY123!$A:$A,[1]SURVEY123!$AJ:$AJ,""))</f>
        <v>3.54</v>
      </c>
      <c r="N37" s="3">
        <f>IF(_xlfn.XLOOKUP(($A37&amp;"_"&amp;TEXT(N$2,"yyyy-mm-dd")),[1]SURVEY123!$A:$A,[1]SURVEY123!$AJ:$AJ,"")=0,"",_xlfn.XLOOKUP(($A37&amp;"_"&amp;TEXT(N$2,"yyyy-mm-dd")),[1]SURVEY123!$A:$A,[1]SURVEY123!$AJ:$AJ,""))</f>
        <v>7.51</v>
      </c>
      <c r="O37" s="3" t="str">
        <f>IF(_xlfn.XLOOKUP(($A37&amp;"_"&amp;TEXT(O$2,"yyyy-mm-dd")),[1]SURVEY123!$A:$A,[1]SURVEY123!$AJ:$AJ,"")=0,"",_xlfn.XLOOKUP(($A37&amp;"_"&amp;TEXT(O$2,"yyyy-mm-dd")),[1]SURVEY123!$A:$A,[1]SURVEY123!$AJ:$AJ,""))</f>
        <v/>
      </c>
      <c r="P37" s="3" t="str">
        <f>IF(_xlfn.XLOOKUP(($A37&amp;"_"&amp;TEXT(P$2,"yyyy-mm-dd")),[1]SURVEY123!$A:$A,[1]SURVEY123!$AJ:$AJ,"")=0,"",_xlfn.XLOOKUP(($A37&amp;"_"&amp;TEXT(P$2,"yyyy-mm-dd")),[1]SURVEY123!$A:$A,[1]SURVEY123!$AJ:$AJ,""))</f>
        <v/>
      </c>
      <c r="Q37" s="3" t="str">
        <f>IF(_xlfn.XLOOKUP(($A37&amp;"_"&amp;TEXT(Q$2,"yyyy-mm-dd")),[1]SURVEY123!$A:$A,[1]SURVEY123!$AJ:$AJ,"")=0,"",_xlfn.XLOOKUP(($A37&amp;"_"&amp;TEXT(Q$2,"yyyy-mm-dd")),[1]SURVEY123!$A:$A,[1]SURVEY123!$AJ:$AJ,""))</f>
        <v/>
      </c>
      <c r="R37" s="21">
        <f t="shared" si="1"/>
        <v>0</v>
      </c>
      <c r="S37" s="21">
        <f t="shared" si="2"/>
        <v>0</v>
      </c>
      <c r="T37" s="12" t="str" cm="1">
        <f t="array" ref="T37">_xlfn.IFS(B37="","NA",R37=0, "Excellent", S37=0, "Good", OR(S37=1, S37=2), "Fair", S37&gt;=3, "Poor")</f>
        <v>Excellent</v>
      </c>
    </row>
    <row r="38" spans="1:20">
      <c r="A38" s="3" t="s">
        <v>41</v>
      </c>
      <c r="B38" s="24">
        <f t="shared" si="3"/>
        <v>5.8550000000000004</v>
      </c>
      <c r="C38" s="3" t="str">
        <f>IF(_xlfn.XLOOKUP(($A38&amp;"_"&amp;TEXT(C$2,"yyyy-mm-dd")),[1]SURVEY123!$A:$A,[1]SURVEY123!$AJ:$AJ,"")=0,"",_xlfn.XLOOKUP(($A38&amp;"_"&amp;TEXT(C$2,"yyyy-mm-dd")),[1]SURVEY123!$A:$A,[1]SURVEY123!$AJ:$AJ,""))</f>
        <v/>
      </c>
      <c r="D38" s="3" t="str">
        <f>IF(_xlfn.XLOOKUP(($A38&amp;"_"&amp;TEXT(D$2,"yyyy-mm-dd")),[1]SURVEY123!$A:$A,[1]SURVEY123!$AJ:$AJ,"")=0,"",_xlfn.XLOOKUP(($A38&amp;"_"&amp;TEXT(D$2,"yyyy-mm-dd")),[1]SURVEY123!$A:$A,[1]SURVEY123!$AJ:$AJ,""))</f>
        <v/>
      </c>
      <c r="E38" s="3" t="str">
        <f>IF(_xlfn.XLOOKUP(($A38&amp;"_"&amp;TEXT(E$2,"yyyy-mm-dd")),[1]SURVEY123!$A:$A,[1]SURVEY123!$AJ:$AJ,"")=0,"",_xlfn.XLOOKUP(($A38&amp;"_"&amp;TEXT(E$2,"yyyy-mm-dd")),[1]SURVEY123!$A:$A,[1]SURVEY123!$AJ:$AJ,""))</f>
        <v/>
      </c>
      <c r="F38" s="3" t="str">
        <f>IF(_xlfn.XLOOKUP(($A38&amp;"_"&amp;TEXT(F$2,"yyyy-mm-dd")),[1]SURVEY123!$A:$A,[1]SURVEY123!$AJ:$AJ,"")=0,"",_xlfn.XLOOKUP(($A38&amp;"_"&amp;TEXT(F$2,"yyyy-mm-dd")),[1]SURVEY123!$A:$A,[1]SURVEY123!$AJ:$AJ,""))</f>
        <v/>
      </c>
      <c r="G38" s="3" t="str">
        <f>IF(_xlfn.XLOOKUP(($A38&amp;"_"&amp;TEXT(G$2,"yyyy-mm-dd")),[1]SURVEY123!$A:$A,[1]SURVEY123!$AJ:$AJ,"")=0,"",_xlfn.XLOOKUP(($A38&amp;"_"&amp;TEXT(G$2,"yyyy-mm-dd")),[1]SURVEY123!$A:$A,[1]SURVEY123!$AJ:$AJ,""))</f>
        <v/>
      </c>
      <c r="H38" s="3">
        <f>IF(_xlfn.XLOOKUP(($A38&amp;"_"&amp;TEXT(H$2,"yyyy-mm-dd")),[1]SURVEY123!$A:$A,[1]SURVEY123!$AJ:$AJ,"")=0,"",_xlfn.XLOOKUP(($A38&amp;"_"&amp;TEXT(H$2,"yyyy-mm-dd")),[1]SURVEY123!$A:$A,[1]SURVEY123!$AJ:$AJ,""))</f>
        <v>9.2200000000000006</v>
      </c>
      <c r="I38" s="3">
        <f>IF(_xlfn.XLOOKUP(($A38&amp;"_"&amp;TEXT(I$2,"yyyy-mm-dd")),[1]SURVEY123!$A:$A,[1]SURVEY123!$AJ:$AJ,"")=0,"",_xlfn.XLOOKUP(($A38&amp;"_"&amp;TEXT(I$2,"yyyy-mm-dd")),[1]SURVEY123!$A:$A,[1]SURVEY123!$AJ:$AJ,""))</f>
        <v>2.4900000000000002</v>
      </c>
      <c r="J38" s="3" t="str">
        <f>IF(_xlfn.XLOOKUP(($A38&amp;"_"&amp;TEXT(J$2,"yyyy-mm-dd")),[1]SURVEY123!$A:$A,[1]SURVEY123!$AJ:$AJ,"")=0,"",_xlfn.XLOOKUP(($A38&amp;"_"&amp;TEXT(J$2,"yyyy-mm-dd")),[1]SURVEY123!$A:$A,[1]SURVEY123!$AJ:$AJ,""))</f>
        <v/>
      </c>
      <c r="K38" s="3" t="str">
        <f>IF(_xlfn.XLOOKUP(($A38&amp;"_"&amp;TEXT(K$2,"yyyy-mm-dd")),[1]SURVEY123!$A:$A,[1]SURVEY123!$AJ:$AJ,"")=0,"",_xlfn.XLOOKUP(($A38&amp;"_"&amp;TEXT(K$2,"yyyy-mm-dd")),[1]SURVEY123!$A:$A,[1]SURVEY123!$AJ:$AJ,""))</f>
        <v/>
      </c>
      <c r="L38" s="3" t="str">
        <f>IF(_xlfn.XLOOKUP(($A38&amp;"_"&amp;TEXT(L$2,"yyyy-mm-dd")),[1]SURVEY123!$A:$A,[1]SURVEY123!$AJ:$AJ,"")=0,"",_xlfn.XLOOKUP(($A38&amp;"_"&amp;TEXT(L$2,"yyyy-mm-dd")),[1]SURVEY123!$A:$A,[1]SURVEY123!$AJ:$AJ,""))</f>
        <v/>
      </c>
      <c r="M38" s="3" t="str">
        <f>IF(_xlfn.XLOOKUP(($A38&amp;"_"&amp;TEXT(M$2,"yyyy-mm-dd")),[1]SURVEY123!$A:$A,[1]SURVEY123!$AJ:$AJ,"")=0,"",_xlfn.XLOOKUP(($A38&amp;"_"&amp;TEXT(M$2,"yyyy-mm-dd")),[1]SURVEY123!$A:$A,[1]SURVEY123!$AJ:$AJ,""))</f>
        <v/>
      </c>
      <c r="N38" s="3" t="str">
        <f>IF(_xlfn.XLOOKUP(($A38&amp;"_"&amp;TEXT(N$2,"yyyy-mm-dd")),[1]SURVEY123!$A:$A,[1]SURVEY123!$AJ:$AJ,"")=0,"",_xlfn.XLOOKUP(($A38&amp;"_"&amp;TEXT(N$2,"yyyy-mm-dd")),[1]SURVEY123!$A:$A,[1]SURVEY123!$AJ:$AJ,""))</f>
        <v/>
      </c>
      <c r="O38" s="3" t="str">
        <f>IF(_xlfn.XLOOKUP(($A38&amp;"_"&amp;TEXT(O$2,"yyyy-mm-dd")),[1]SURVEY123!$A:$A,[1]SURVEY123!$AJ:$AJ,"")=0,"",_xlfn.XLOOKUP(($A38&amp;"_"&amp;TEXT(O$2,"yyyy-mm-dd")),[1]SURVEY123!$A:$A,[1]SURVEY123!$AJ:$AJ,""))</f>
        <v/>
      </c>
      <c r="P38" s="3" t="str">
        <f>IF(_xlfn.XLOOKUP(($A38&amp;"_"&amp;TEXT(P$2,"yyyy-mm-dd")),[1]SURVEY123!$A:$A,[1]SURVEY123!$AJ:$AJ,"")=0,"",_xlfn.XLOOKUP(($A38&amp;"_"&amp;TEXT(P$2,"yyyy-mm-dd")),[1]SURVEY123!$A:$A,[1]SURVEY123!$AJ:$AJ,""))</f>
        <v/>
      </c>
      <c r="Q38" s="3" t="str">
        <f>IF(_xlfn.XLOOKUP(($A38&amp;"_"&amp;TEXT(Q$2,"yyyy-mm-dd")),[1]SURVEY123!$A:$A,[1]SURVEY123!$AJ:$AJ,"")=0,"",_xlfn.XLOOKUP(($A38&amp;"_"&amp;TEXT(Q$2,"yyyy-mm-dd")),[1]SURVEY123!$A:$A,[1]SURVEY123!$AJ:$AJ,""))</f>
        <v/>
      </c>
      <c r="R38" s="21">
        <f t="shared" si="1"/>
        <v>0</v>
      </c>
      <c r="S38" s="21">
        <f t="shared" si="2"/>
        <v>0</v>
      </c>
      <c r="T38" s="12" t="str" cm="1">
        <f t="array" ref="T38">_xlfn.IFS(B38="","NA",R38=0, "Excellent", S38=0, "Good", OR(S38=1, S38=2), "Fair", S38&gt;=3, "Poor")</f>
        <v>Excellent</v>
      </c>
    </row>
    <row r="39" spans="1:20">
      <c r="A39" s="3" t="s">
        <v>42</v>
      </c>
      <c r="B39" s="24">
        <f t="shared" si="3"/>
        <v>4.3141666666666669</v>
      </c>
      <c r="C39" s="3">
        <f>IF(_xlfn.XLOOKUP(($A39&amp;"_"&amp;TEXT(C$2,"yyyy-mm-dd")),[1]SURVEY123!$A:$A,[1]SURVEY123!$AJ:$AJ,"")=0,"",_xlfn.XLOOKUP(($A39&amp;"_"&amp;TEXT(C$2,"yyyy-mm-dd")),[1]SURVEY123!$A:$A,[1]SURVEY123!$AJ:$AJ,""))</f>
        <v>3.19</v>
      </c>
      <c r="D39" s="3">
        <f>IF(_xlfn.XLOOKUP(($A39&amp;"_"&amp;TEXT(D$2,"yyyy-mm-dd")),[1]SURVEY123!$A:$A,[1]SURVEY123!$AJ:$AJ,"")=0,"",_xlfn.XLOOKUP(($A39&amp;"_"&amp;TEXT(D$2,"yyyy-mm-dd")),[1]SURVEY123!$A:$A,[1]SURVEY123!$AJ:$AJ,""))</f>
        <v>3.52</v>
      </c>
      <c r="E39" s="3">
        <f>IF(_xlfn.XLOOKUP(($A39&amp;"_"&amp;TEXT(E$2,"yyyy-mm-dd")),[1]SURVEY123!$A:$A,[1]SURVEY123!$AJ:$AJ,"")=0,"",_xlfn.XLOOKUP(($A39&amp;"_"&amp;TEXT(E$2,"yyyy-mm-dd")),[1]SURVEY123!$A:$A,[1]SURVEY123!$AJ:$AJ,""))</f>
        <v>10.8</v>
      </c>
      <c r="F39" s="3">
        <f>IF(_xlfn.XLOOKUP(($A39&amp;"_"&amp;TEXT(F$2,"yyyy-mm-dd")),[1]SURVEY123!$A:$A,[1]SURVEY123!$AJ:$AJ,"")=0,"",_xlfn.XLOOKUP(($A39&amp;"_"&amp;TEXT(F$2,"yyyy-mm-dd")),[1]SURVEY123!$A:$A,[1]SURVEY123!$AJ:$AJ,""))</f>
        <v>2.04</v>
      </c>
      <c r="G39" s="3">
        <f>IF(_xlfn.XLOOKUP(($A39&amp;"_"&amp;TEXT(G$2,"yyyy-mm-dd")),[1]SURVEY123!$A:$A,[1]SURVEY123!$AJ:$AJ,"")=0,"",_xlfn.XLOOKUP(($A39&amp;"_"&amp;TEXT(G$2,"yyyy-mm-dd")),[1]SURVEY123!$A:$A,[1]SURVEY123!$AJ:$AJ,""))</f>
        <v>3.33</v>
      </c>
      <c r="H39" s="3">
        <f>IF(_xlfn.XLOOKUP(($A39&amp;"_"&amp;TEXT(H$2,"yyyy-mm-dd")),[1]SURVEY123!$A:$A,[1]SURVEY123!$AJ:$AJ,"")=0,"",_xlfn.XLOOKUP(($A39&amp;"_"&amp;TEXT(H$2,"yyyy-mm-dd")),[1]SURVEY123!$A:$A,[1]SURVEY123!$AJ:$AJ,""))</f>
        <v>3.92</v>
      </c>
      <c r="I39" s="3">
        <f>IF(_xlfn.XLOOKUP(($A39&amp;"_"&amp;TEXT(I$2,"yyyy-mm-dd")),[1]SURVEY123!$A:$A,[1]SURVEY123!$AJ:$AJ,"")=0,"",_xlfn.XLOOKUP(($A39&amp;"_"&amp;TEXT(I$2,"yyyy-mm-dd")),[1]SURVEY123!$A:$A,[1]SURVEY123!$AJ:$AJ,""))</f>
        <v>0.4</v>
      </c>
      <c r="J39" s="3">
        <f>IF(_xlfn.XLOOKUP(($A39&amp;"_"&amp;TEXT(J$2,"yyyy-mm-dd")),[1]SURVEY123!$A:$A,[1]SURVEY123!$AJ:$AJ,"")=0,"",_xlfn.XLOOKUP(($A39&amp;"_"&amp;TEXT(J$2,"yyyy-mm-dd")),[1]SURVEY123!$A:$A,[1]SURVEY123!$AJ:$AJ,""))</f>
        <v>10.3</v>
      </c>
      <c r="K39" s="3">
        <f>IF(_xlfn.XLOOKUP(($A39&amp;"_"&amp;TEXT(K$2,"yyyy-mm-dd")),[1]SURVEY123!$A:$A,[1]SURVEY123!$AJ:$AJ,"")=0,"",_xlfn.XLOOKUP(($A39&amp;"_"&amp;TEXT(K$2,"yyyy-mm-dd")),[1]SURVEY123!$A:$A,[1]SURVEY123!$AJ:$AJ,""))</f>
        <v>1.72</v>
      </c>
      <c r="L39" s="3">
        <f>IF(_xlfn.XLOOKUP(($A39&amp;"_"&amp;TEXT(L$2,"yyyy-mm-dd")),[1]SURVEY123!$A:$A,[1]SURVEY123!$AJ:$AJ,"")=0,"",_xlfn.XLOOKUP(($A39&amp;"_"&amp;TEXT(L$2,"yyyy-mm-dd")),[1]SURVEY123!$A:$A,[1]SURVEY123!$AJ:$AJ,""))</f>
        <v>7.03</v>
      </c>
      <c r="M39" s="3">
        <f>IF(_xlfn.XLOOKUP(($A39&amp;"_"&amp;TEXT(M$2,"yyyy-mm-dd")),[1]SURVEY123!$A:$A,[1]SURVEY123!$AJ:$AJ,"")=0,"",_xlfn.XLOOKUP(($A39&amp;"_"&amp;TEXT(M$2,"yyyy-mm-dd")),[1]SURVEY123!$A:$A,[1]SURVEY123!$AJ:$AJ,""))</f>
        <v>3.67</v>
      </c>
      <c r="N39" s="3">
        <f>IF(_xlfn.XLOOKUP(($A39&amp;"_"&amp;TEXT(N$2,"yyyy-mm-dd")),[1]SURVEY123!$A:$A,[1]SURVEY123!$AJ:$AJ,"")=0,"",_xlfn.XLOOKUP(($A39&amp;"_"&amp;TEXT(N$2,"yyyy-mm-dd")),[1]SURVEY123!$A:$A,[1]SURVEY123!$AJ:$AJ,""))</f>
        <v>1.85</v>
      </c>
      <c r="O39" s="3" t="str">
        <f>IF(_xlfn.XLOOKUP(($A39&amp;"_"&amp;TEXT(O$2,"yyyy-mm-dd")),[1]SURVEY123!$A:$A,[1]SURVEY123!$AJ:$AJ,"")=0,"",_xlfn.XLOOKUP(($A39&amp;"_"&amp;TEXT(O$2,"yyyy-mm-dd")),[1]SURVEY123!$A:$A,[1]SURVEY123!$AJ:$AJ,""))</f>
        <v/>
      </c>
      <c r="P39" s="3" t="str">
        <f>IF(_xlfn.XLOOKUP(($A39&amp;"_"&amp;TEXT(P$2,"yyyy-mm-dd")),[1]SURVEY123!$A:$A,[1]SURVEY123!$AJ:$AJ,"")=0,"",_xlfn.XLOOKUP(($A39&amp;"_"&amp;TEXT(P$2,"yyyy-mm-dd")),[1]SURVEY123!$A:$A,[1]SURVEY123!$AJ:$AJ,""))</f>
        <v/>
      </c>
      <c r="Q39" s="3" t="str">
        <f>IF(_xlfn.XLOOKUP(($A39&amp;"_"&amp;TEXT(Q$2,"yyyy-mm-dd")),[1]SURVEY123!$A:$A,[1]SURVEY123!$AJ:$AJ,"")=0,"",_xlfn.XLOOKUP(($A39&amp;"_"&amp;TEXT(Q$2,"yyyy-mm-dd")),[1]SURVEY123!$A:$A,[1]SURVEY123!$AJ:$AJ,""))</f>
        <v/>
      </c>
      <c r="R39" s="21">
        <f t="shared" si="1"/>
        <v>0</v>
      </c>
      <c r="S39" s="21">
        <f t="shared" si="2"/>
        <v>0</v>
      </c>
      <c r="T39" s="12" t="str" cm="1">
        <f t="array" ref="T39">_xlfn.IFS(B39="","NA",R39=0, "Excellent", S39=0, "Good", OR(S39=1, S39=2), "Fair", S39&gt;=3, "Poor")</f>
        <v>Excellent</v>
      </c>
    </row>
    <row r="40" spans="1:20">
      <c r="A40" s="3" t="s">
        <v>43</v>
      </c>
      <c r="B40" s="24" t="str">
        <f t="shared" si="3"/>
        <v/>
      </c>
      <c r="C40" s="3" t="str">
        <f>IF(_xlfn.XLOOKUP(($A40&amp;"_"&amp;TEXT(C$2,"yyyy-mm-dd")),[1]SURVEY123!$A:$A,[1]SURVEY123!$AJ:$AJ,"")=0,"",_xlfn.XLOOKUP(($A40&amp;"_"&amp;TEXT(C$2,"yyyy-mm-dd")),[1]SURVEY123!$A:$A,[1]SURVEY123!$AJ:$AJ,""))</f>
        <v/>
      </c>
      <c r="D40" s="3" t="str">
        <f>IF(_xlfn.XLOOKUP(($A40&amp;"_"&amp;TEXT(D$2,"yyyy-mm-dd")),[1]SURVEY123!$A:$A,[1]SURVEY123!$AJ:$AJ,"")=0,"",_xlfn.XLOOKUP(($A40&amp;"_"&amp;TEXT(D$2,"yyyy-mm-dd")),[1]SURVEY123!$A:$A,[1]SURVEY123!$AJ:$AJ,""))</f>
        <v/>
      </c>
      <c r="E40" s="3" t="str">
        <f>IF(_xlfn.XLOOKUP(($A40&amp;"_"&amp;TEXT(E$2,"yyyy-mm-dd")),[1]SURVEY123!$A:$A,[1]SURVEY123!$AJ:$AJ,"")=0,"",_xlfn.XLOOKUP(($A40&amp;"_"&amp;TEXT(E$2,"yyyy-mm-dd")),[1]SURVEY123!$A:$A,[1]SURVEY123!$AJ:$AJ,""))</f>
        <v/>
      </c>
      <c r="F40" s="3" t="str">
        <f>IF(_xlfn.XLOOKUP(($A40&amp;"_"&amp;TEXT(F$2,"yyyy-mm-dd")),[1]SURVEY123!$A:$A,[1]SURVEY123!$AJ:$AJ,"")=0,"",_xlfn.XLOOKUP(($A40&amp;"_"&amp;TEXT(F$2,"yyyy-mm-dd")),[1]SURVEY123!$A:$A,[1]SURVEY123!$AJ:$AJ,""))</f>
        <v/>
      </c>
      <c r="G40" s="3" t="str">
        <f>IF(_xlfn.XLOOKUP(($A40&amp;"_"&amp;TEXT(G$2,"yyyy-mm-dd")),[1]SURVEY123!$A:$A,[1]SURVEY123!$AJ:$AJ,"")=0,"",_xlfn.XLOOKUP(($A40&amp;"_"&amp;TEXT(G$2,"yyyy-mm-dd")),[1]SURVEY123!$A:$A,[1]SURVEY123!$AJ:$AJ,""))</f>
        <v/>
      </c>
      <c r="H40" s="3" t="str">
        <f>IF(_xlfn.XLOOKUP(($A40&amp;"_"&amp;TEXT(H$2,"yyyy-mm-dd")),[1]SURVEY123!$A:$A,[1]SURVEY123!$AJ:$AJ,"")=0,"",_xlfn.XLOOKUP(($A40&amp;"_"&amp;TEXT(H$2,"yyyy-mm-dd")),[1]SURVEY123!$A:$A,[1]SURVEY123!$AJ:$AJ,""))</f>
        <v/>
      </c>
      <c r="I40" s="3" t="str">
        <f>IF(_xlfn.XLOOKUP(($A40&amp;"_"&amp;TEXT(I$2,"yyyy-mm-dd")),[1]SURVEY123!$A:$A,[1]SURVEY123!$AJ:$AJ,"")=0,"",_xlfn.XLOOKUP(($A40&amp;"_"&amp;TEXT(I$2,"yyyy-mm-dd")),[1]SURVEY123!$A:$A,[1]SURVEY123!$AJ:$AJ,""))</f>
        <v/>
      </c>
      <c r="J40" s="3" t="str">
        <f>IF(_xlfn.XLOOKUP(($A40&amp;"_"&amp;TEXT(J$2,"yyyy-mm-dd")),[1]SURVEY123!$A:$A,[1]SURVEY123!$AJ:$AJ,"")=0,"",_xlfn.XLOOKUP(($A40&amp;"_"&amp;TEXT(J$2,"yyyy-mm-dd")),[1]SURVEY123!$A:$A,[1]SURVEY123!$AJ:$AJ,""))</f>
        <v/>
      </c>
      <c r="K40" s="3" t="str">
        <f>IF(_xlfn.XLOOKUP(($A40&amp;"_"&amp;TEXT(K$2,"yyyy-mm-dd")),[1]SURVEY123!$A:$A,[1]SURVEY123!$AJ:$AJ,"")=0,"",_xlfn.XLOOKUP(($A40&amp;"_"&amp;TEXT(K$2,"yyyy-mm-dd")),[1]SURVEY123!$A:$A,[1]SURVEY123!$AJ:$AJ,""))</f>
        <v/>
      </c>
      <c r="L40" s="3" t="str">
        <f>IF(_xlfn.XLOOKUP(($A40&amp;"_"&amp;TEXT(L$2,"yyyy-mm-dd")),[1]SURVEY123!$A:$A,[1]SURVEY123!$AJ:$AJ,"")=0,"",_xlfn.XLOOKUP(($A40&amp;"_"&amp;TEXT(L$2,"yyyy-mm-dd")),[1]SURVEY123!$A:$A,[1]SURVEY123!$AJ:$AJ,""))</f>
        <v/>
      </c>
      <c r="M40" s="3" t="str">
        <f>IF(_xlfn.XLOOKUP(($A40&amp;"_"&amp;TEXT(M$2,"yyyy-mm-dd")),[1]SURVEY123!$A:$A,[1]SURVEY123!$AJ:$AJ,"")=0,"",_xlfn.XLOOKUP(($A40&amp;"_"&amp;TEXT(M$2,"yyyy-mm-dd")),[1]SURVEY123!$A:$A,[1]SURVEY123!$AJ:$AJ,""))</f>
        <v/>
      </c>
      <c r="N40" s="3" t="str">
        <f>IF(_xlfn.XLOOKUP(($A40&amp;"_"&amp;TEXT(N$2,"yyyy-mm-dd")),[1]SURVEY123!$A:$A,[1]SURVEY123!$AJ:$AJ,"")=0,"",_xlfn.XLOOKUP(($A40&amp;"_"&amp;TEXT(N$2,"yyyy-mm-dd")),[1]SURVEY123!$A:$A,[1]SURVEY123!$AJ:$AJ,""))</f>
        <v/>
      </c>
      <c r="O40" s="3" t="str">
        <f>IF(_xlfn.XLOOKUP(($A40&amp;"_"&amp;TEXT(O$2,"yyyy-mm-dd")),[1]SURVEY123!$A:$A,[1]SURVEY123!$AJ:$AJ,"")=0,"",_xlfn.XLOOKUP(($A40&amp;"_"&amp;TEXT(O$2,"yyyy-mm-dd")),[1]SURVEY123!$A:$A,[1]SURVEY123!$AJ:$AJ,""))</f>
        <v/>
      </c>
      <c r="P40" s="3" t="str">
        <f>IF(_xlfn.XLOOKUP(($A40&amp;"_"&amp;TEXT(P$2,"yyyy-mm-dd")),[1]SURVEY123!$A:$A,[1]SURVEY123!$AJ:$AJ,"")=0,"",_xlfn.XLOOKUP(($A40&amp;"_"&amp;TEXT(P$2,"yyyy-mm-dd")),[1]SURVEY123!$A:$A,[1]SURVEY123!$AJ:$AJ,""))</f>
        <v/>
      </c>
      <c r="Q40" s="3" t="str">
        <f>IF(_xlfn.XLOOKUP(($A40&amp;"_"&amp;TEXT(Q$2,"yyyy-mm-dd")),[1]SURVEY123!$A:$A,[1]SURVEY123!$AJ:$AJ,"")=0,"",_xlfn.XLOOKUP(($A40&amp;"_"&amp;TEXT(Q$2,"yyyy-mm-dd")),[1]SURVEY123!$A:$A,[1]SURVEY123!$AJ:$AJ,""))</f>
        <v/>
      </c>
      <c r="R40" s="21">
        <f t="shared" si="1"/>
        <v>0</v>
      </c>
      <c r="S40" s="21">
        <f t="shared" si="2"/>
        <v>0</v>
      </c>
      <c r="T40" s="12" t="str" cm="1">
        <f t="array" ref="T40">_xlfn.IFS(B40="","NA",R40=0, "Excellent", S40=0, "Good", OR(S40=1, S40=2), "Fair", S40&gt;=3, "Poor")</f>
        <v>NA</v>
      </c>
    </row>
    <row r="41" spans="1:20">
      <c r="A41" s="3" t="s">
        <v>44</v>
      </c>
      <c r="B41" s="24">
        <f t="shared" si="3"/>
        <v>7.1219999999999999</v>
      </c>
      <c r="C41" s="3" t="str">
        <f>IF(_xlfn.XLOOKUP(($A41&amp;"_"&amp;TEXT(C$2,"yyyy-mm-dd")),[1]SURVEY123!$A:$A,[1]SURVEY123!$AJ:$AJ,"")=0,"",_xlfn.XLOOKUP(($A41&amp;"_"&amp;TEXT(C$2,"yyyy-mm-dd")),[1]SURVEY123!$A:$A,[1]SURVEY123!$AJ:$AJ,""))</f>
        <v/>
      </c>
      <c r="D41" s="3" t="str">
        <f>IF(_xlfn.XLOOKUP(($A41&amp;"_"&amp;TEXT(D$2,"yyyy-mm-dd")),[1]SURVEY123!$A:$A,[1]SURVEY123!$AJ:$AJ,"")=0,"",_xlfn.XLOOKUP(($A41&amp;"_"&amp;TEXT(D$2,"yyyy-mm-dd")),[1]SURVEY123!$A:$A,[1]SURVEY123!$AJ:$AJ,""))</f>
        <v/>
      </c>
      <c r="E41" s="3" t="str">
        <f>IF(_xlfn.XLOOKUP(($A41&amp;"_"&amp;TEXT(E$2,"yyyy-mm-dd")),[1]SURVEY123!$A:$A,[1]SURVEY123!$AJ:$AJ,"")=0,"",_xlfn.XLOOKUP(($A41&amp;"_"&amp;TEXT(E$2,"yyyy-mm-dd")),[1]SURVEY123!$A:$A,[1]SURVEY123!$AJ:$AJ,""))</f>
        <v/>
      </c>
      <c r="F41" s="3" t="str">
        <f>IF(_xlfn.XLOOKUP(($A41&amp;"_"&amp;TEXT(F$2,"yyyy-mm-dd")),[1]SURVEY123!$A:$A,[1]SURVEY123!$AJ:$AJ,"")=0,"",_xlfn.XLOOKUP(($A41&amp;"_"&amp;TEXT(F$2,"yyyy-mm-dd")),[1]SURVEY123!$A:$A,[1]SURVEY123!$AJ:$AJ,""))</f>
        <v/>
      </c>
      <c r="G41" s="3" t="str">
        <f>IF(_xlfn.XLOOKUP(($A41&amp;"_"&amp;TEXT(G$2,"yyyy-mm-dd")),[1]SURVEY123!$A:$A,[1]SURVEY123!$AJ:$AJ,"")=0,"",_xlfn.XLOOKUP(($A41&amp;"_"&amp;TEXT(G$2,"yyyy-mm-dd")),[1]SURVEY123!$A:$A,[1]SURVEY123!$AJ:$AJ,""))</f>
        <v/>
      </c>
      <c r="H41" s="3" t="str">
        <f>IF(_xlfn.XLOOKUP(($A41&amp;"_"&amp;TEXT(H$2,"yyyy-mm-dd")),[1]SURVEY123!$A:$A,[1]SURVEY123!$AJ:$AJ,"")=0,"",_xlfn.XLOOKUP(($A41&amp;"_"&amp;TEXT(H$2,"yyyy-mm-dd")),[1]SURVEY123!$A:$A,[1]SURVEY123!$AJ:$AJ,""))</f>
        <v/>
      </c>
      <c r="I41" s="3" t="str">
        <f>IF(_xlfn.XLOOKUP(($A41&amp;"_"&amp;TEXT(I$2,"yyyy-mm-dd")),[1]SURVEY123!$A:$A,[1]SURVEY123!$AJ:$AJ,"")=0,"",_xlfn.XLOOKUP(($A41&amp;"_"&amp;TEXT(I$2,"yyyy-mm-dd")),[1]SURVEY123!$A:$A,[1]SURVEY123!$AJ:$AJ,""))</f>
        <v/>
      </c>
      <c r="J41" s="3">
        <f>IF(_xlfn.XLOOKUP(($A41&amp;"_"&amp;TEXT(J$2,"yyyy-mm-dd")),[1]SURVEY123!$A:$A,[1]SURVEY123!$AJ:$AJ,"")=0,"",_xlfn.XLOOKUP(($A41&amp;"_"&amp;TEXT(J$2,"yyyy-mm-dd")),[1]SURVEY123!$A:$A,[1]SURVEY123!$AJ:$AJ,""))</f>
        <v>4.1500000000000004</v>
      </c>
      <c r="K41" s="3">
        <f>IF(_xlfn.XLOOKUP(($A41&amp;"_"&amp;TEXT(K$2,"yyyy-mm-dd")),[1]SURVEY123!$A:$A,[1]SURVEY123!$AJ:$AJ,"")=0,"",_xlfn.XLOOKUP(($A41&amp;"_"&amp;TEXT(K$2,"yyyy-mm-dd")),[1]SURVEY123!$A:$A,[1]SURVEY123!$AJ:$AJ,""))</f>
        <v>4</v>
      </c>
      <c r="L41" s="3">
        <f>IF(_xlfn.XLOOKUP(($A41&amp;"_"&amp;TEXT(L$2,"yyyy-mm-dd")),[1]SURVEY123!$A:$A,[1]SURVEY123!$AJ:$AJ,"")=0,"",_xlfn.XLOOKUP(($A41&amp;"_"&amp;TEXT(L$2,"yyyy-mm-dd")),[1]SURVEY123!$A:$A,[1]SURVEY123!$AJ:$AJ,""))</f>
        <v>5.54</v>
      </c>
      <c r="M41" s="3">
        <f>IF(_xlfn.XLOOKUP(($A41&amp;"_"&amp;TEXT(M$2,"yyyy-mm-dd")),[1]SURVEY123!$A:$A,[1]SURVEY123!$AJ:$AJ,"")=0,"",_xlfn.XLOOKUP(($A41&amp;"_"&amp;TEXT(M$2,"yyyy-mm-dd")),[1]SURVEY123!$A:$A,[1]SURVEY123!$AJ:$AJ,""))</f>
        <v>6.52</v>
      </c>
      <c r="N41" s="3">
        <f>IF(_xlfn.XLOOKUP(($A41&amp;"_"&amp;TEXT(N$2,"yyyy-mm-dd")),[1]SURVEY123!$A:$A,[1]SURVEY123!$AJ:$AJ,"")=0,"",_xlfn.XLOOKUP(($A41&amp;"_"&amp;TEXT(N$2,"yyyy-mm-dd")),[1]SURVEY123!$A:$A,[1]SURVEY123!$AJ:$AJ,""))</f>
        <v>15.4</v>
      </c>
      <c r="O41" s="3" t="str">
        <f>IF(_xlfn.XLOOKUP(($A41&amp;"_"&amp;TEXT(O$2,"yyyy-mm-dd")),[1]SURVEY123!$A:$A,[1]SURVEY123!$AJ:$AJ,"")=0,"",_xlfn.XLOOKUP(($A41&amp;"_"&amp;TEXT(O$2,"yyyy-mm-dd")),[1]SURVEY123!$A:$A,[1]SURVEY123!$AJ:$AJ,""))</f>
        <v/>
      </c>
      <c r="P41" s="3" t="str">
        <f>IF(_xlfn.XLOOKUP(($A41&amp;"_"&amp;TEXT(P$2,"yyyy-mm-dd")),[1]SURVEY123!$A:$A,[1]SURVEY123!$AJ:$AJ,"")=0,"",_xlfn.XLOOKUP(($A41&amp;"_"&amp;TEXT(P$2,"yyyy-mm-dd")),[1]SURVEY123!$A:$A,[1]SURVEY123!$AJ:$AJ,""))</f>
        <v/>
      </c>
      <c r="Q41" s="3" t="str">
        <f>IF(_xlfn.XLOOKUP(($A41&amp;"_"&amp;TEXT(Q$2,"yyyy-mm-dd")),[1]SURVEY123!$A:$A,[1]SURVEY123!$AJ:$AJ,"")=0,"",_xlfn.XLOOKUP(($A41&amp;"_"&amp;TEXT(Q$2,"yyyy-mm-dd")),[1]SURVEY123!$A:$A,[1]SURVEY123!$AJ:$AJ,""))</f>
        <v/>
      </c>
      <c r="R41" s="21">
        <f t="shared" si="1"/>
        <v>1</v>
      </c>
      <c r="S41" s="21">
        <f t="shared" si="2"/>
        <v>0</v>
      </c>
      <c r="T41" s="12" t="str" cm="1">
        <f t="array" ref="T41">_xlfn.IFS(B41="","NA",R41=0, "Excellent", S41=0, "Good", OR(S41=1, S41=2), "Fair", S41&gt;=3, "Poor")</f>
        <v>Good</v>
      </c>
    </row>
    <row r="42" spans="1:20">
      <c r="A42" s="3" t="s">
        <v>45</v>
      </c>
      <c r="B42" s="24">
        <f t="shared" si="3"/>
        <v>5.2841666666666667</v>
      </c>
      <c r="C42" s="3">
        <f>IF(_xlfn.XLOOKUP(($A42&amp;"_"&amp;TEXT(C$2,"yyyy-mm-dd")),[1]SURVEY123!$A:$A,[1]SURVEY123!$AJ:$AJ,"")=0,"",_xlfn.XLOOKUP(($A42&amp;"_"&amp;TEXT(C$2,"yyyy-mm-dd")),[1]SURVEY123!$A:$A,[1]SURVEY123!$AJ:$AJ,""))</f>
        <v>11.1</v>
      </c>
      <c r="D42" s="3">
        <f>IF(_xlfn.XLOOKUP(($A42&amp;"_"&amp;TEXT(D$2,"yyyy-mm-dd")),[1]SURVEY123!$A:$A,[1]SURVEY123!$AJ:$AJ,"")=0,"",_xlfn.XLOOKUP(($A42&amp;"_"&amp;TEXT(D$2,"yyyy-mm-dd")),[1]SURVEY123!$A:$A,[1]SURVEY123!$AJ:$AJ,""))</f>
        <v>7.77</v>
      </c>
      <c r="E42" s="3">
        <f>IF(_xlfn.XLOOKUP(($A42&amp;"_"&amp;TEXT(E$2,"yyyy-mm-dd")),[1]SURVEY123!$A:$A,[1]SURVEY123!$AJ:$AJ,"")=0,"",_xlfn.XLOOKUP(($A42&amp;"_"&amp;TEXT(E$2,"yyyy-mm-dd")),[1]SURVEY123!$A:$A,[1]SURVEY123!$AJ:$AJ,""))</f>
        <v>7.67</v>
      </c>
      <c r="F42" s="3">
        <f>IF(_xlfn.XLOOKUP(($A42&amp;"_"&amp;TEXT(F$2,"yyyy-mm-dd")),[1]SURVEY123!$A:$A,[1]SURVEY123!$AJ:$AJ,"")=0,"",_xlfn.XLOOKUP(($A42&amp;"_"&amp;TEXT(F$2,"yyyy-mm-dd")),[1]SURVEY123!$A:$A,[1]SURVEY123!$AJ:$AJ,""))</f>
        <v>2.78</v>
      </c>
      <c r="G42" s="3">
        <f>IF(_xlfn.XLOOKUP(($A42&amp;"_"&amp;TEXT(G$2,"yyyy-mm-dd")),[1]SURVEY123!$A:$A,[1]SURVEY123!$AJ:$AJ,"")=0,"",_xlfn.XLOOKUP(($A42&amp;"_"&amp;TEXT(G$2,"yyyy-mm-dd")),[1]SURVEY123!$A:$A,[1]SURVEY123!$AJ:$AJ,""))</f>
        <v>3.43</v>
      </c>
      <c r="H42" s="3">
        <f>IF(_xlfn.XLOOKUP(($A42&amp;"_"&amp;TEXT(H$2,"yyyy-mm-dd")),[1]SURVEY123!$A:$A,[1]SURVEY123!$AJ:$AJ,"")=0,"",_xlfn.XLOOKUP(($A42&amp;"_"&amp;TEXT(H$2,"yyyy-mm-dd")),[1]SURVEY123!$A:$A,[1]SURVEY123!$AJ:$AJ,""))</f>
        <v>5.09</v>
      </c>
      <c r="I42" s="3">
        <f>IF(_xlfn.XLOOKUP(($A42&amp;"_"&amp;TEXT(I$2,"yyyy-mm-dd")),[1]SURVEY123!$A:$A,[1]SURVEY123!$AJ:$AJ,"")=0,"",_xlfn.XLOOKUP(($A42&amp;"_"&amp;TEXT(I$2,"yyyy-mm-dd")),[1]SURVEY123!$A:$A,[1]SURVEY123!$AJ:$AJ,""))</f>
        <v>2.71</v>
      </c>
      <c r="J42" s="3">
        <f>IF(_xlfn.XLOOKUP(($A42&amp;"_"&amp;TEXT(J$2,"yyyy-mm-dd")),[1]SURVEY123!$A:$A,[1]SURVEY123!$AJ:$AJ,"")=0,"",_xlfn.XLOOKUP(($A42&amp;"_"&amp;TEXT(J$2,"yyyy-mm-dd")),[1]SURVEY123!$A:$A,[1]SURVEY123!$AJ:$AJ,""))</f>
        <v>4.45</v>
      </c>
      <c r="K42" s="3">
        <f>IF(_xlfn.XLOOKUP(($A42&amp;"_"&amp;TEXT(K$2,"yyyy-mm-dd")),[1]SURVEY123!$A:$A,[1]SURVEY123!$AJ:$AJ,"")=0,"",_xlfn.XLOOKUP(($A42&amp;"_"&amp;TEXT(K$2,"yyyy-mm-dd")),[1]SURVEY123!$A:$A,[1]SURVEY123!$AJ:$AJ,""))</f>
        <v>3.43</v>
      </c>
      <c r="L42" s="3">
        <f>IF(_xlfn.XLOOKUP(($A42&amp;"_"&amp;TEXT(L$2,"yyyy-mm-dd")),[1]SURVEY123!$A:$A,[1]SURVEY123!$AJ:$AJ,"")=0,"",_xlfn.XLOOKUP(($A42&amp;"_"&amp;TEXT(L$2,"yyyy-mm-dd")),[1]SURVEY123!$A:$A,[1]SURVEY123!$AJ:$AJ,""))</f>
        <v>3.46</v>
      </c>
      <c r="M42" s="3">
        <f>IF(_xlfn.XLOOKUP(($A42&amp;"_"&amp;TEXT(M$2,"yyyy-mm-dd")),[1]SURVEY123!$A:$A,[1]SURVEY123!$AJ:$AJ,"")=0,"",_xlfn.XLOOKUP(($A42&amp;"_"&amp;TEXT(M$2,"yyyy-mm-dd")),[1]SURVEY123!$A:$A,[1]SURVEY123!$AJ:$AJ,""))</f>
        <v>4.3</v>
      </c>
      <c r="N42" s="3">
        <f>IF(_xlfn.XLOOKUP(($A42&amp;"_"&amp;TEXT(N$2,"yyyy-mm-dd")),[1]SURVEY123!$A:$A,[1]SURVEY123!$AJ:$AJ,"")=0,"",_xlfn.XLOOKUP(($A42&amp;"_"&amp;TEXT(N$2,"yyyy-mm-dd")),[1]SURVEY123!$A:$A,[1]SURVEY123!$AJ:$AJ,""))</f>
        <v>7.22</v>
      </c>
      <c r="O42" s="3" t="str">
        <f>IF(_xlfn.XLOOKUP(($A42&amp;"_"&amp;TEXT(O$2,"yyyy-mm-dd")),[1]SURVEY123!$A:$A,[1]SURVEY123!$AJ:$AJ,"")=0,"",_xlfn.XLOOKUP(($A42&amp;"_"&amp;TEXT(O$2,"yyyy-mm-dd")),[1]SURVEY123!$A:$A,[1]SURVEY123!$AJ:$AJ,""))</f>
        <v/>
      </c>
      <c r="P42" s="3" t="str">
        <f>IF(_xlfn.XLOOKUP(($A42&amp;"_"&amp;TEXT(P$2,"yyyy-mm-dd")),[1]SURVEY123!$A:$A,[1]SURVEY123!$AJ:$AJ,"")=0,"",_xlfn.XLOOKUP(($A42&amp;"_"&amp;TEXT(P$2,"yyyy-mm-dd")),[1]SURVEY123!$A:$A,[1]SURVEY123!$AJ:$AJ,""))</f>
        <v/>
      </c>
      <c r="Q42" s="3" t="str">
        <f>IF(_xlfn.XLOOKUP(($A42&amp;"_"&amp;TEXT(Q$2,"yyyy-mm-dd")),[1]SURVEY123!$A:$A,[1]SURVEY123!$AJ:$AJ,"")=0,"",_xlfn.XLOOKUP(($A42&amp;"_"&amp;TEXT(Q$2,"yyyy-mm-dd")),[1]SURVEY123!$A:$A,[1]SURVEY123!$AJ:$AJ,""))</f>
        <v/>
      </c>
      <c r="R42" s="21">
        <f t="shared" si="1"/>
        <v>0</v>
      </c>
      <c r="S42" s="21">
        <f t="shared" si="2"/>
        <v>0</v>
      </c>
      <c r="T42" s="12" t="str" cm="1">
        <f t="array" ref="T42">_xlfn.IFS(B42="","NA",R42=0, "Excellent", S42=0, "Good", OR(S42=1, S42=2), "Fair", S42&gt;=3, "Poor")</f>
        <v>Excellent</v>
      </c>
    </row>
    <row r="43" spans="1:20">
      <c r="A43" s="3" t="s">
        <v>46</v>
      </c>
      <c r="B43" s="24">
        <f t="shared" si="3"/>
        <v>4.6480000000000006</v>
      </c>
      <c r="C43" s="3" t="str">
        <f>IF(_xlfn.XLOOKUP(($A43&amp;"_"&amp;TEXT(C$2,"yyyy-mm-dd")),[1]SURVEY123!$A:$A,[1]SURVEY123!$AJ:$AJ,"")=0,"",_xlfn.XLOOKUP(($A43&amp;"_"&amp;TEXT(C$2,"yyyy-mm-dd")),[1]SURVEY123!$A:$A,[1]SURVEY123!$AJ:$AJ,""))</f>
        <v/>
      </c>
      <c r="D43" s="3" t="str">
        <f>IF(_xlfn.XLOOKUP(($A43&amp;"_"&amp;TEXT(D$2,"yyyy-mm-dd")),[1]SURVEY123!$A:$A,[1]SURVEY123!$AJ:$AJ,"")=0,"",_xlfn.XLOOKUP(($A43&amp;"_"&amp;TEXT(D$2,"yyyy-mm-dd")),[1]SURVEY123!$A:$A,[1]SURVEY123!$AJ:$AJ,""))</f>
        <v/>
      </c>
      <c r="E43" s="3" t="str">
        <f>IF(_xlfn.XLOOKUP(($A43&amp;"_"&amp;TEXT(E$2,"yyyy-mm-dd")),[1]SURVEY123!$A:$A,[1]SURVEY123!$AJ:$AJ,"")=0,"",_xlfn.XLOOKUP(($A43&amp;"_"&amp;TEXT(E$2,"yyyy-mm-dd")),[1]SURVEY123!$A:$A,[1]SURVEY123!$AJ:$AJ,""))</f>
        <v/>
      </c>
      <c r="F43" s="3" t="str">
        <f>IF(_xlfn.XLOOKUP(($A43&amp;"_"&amp;TEXT(F$2,"yyyy-mm-dd")),[1]SURVEY123!$A:$A,[1]SURVEY123!$AJ:$AJ,"")=0,"",_xlfn.XLOOKUP(($A43&amp;"_"&amp;TEXT(F$2,"yyyy-mm-dd")),[1]SURVEY123!$A:$A,[1]SURVEY123!$AJ:$AJ,""))</f>
        <v/>
      </c>
      <c r="G43" s="3" t="str">
        <f>IF(_xlfn.XLOOKUP(($A43&amp;"_"&amp;TEXT(G$2,"yyyy-mm-dd")),[1]SURVEY123!$A:$A,[1]SURVEY123!$AJ:$AJ,"")=0,"",_xlfn.XLOOKUP(($A43&amp;"_"&amp;TEXT(G$2,"yyyy-mm-dd")),[1]SURVEY123!$A:$A,[1]SURVEY123!$AJ:$AJ,""))</f>
        <v/>
      </c>
      <c r="H43" s="3" t="str">
        <f>IF(_xlfn.XLOOKUP(($A43&amp;"_"&amp;TEXT(H$2,"yyyy-mm-dd")),[1]SURVEY123!$A:$A,[1]SURVEY123!$AJ:$AJ,"")=0,"",_xlfn.XLOOKUP(($A43&amp;"_"&amp;TEXT(H$2,"yyyy-mm-dd")),[1]SURVEY123!$A:$A,[1]SURVEY123!$AJ:$AJ,""))</f>
        <v/>
      </c>
      <c r="I43" s="3">
        <f>IF(_xlfn.XLOOKUP(($A43&amp;"_"&amp;TEXT(I$2,"yyyy-mm-dd")),[1]SURVEY123!$A:$A,[1]SURVEY123!$AJ:$AJ,"")=0,"",_xlfn.XLOOKUP(($A43&amp;"_"&amp;TEXT(I$2,"yyyy-mm-dd")),[1]SURVEY123!$A:$A,[1]SURVEY123!$AJ:$AJ,""))</f>
        <v>1.58</v>
      </c>
      <c r="J43" s="3">
        <f>IF(_xlfn.XLOOKUP(($A43&amp;"_"&amp;TEXT(J$2,"yyyy-mm-dd")),[1]SURVEY123!$A:$A,[1]SURVEY123!$AJ:$AJ,"")=0,"",_xlfn.XLOOKUP(($A43&amp;"_"&amp;TEXT(J$2,"yyyy-mm-dd")),[1]SURVEY123!$A:$A,[1]SURVEY123!$AJ:$AJ,""))</f>
        <v>17.8</v>
      </c>
      <c r="K43" s="3">
        <f>IF(_xlfn.XLOOKUP(($A43&amp;"_"&amp;TEXT(K$2,"yyyy-mm-dd")),[1]SURVEY123!$A:$A,[1]SURVEY123!$AJ:$AJ,"")=0,"",_xlfn.XLOOKUP(($A43&amp;"_"&amp;TEXT(K$2,"yyyy-mm-dd")),[1]SURVEY123!$A:$A,[1]SURVEY123!$AJ:$AJ,""))</f>
        <v>1.75</v>
      </c>
      <c r="L43" s="3" t="str">
        <f>IF(_xlfn.XLOOKUP(($A43&amp;"_"&amp;TEXT(L$2,"yyyy-mm-dd")),[1]SURVEY123!$A:$A,[1]SURVEY123!$AJ:$AJ,"")=0,"",_xlfn.XLOOKUP(($A43&amp;"_"&amp;TEXT(L$2,"yyyy-mm-dd")),[1]SURVEY123!$A:$A,[1]SURVEY123!$AJ:$AJ,""))</f>
        <v/>
      </c>
      <c r="M43" s="3">
        <f>IF(_xlfn.XLOOKUP(($A43&amp;"_"&amp;TEXT(M$2,"yyyy-mm-dd")),[1]SURVEY123!$A:$A,[1]SURVEY123!$AJ:$AJ,"")=0,"",_xlfn.XLOOKUP(($A43&amp;"_"&amp;TEXT(M$2,"yyyy-mm-dd")),[1]SURVEY123!$A:$A,[1]SURVEY123!$AJ:$AJ,""))</f>
        <v>1.58</v>
      </c>
      <c r="N43" s="3">
        <f>IF(_xlfn.XLOOKUP(($A43&amp;"_"&amp;TEXT(N$2,"yyyy-mm-dd")),[1]SURVEY123!$A:$A,[1]SURVEY123!$AJ:$AJ,"")=0,"",_xlfn.XLOOKUP(($A43&amp;"_"&amp;TEXT(N$2,"yyyy-mm-dd")),[1]SURVEY123!$A:$A,[1]SURVEY123!$AJ:$AJ,""))</f>
        <v>0.53</v>
      </c>
      <c r="O43" s="3" t="str">
        <f>IF(_xlfn.XLOOKUP(($A43&amp;"_"&amp;TEXT(O$2,"yyyy-mm-dd")),[1]SURVEY123!$A:$A,[1]SURVEY123!$AJ:$AJ,"")=0,"",_xlfn.XLOOKUP(($A43&amp;"_"&amp;TEXT(O$2,"yyyy-mm-dd")),[1]SURVEY123!$A:$A,[1]SURVEY123!$AJ:$AJ,""))</f>
        <v/>
      </c>
      <c r="P43" s="3" t="str">
        <f>IF(_xlfn.XLOOKUP(($A43&amp;"_"&amp;TEXT(P$2,"yyyy-mm-dd")),[1]SURVEY123!$A:$A,[1]SURVEY123!$AJ:$AJ,"")=0,"",_xlfn.XLOOKUP(($A43&amp;"_"&amp;TEXT(P$2,"yyyy-mm-dd")),[1]SURVEY123!$A:$A,[1]SURVEY123!$AJ:$AJ,""))</f>
        <v/>
      </c>
      <c r="Q43" s="3" t="str">
        <f>IF(_xlfn.XLOOKUP(($A43&amp;"_"&amp;TEXT(Q$2,"yyyy-mm-dd")),[1]SURVEY123!$A:$A,[1]SURVEY123!$AJ:$AJ,"")=0,"",_xlfn.XLOOKUP(($A43&amp;"_"&amp;TEXT(Q$2,"yyyy-mm-dd")),[1]SURVEY123!$A:$A,[1]SURVEY123!$AJ:$AJ,""))</f>
        <v/>
      </c>
      <c r="R43" s="21">
        <f t="shared" si="1"/>
        <v>1</v>
      </c>
      <c r="S43" s="21">
        <f t="shared" si="2"/>
        <v>0</v>
      </c>
      <c r="T43" s="12" t="str" cm="1">
        <f t="array" ref="T43">_xlfn.IFS(B43="","NA",R43=0, "Excellent", S43=0, "Good", OR(S43=1, S43=2), "Fair", S43&gt;=3, "Poor")</f>
        <v>Good</v>
      </c>
    </row>
    <row r="44" spans="1:20">
      <c r="A44" s="3" t="s">
        <v>47</v>
      </c>
      <c r="B44" s="24">
        <f t="shared" si="3"/>
        <v>8.8999999999999986</v>
      </c>
      <c r="C44" s="3">
        <f>IF(_xlfn.XLOOKUP(($A44&amp;"_"&amp;TEXT(C$2,"yyyy-mm-dd")),[1]SURVEY123!$A:$A,[1]SURVEY123!$AJ:$AJ,"")=0,"",_xlfn.XLOOKUP(($A44&amp;"_"&amp;TEXT(C$2,"yyyy-mm-dd")),[1]SURVEY123!$A:$A,[1]SURVEY123!$AJ:$AJ,""))</f>
        <v>4.6500000000000004</v>
      </c>
      <c r="D44" s="3">
        <f>IF(_xlfn.XLOOKUP(($A44&amp;"_"&amp;TEXT(D$2,"yyyy-mm-dd")),[1]SURVEY123!$A:$A,[1]SURVEY123!$AJ:$AJ,"")=0,"",_xlfn.XLOOKUP(($A44&amp;"_"&amp;TEXT(D$2,"yyyy-mm-dd")),[1]SURVEY123!$A:$A,[1]SURVEY123!$AJ:$AJ,""))</f>
        <v>7.78</v>
      </c>
      <c r="E44" s="3">
        <f>IF(_xlfn.XLOOKUP(($A44&amp;"_"&amp;TEXT(E$2,"yyyy-mm-dd")),[1]SURVEY123!$A:$A,[1]SURVEY123!$AJ:$AJ,"")=0,"",_xlfn.XLOOKUP(($A44&amp;"_"&amp;TEXT(E$2,"yyyy-mm-dd")),[1]SURVEY123!$A:$A,[1]SURVEY123!$AJ:$AJ,""))</f>
        <v>9.94</v>
      </c>
      <c r="F44" s="3">
        <f>IF(_xlfn.XLOOKUP(($A44&amp;"_"&amp;TEXT(F$2,"yyyy-mm-dd")),[1]SURVEY123!$A:$A,[1]SURVEY123!$AJ:$AJ,"")=0,"",_xlfn.XLOOKUP(($A44&amp;"_"&amp;TEXT(F$2,"yyyy-mm-dd")),[1]SURVEY123!$A:$A,[1]SURVEY123!$AJ:$AJ,""))</f>
        <v>2.04</v>
      </c>
      <c r="G44" s="3">
        <f>IF(_xlfn.XLOOKUP(($A44&amp;"_"&amp;TEXT(G$2,"yyyy-mm-dd")),[1]SURVEY123!$A:$A,[1]SURVEY123!$AJ:$AJ,"")=0,"",_xlfn.XLOOKUP(($A44&amp;"_"&amp;TEXT(G$2,"yyyy-mm-dd")),[1]SURVEY123!$A:$A,[1]SURVEY123!$AJ:$AJ,""))</f>
        <v>3.68</v>
      </c>
      <c r="H44" s="3">
        <f>IF(_xlfn.XLOOKUP(($A44&amp;"_"&amp;TEXT(H$2,"yyyy-mm-dd")),[1]SURVEY123!$A:$A,[1]SURVEY123!$AJ:$AJ,"")=0,"",_xlfn.XLOOKUP(($A44&amp;"_"&amp;TEXT(H$2,"yyyy-mm-dd")),[1]SURVEY123!$A:$A,[1]SURVEY123!$AJ:$AJ,""))</f>
        <v>9.92</v>
      </c>
      <c r="I44" s="3">
        <f>IF(_xlfn.XLOOKUP(($A44&amp;"_"&amp;TEXT(I$2,"yyyy-mm-dd")),[1]SURVEY123!$A:$A,[1]SURVEY123!$AJ:$AJ,"")=0,"",_xlfn.XLOOKUP(($A44&amp;"_"&amp;TEXT(I$2,"yyyy-mm-dd")),[1]SURVEY123!$A:$A,[1]SURVEY123!$AJ:$AJ,""))</f>
        <v>9.57</v>
      </c>
      <c r="J44" s="3">
        <f>IF(_xlfn.XLOOKUP(($A44&amp;"_"&amp;TEXT(J$2,"yyyy-mm-dd")),[1]SURVEY123!$A:$A,[1]SURVEY123!$AJ:$AJ,"")=0,"",_xlfn.XLOOKUP(($A44&amp;"_"&amp;TEXT(J$2,"yyyy-mm-dd")),[1]SURVEY123!$A:$A,[1]SURVEY123!$AJ:$AJ,""))</f>
        <v>16.3</v>
      </c>
      <c r="K44" s="3">
        <f>IF(_xlfn.XLOOKUP(($A44&amp;"_"&amp;TEXT(K$2,"yyyy-mm-dd")),[1]SURVEY123!$A:$A,[1]SURVEY123!$AJ:$AJ,"")=0,"",_xlfn.XLOOKUP(($A44&amp;"_"&amp;TEXT(K$2,"yyyy-mm-dd")),[1]SURVEY123!$A:$A,[1]SURVEY123!$AJ:$AJ,""))</f>
        <v>10.1</v>
      </c>
      <c r="L44" s="3">
        <f>IF(_xlfn.XLOOKUP(($A44&amp;"_"&amp;TEXT(L$2,"yyyy-mm-dd")),[1]SURVEY123!$A:$A,[1]SURVEY123!$AJ:$AJ,"")=0,"",_xlfn.XLOOKUP(($A44&amp;"_"&amp;TEXT(L$2,"yyyy-mm-dd")),[1]SURVEY123!$A:$A,[1]SURVEY123!$AJ:$AJ,""))</f>
        <v>16.2</v>
      </c>
      <c r="M44" s="3" t="str">
        <f>IF(_xlfn.XLOOKUP(($A44&amp;"_"&amp;TEXT(M$2,"yyyy-mm-dd")),[1]SURVEY123!$A:$A,[1]SURVEY123!$AJ:$AJ,"")=0,"",_xlfn.XLOOKUP(($A44&amp;"_"&amp;TEXT(M$2,"yyyy-mm-dd")),[1]SURVEY123!$A:$A,[1]SURVEY123!$AJ:$AJ,""))</f>
        <v/>
      </c>
      <c r="N44" s="3">
        <f>IF(_xlfn.XLOOKUP(($A44&amp;"_"&amp;TEXT(N$2,"yyyy-mm-dd")),[1]SURVEY123!$A:$A,[1]SURVEY123!$AJ:$AJ,"")=0,"",_xlfn.XLOOKUP(($A44&amp;"_"&amp;TEXT(N$2,"yyyy-mm-dd")),[1]SURVEY123!$A:$A,[1]SURVEY123!$AJ:$AJ,""))</f>
        <v>7.72</v>
      </c>
      <c r="O44" s="3" t="str">
        <f>IF(_xlfn.XLOOKUP(($A44&amp;"_"&amp;TEXT(O$2,"yyyy-mm-dd")),[1]SURVEY123!$A:$A,[1]SURVEY123!$AJ:$AJ,"")=0,"",_xlfn.XLOOKUP(($A44&amp;"_"&amp;TEXT(O$2,"yyyy-mm-dd")),[1]SURVEY123!$A:$A,[1]SURVEY123!$AJ:$AJ,""))</f>
        <v/>
      </c>
      <c r="P44" s="3" t="str">
        <f>IF(_xlfn.XLOOKUP(($A44&amp;"_"&amp;TEXT(P$2,"yyyy-mm-dd")),[1]SURVEY123!$A:$A,[1]SURVEY123!$AJ:$AJ,"")=0,"",_xlfn.XLOOKUP(($A44&amp;"_"&amp;TEXT(P$2,"yyyy-mm-dd")),[1]SURVEY123!$A:$A,[1]SURVEY123!$AJ:$AJ,""))</f>
        <v/>
      </c>
      <c r="Q44" s="3" t="str">
        <f>IF(_xlfn.XLOOKUP(($A44&amp;"_"&amp;TEXT(Q$2,"yyyy-mm-dd")),[1]SURVEY123!$A:$A,[1]SURVEY123!$AJ:$AJ,"")=0,"",_xlfn.XLOOKUP(($A44&amp;"_"&amp;TEXT(Q$2,"yyyy-mm-dd")),[1]SURVEY123!$A:$A,[1]SURVEY123!$AJ:$AJ,""))</f>
        <v/>
      </c>
      <c r="R44" s="21">
        <f t="shared" si="1"/>
        <v>2</v>
      </c>
      <c r="S44" s="21">
        <f t="shared" si="2"/>
        <v>0</v>
      </c>
      <c r="T44" s="12" t="str" cm="1">
        <f t="array" ref="T44">_xlfn.IFS(B44="","NA",R44=0, "Excellent", S44=0, "Good", OR(S44=1, S44=2), "Fair", S44&gt;=3, "Poor")</f>
        <v>Good</v>
      </c>
    </row>
    <row r="45" spans="1:20">
      <c r="A45" s="3" t="s">
        <v>48</v>
      </c>
      <c r="B45" s="24">
        <f t="shared" si="3"/>
        <v>7.4809999999999999</v>
      </c>
      <c r="C45" s="3" t="str">
        <f>IF(_xlfn.XLOOKUP(($A45&amp;"_"&amp;TEXT(C$2,"yyyy-mm-dd")),[1]SURVEY123!$A:$A,[1]SURVEY123!$AJ:$AJ,"")=0,"",_xlfn.XLOOKUP(($A45&amp;"_"&amp;TEXT(C$2,"yyyy-mm-dd")),[1]SURVEY123!$A:$A,[1]SURVEY123!$AJ:$AJ,""))</f>
        <v/>
      </c>
      <c r="D45" s="3" t="str">
        <f>IF(_xlfn.XLOOKUP(($A45&amp;"_"&amp;TEXT(D$2,"yyyy-mm-dd")),[1]SURVEY123!$A:$A,[1]SURVEY123!$AJ:$AJ,"")=0,"",_xlfn.XLOOKUP(($A45&amp;"_"&amp;TEXT(D$2,"yyyy-mm-dd")),[1]SURVEY123!$A:$A,[1]SURVEY123!$AJ:$AJ,""))</f>
        <v/>
      </c>
      <c r="E45" s="3">
        <f>IF(_xlfn.XLOOKUP(($A45&amp;"_"&amp;TEXT(E$2,"yyyy-mm-dd")),[1]SURVEY123!$A:$A,[1]SURVEY123!$AJ:$AJ,"")=0,"",_xlfn.XLOOKUP(($A45&amp;"_"&amp;TEXT(E$2,"yyyy-mm-dd")),[1]SURVEY123!$A:$A,[1]SURVEY123!$AJ:$AJ,""))</f>
        <v>25</v>
      </c>
      <c r="F45" s="3">
        <f>IF(_xlfn.XLOOKUP(($A45&amp;"_"&amp;TEXT(F$2,"yyyy-mm-dd")),[1]SURVEY123!$A:$A,[1]SURVEY123!$AJ:$AJ,"")=0,"",_xlfn.XLOOKUP(($A45&amp;"_"&amp;TEXT(F$2,"yyyy-mm-dd")),[1]SURVEY123!$A:$A,[1]SURVEY123!$AJ:$AJ,""))</f>
        <v>4.12</v>
      </c>
      <c r="G45" s="3">
        <f>IF(_xlfn.XLOOKUP(($A45&amp;"_"&amp;TEXT(G$2,"yyyy-mm-dd")),[1]SURVEY123!$A:$A,[1]SURVEY123!$AJ:$AJ,"")=0,"",_xlfn.XLOOKUP(($A45&amp;"_"&amp;TEXT(G$2,"yyyy-mm-dd")),[1]SURVEY123!$A:$A,[1]SURVEY123!$AJ:$AJ,""))</f>
        <v>3.79</v>
      </c>
      <c r="H45" s="3">
        <f>IF(_xlfn.XLOOKUP(($A45&amp;"_"&amp;TEXT(H$2,"yyyy-mm-dd")),[1]SURVEY123!$A:$A,[1]SURVEY123!$AJ:$AJ,"")=0,"",_xlfn.XLOOKUP(($A45&amp;"_"&amp;TEXT(H$2,"yyyy-mm-dd")),[1]SURVEY123!$A:$A,[1]SURVEY123!$AJ:$AJ,""))</f>
        <v>3.09</v>
      </c>
      <c r="I45" s="3">
        <f>IF(_xlfn.XLOOKUP(($A45&amp;"_"&amp;TEXT(I$2,"yyyy-mm-dd")),[1]SURVEY123!$A:$A,[1]SURVEY123!$AJ:$AJ,"")=0,"",_xlfn.XLOOKUP(($A45&amp;"_"&amp;TEXT(I$2,"yyyy-mm-dd")),[1]SURVEY123!$A:$A,[1]SURVEY123!$AJ:$AJ,""))</f>
        <v>2.4500000000000002</v>
      </c>
      <c r="J45" s="3">
        <f>IF(_xlfn.XLOOKUP(($A45&amp;"_"&amp;TEXT(J$2,"yyyy-mm-dd")),[1]SURVEY123!$A:$A,[1]SURVEY123!$AJ:$AJ,"")=0,"",_xlfn.XLOOKUP(($A45&amp;"_"&amp;TEXT(J$2,"yyyy-mm-dd")),[1]SURVEY123!$A:$A,[1]SURVEY123!$AJ:$AJ,""))</f>
        <v>6.32</v>
      </c>
      <c r="K45" s="3">
        <f>IF(_xlfn.XLOOKUP(($A45&amp;"_"&amp;TEXT(K$2,"yyyy-mm-dd")),[1]SURVEY123!$A:$A,[1]SURVEY123!$AJ:$AJ,"")=0,"",_xlfn.XLOOKUP(($A45&amp;"_"&amp;TEXT(K$2,"yyyy-mm-dd")),[1]SURVEY123!$A:$A,[1]SURVEY123!$AJ:$AJ,""))</f>
        <v>3.14</v>
      </c>
      <c r="L45" s="3">
        <f>IF(_xlfn.XLOOKUP(($A45&amp;"_"&amp;TEXT(L$2,"yyyy-mm-dd")),[1]SURVEY123!$A:$A,[1]SURVEY123!$AJ:$AJ,"")=0,"",_xlfn.XLOOKUP(($A45&amp;"_"&amp;TEXT(L$2,"yyyy-mm-dd")),[1]SURVEY123!$A:$A,[1]SURVEY123!$AJ:$AJ,""))</f>
        <v>4.45</v>
      </c>
      <c r="M45" s="3">
        <f>IF(_xlfn.XLOOKUP(($A45&amp;"_"&amp;TEXT(M$2,"yyyy-mm-dd")),[1]SURVEY123!$A:$A,[1]SURVEY123!$AJ:$AJ,"")=0,"",_xlfn.XLOOKUP(($A45&amp;"_"&amp;TEXT(M$2,"yyyy-mm-dd")),[1]SURVEY123!$A:$A,[1]SURVEY123!$AJ:$AJ,""))</f>
        <v>13.1</v>
      </c>
      <c r="N45" s="3">
        <f>IF(_xlfn.XLOOKUP(($A45&amp;"_"&amp;TEXT(N$2,"yyyy-mm-dd")),[1]SURVEY123!$A:$A,[1]SURVEY123!$AJ:$AJ,"")=0,"",_xlfn.XLOOKUP(($A45&amp;"_"&amp;TEXT(N$2,"yyyy-mm-dd")),[1]SURVEY123!$A:$A,[1]SURVEY123!$AJ:$AJ,""))</f>
        <v>9.35</v>
      </c>
      <c r="O45" s="3" t="str">
        <f>IF(_xlfn.XLOOKUP(($A45&amp;"_"&amp;TEXT(O$2,"yyyy-mm-dd")),[1]SURVEY123!$A:$A,[1]SURVEY123!$AJ:$AJ,"")=0,"",_xlfn.XLOOKUP(($A45&amp;"_"&amp;TEXT(O$2,"yyyy-mm-dd")),[1]SURVEY123!$A:$A,[1]SURVEY123!$AJ:$AJ,""))</f>
        <v/>
      </c>
      <c r="P45" s="3" t="str">
        <f>IF(_xlfn.XLOOKUP(($A45&amp;"_"&amp;TEXT(P$2,"yyyy-mm-dd")),[1]SURVEY123!$A:$A,[1]SURVEY123!$AJ:$AJ,"")=0,"",_xlfn.XLOOKUP(($A45&amp;"_"&amp;TEXT(P$2,"yyyy-mm-dd")),[1]SURVEY123!$A:$A,[1]SURVEY123!$AJ:$AJ,""))</f>
        <v/>
      </c>
      <c r="Q45" s="3" t="str">
        <f>IF(_xlfn.XLOOKUP(($A45&amp;"_"&amp;TEXT(Q$2,"yyyy-mm-dd")),[1]SURVEY123!$A:$A,[1]SURVEY123!$AJ:$AJ,"")=0,"",_xlfn.XLOOKUP(($A45&amp;"_"&amp;TEXT(Q$2,"yyyy-mm-dd")),[1]SURVEY123!$A:$A,[1]SURVEY123!$AJ:$AJ,""))</f>
        <v/>
      </c>
      <c r="R45" s="21">
        <f t="shared" si="1"/>
        <v>1</v>
      </c>
      <c r="S45" s="21">
        <f t="shared" si="2"/>
        <v>0</v>
      </c>
      <c r="T45" s="12" t="str" cm="1">
        <f t="array" ref="T45">_xlfn.IFS(B45="","NA",R45=0, "Excellent", S45=0, "Good", OR(S45=1, S45=2), "Fair", S45&gt;=3, "Poor")</f>
        <v>Good</v>
      </c>
    </row>
    <row r="46" spans="1:20">
      <c r="A46" s="3" t="s">
        <v>49</v>
      </c>
      <c r="B46" s="24">
        <f t="shared" si="3"/>
        <v>19.780833333333334</v>
      </c>
      <c r="C46" s="3">
        <f>IF(_xlfn.XLOOKUP(($A46&amp;"_"&amp;TEXT(C$2,"yyyy-mm-dd")),[1]SURVEY123!$A:$A,[1]SURVEY123!$AJ:$AJ,"")=0,"",_xlfn.XLOOKUP(($A46&amp;"_"&amp;TEXT(C$2,"yyyy-mm-dd")),[1]SURVEY123!$A:$A,[1]SURVEY123!$AJ:$AJ,""))</f>
        <v>1.24</v>
      </c>
      <c r="D46" s="3">
        <f>IF(_xlfn.XLOOKUP(($A46&amp;"_"&amp;TEXT(D$2,"yyyy-mm-dd")),[1]SURVEY123!$A:$A,[1]SURVEY123!$AJ:$AJ,"")=0,"",_xlfn.XLOOKUP(($A46&amp;"_"&amp;TEXT(D$2,"yyyy-mm-dd")),[1]SURVEY123!$A:$A,[1]SURVEY123!$AJ:$AJ,""))</f>
        <v>1</v>
      </c>
      <c r="E46" s="3">
        <f>IF(_xlfn.XLOOKUP(($A46&amp;"_"&amp;TEXT(E$2,"yyyy-mm-dd")),[1]SURVEY123!$A:$A,[1]SURVEY123!$AJ:$AJ,"")=0,"",_xlfn.XLOOKUP(($A46&amp;"_"&amp;TEXT(E$2,"yyyy-mm-dd")),[1]SURVEY123!$A:$A,[1]SURVEY123!$AJ:$AJ,""))</f>
        <v>3.09</v>
      </c>
      <c r="F46" s="3">
        <f>IF(_xlfn.XLOOKUP(($A46&amp;"_"&amp;TEXT(F$2,"yyyy-mm-dd")),[1]SURVEY123!$A:$A,[1]SURVEY123!$AJ:$AJ,"")=0,"",_xlfn.XLOOKUP(($A46&amp;"_"&amp;TEXT(F$2,"yyyy-mm-dd")),[1]SURVEY123!$A:$A,[1]SURVEY123!$AJ:$AJ,""))</f>
        <v>8.17</v>
      </c>
      <c r="G46" s="3">
        <f>IF(_xlfn.XLOOKUP(($A46&amp;"_"&amp;TEXT(G$2,"yyyy-mm-dd")),[1]SURVEY123!$A:$A,[1]SURVEY123!$AJ:$AJ,"")=0,"",_xlfn.XLOOKUP(($A46&amp;"_"&amp;TEXT(G$2,"yyyy-mm-dd")),[1]SURVEY123!$A:$A,[1]SURVEY123!$AJ:$AJ,""))</f>
        <v>7.55</v>
      </c>
      <c r="H46" s="3">
        <f>IF(_xlfn.XLOOKUP(($A46&amp;"_"&amp;TEXT(H$2,"yyyy-mm-dd")),[1]SURVEY123!$A:$A,[1]SURVEY123!$AJ:$AJ,"")=0,"",_xlfn.XLOOKUP(($A46&amp;"_"&amp;TEXT(H$2,"yyyy-mm-dd")),[1]SURVEY123!$A:$A,[1]SURVEY123!$AJ:$AJ,""))</f>
        <v>2.3199999999999998</v>
      </c>
      <c r="I46" s="3">
        <f>IF(_xlfn.XLOOKUP(($A46&amp;"_"&amp;TEXT(I$2,"yyyy-mm-dd")),[1]SURVEY123!$A:$A,[1]SURVEY123!$AJ:$AJ,"")=0,"",_xlfn.XLOOKUP(($A46&amp;"_"&amp;TEXT(I$2,"yyyy-mm-dd")),[1]SURVEY123!$A:$A,[1]SURVEY123!$AJ:$AJ,""))</f>
        <v>25.5</v>
      </c>
      <c r="J46" s="3">
        <f>IF(_xlfn.XLOOKUP(($A46&amp;"_"&amp;TEXT(J$2,"yyyy-mm-dd")),[1]SURVEY123!$A:$A,[1]SURVEY123!$AJ:$AJ,"")=0,"",_xlfn.XLOOKUP(($A46&amp;"_"&amp;TEXT(J$2,"yyyy-mm-dd")),[1]SURVEY123!$A:$A,[1]SURVEY123!$AJ:$AJ,""))</f>
        <v>17.2</v>
      </c>
      <c r="K46" s="3">
        <f>IF(_xlfn.XLOOKUP(($A46&amp;"_"&amp;TEXT(K$2,"yyyy-mm-dd")),[1]SURVEY123!$A:$A,[1]SURVEY123!$AJ:$AJ,"")=0,"",_xlfn.XLOOKUP(($A46&amp;"_"&amp;TEXT(K$2,"yyyy-mm-dd")),[1]SURVEY123!$A:$A,[1]SURVEY123!$AJ:$AJ,""))</f>
        <v>11</v>
      </c>
      <c r="L46" s="3">
        <f>IF(_xlfn.XLOOKUP(($A46&amp;"_"&amp;TEXT(L$2,"yyyy-mm-dd")),[1]SURVEY123!$A:$A,[1]SURVEY123!$AJ:$AJ,"")=0,"",_xlfn.XLOOKUP(($A46&amp;"_"&amp;TEXT(L$2,"yyyy-mm-dd")),[1]SURVEY123!$A:$A,[1]SURVEY123!$AJ:$AJ,""))</f>
        <v>10.199999999999999</v>
      </c>
      <c r="M46" s="3">
        <f>IF(_xlfn.XLOOKUP(($A46&amp;"_"&amp;TEXT(M$2,"yyyy-mm-dd")),[1]SURVEY123!$A:$A,[1]SURVEY123!$AJ:$AJ,"")=0,"",_xlfn.XLOOKUP(($A46&amp;"_"&amp;TEXT(M$2,"yyyy-mm-dd")),[1]SURVEY123!$A:$A,[1]SURVEY123!$AJ:$AJ,""))</f>
        <v>31.1</v>
      </c>
      <c r="N46" s="3">
        <f>IF(_xlfn.XLOOKUP(($A46&amp;"_"&amp;TEXT(N$2,"yyyy-mm-dd")),[1]SURVEY123!$A:$A,[1]SURVEY123!$AJ:$AJ,"")=0,"",_xlfn.XLOOKUP(($A46&amp;"_"&amp;TEXT(N$2,"yyyy-mm-dd")),[1]SURVEY123!$A:$A,[1]SURVEY123!$AJ:$AJ,""))</f>
        <v>119</v>
      </c>
      <c r="O46" s="3" t="str">
        <f>IF(_xlfn.XLOOKUP(($A46&amp;"_"&amp;TEXT(O$2,"yyyy-mm-dd")),[1]SURVEY123!$A:$A,[1]SURVEY123!$AJ:$AJ,"")=0,"",_xlfn.XLOOKUP(($A46&amp;"_"&amp;TEXT(O$2,"yyyy-mm-dd")),[1]SURVEY123!$A:$A,[1]SURVEY123!$AJ:$AJ,""))</f>
        <v/>
      </c>
      <c r="P46" s="3" t="str">
        <f>IF(_xlfn.XLOOKUP(($A46&amp;"_"&amp;TEXT(P$2,"yyyy-mm-dd")),[1]SURVEY123!$A:$A,[1]SURVEY123!$AJ:$AJ,"")=0,"",_xlfn.XLOOKUP(($A46&amp;"_"&amp;TEXT(P$2,"yyyy-mm-dd")),[1]SURVEY123!$A:$A,[1]SURVEY123!$AJ:$AJ,""))</f>
        <v/>
      </c>
      <c r="Q46" s="3" t="str">
        <f>IF(_xlfn.XLOOKUP(($A46&amp;"_"&amp;TEXT(Q$2,"yyyy-mm-dd")),[1]SURVEY123!$A:$A,[1]SURVEY123!$AJ:$AJ,"")=0,"",_xlfn.XLOOKUP(($A46&amp;"_"&amp;TEXT(Q$2,"yyyy-mm-dd")),[1]SURVEY123!$A:$A,[1]SURVEY123!$AJ:$AJ,""))</f>
        <v/>
      </c>
      <c r="R46" s="21">
        <f t="shared" si="1"/>
        <v>4</v>
      </c>
      <c r="S46" s="21">
        <f t="shared" si="2"/>
        <v>1</v>
      </c>
      <c r="T46" s="12" t="str" cm="1">
        <f t="array" ref="T46">_xlfn.IFS(B46="","NA",R46=0, "Excellent", S46=0, "Good", OR(S46=1, S46=2), "Fair", S46&gt;=3, "Poor")</f>
        <v>Fair</v>
      </c>
    </row>
    <row r="47" spans="1:20">
      <c r="A47" s="3" t="s">
        <v>50</v>
      </c>
      <c r="B47" s="24">
        <f t="shared" si="3"/>
        <v>7.7816666666666654</v>
      </c>
      <c r="C47" s="3">
        <f>IF(_xlfn.XLOOKUP(($A47&amp;"_"&amp;TEXT(C$2,"yyyy-mm-dd")),[1]SURVEY123!$A:$A,[1]SURVEY123!$AJ:$AJ,"")=0,"",_xlfn.XLOOKUP(($A47&amp;"_"&amp;TEXT(C$2,"yyyy-mm-dd")),[1]SURVEY123!$A:$A,[1]SURVEY123!$AJ:$AJ,""))</f>
        <v>8.57</v>
      </c>
      <c r="D47" s="3">
        <f>IF(_xlfn.XLOOKUP(($A47&amp;"_"&amp;TEXT(D$2,"yyyy-mm-dd")),[1]SURVEY123!$A:$A,[1]SURVEY123!$AJ:$AJ,"")=0,"",_xlfn.XLOOKUP(($A47&amp;"_"&amp;TEXT(D$2,"yyyy-mm-dd")),[1]SURVEY123!$A:$A,[1]SURVEY123!$AJ:$AJ,""))</f>
        <v>3.34</v>
      </c>
      <c r="E47" s="3">
        <f>IF(_xlfn.XLOOKUP(($A47&amp;"_"&amp;TEXT(E$2,"yyyy-mm-dd")),[1]SURVEY123!$A:$A,[1]SURVEY123!$AJ:$AJ,"")=0,"",_xlfn.XLOOKUP(($A47&amp;"_"&amp;TEXT(E$2,"yyyy-mm-dd")),[1]SURVEY123!$A:$A,[1]SURVEY123!$AJ:$AJ,""))</f>
        <v>17.899999999999999</v>
      </c>
      <c r="F47" s="3">
        <f>IF(_xlfn.XLOOKUP(($A47&amp;"_"&amp;TEXT(F$2,"yyyy-mm-dd")),[1]SURVEY123!$A:$A,[1]SURVEY123!$AJ:$AJ,"")=0,"",_xlfn.XLOOKUP(($A47&amp;"_"&amp;TEXT(F$2,"yyyy-mm-dd")),[1]SURVEY123!$A:$A,[1]SURVEY123!$AJ:$AJ,""))</f>
        <v>3.96</v>
      </c>
      <c r="G47" s="3">
        <f>IF(_xlfn.XLOOKUP(($A47&amp;"_"&amp;TEXT(G$2,"yyyy-mm-dd")),[1]SURVEY123!$A:$A,[1]SURVEY123!$AJ:$AJ,"")=0,"",_xlfn.XLOOKUP(($A47&amp;"_"&amp;TEXT(G$2,"yyyy-mm-dd")),[1]SURVEY123!$A:$A,[1]SURVEY123!$AJ:$AJ,""))</f>
        <v>4.26</v>
      </c>
      <c r="H47" s="3">
        <f>IF(_xlfn.XLOOKUP(($A47&amp;"_"&amp;TEXT(H$2,"yyyy-mm-dd")),[1]SURVEY123!$A:$A,[1]SURVEY123!$AJ:$AJ,"")=0,"",_xlfn.XLOOKUP(($A47&amp;"_"&amp;TEXT(H$2,"yyyy-mm-dd")),[1]SURVEY123!$A:$A,[1]SURVEY123!$AJ:$AJ,""))</f>
        <v>7.23</v>
      </c>
      <c r="I47" s="3">
        <f>IF(_xlfn.XLOOKUP(($A47&amp;"_"&amp;TEXT(I$2,"yyyy-mm-dd")),[1]SURVEY123!$A:$A,[1]SURVEY123!$AJ:$AJ,"")=0,"",_xlfn.XLOOKUP(($A47&amp;"_"&amp;TEXT(I$2,"yyyy-mm-dd")),[1]SURVEY123!$A:$A,[1]SURVEY123!$AJ:$AJ,""))</f>
        <v>6.01</v>
      </c>
      <c r="J47" s="3">
        <f>IF(_xlfn.XLOOKUP(($A47&amp;"_"&amp;TEXT(J$2,"yyyy-mm-dd")),[1]SURVEY123!$A:$A,[1]SURVEY123!$AJ:$AJ,"")=0,"",_xlfn.XLOOKUP(($A47&amp;"_"&amp;TEXT(J$2,"yyyy-mm-dd")),[1]SURVEY123!$A:$A,[1]SURVEY123!$AJ:$AJ,""))</f>
        <v>24.2</v>
      </c>
      <c r="K47" s="3">
        <f>IF(_xlfn.XLOOKUP(($A47&amp;"_"&amp;TEXT(K$2,"yyyy-mm-dd")),[1]SURVEY123!$A:$A,[1]SURVEY123!$AJ:$AJ,"")=0,"",_xlfn.XLOOKUP(($A47&amp;"_"&amp;TEXT(K$2,"yyyy-mm-dd")),[1]SURVEY123!$A:$A,[1]SURVEY123!$AJ:$AJ,""))</f>
        <v>2.56</v>
      </c>
      <c r="L47" s="3">
        <f>IF(_xlfn.XLOOKUP(($A47&amp;"_"&amp;TEXT(L$2,"yyyy-mm-dd")),[1]SURVEY123!$A:$A,[1]SURVEY123!$AJ:$AJ,"")=0,"",_xlfn.XLOOKUP(($A47&amp;"_"&amp;TEXT(L$2,"yyyy-mm-dd")),[1]SURVEY123!$A:$A,[1]SURVEY123!$AJ:$AJ,""))</f>
        <v>8.0500000000000007</v>
      </c>
      <c r="M47" s="3">
        <f>IF(_xlfn.XLOOKUP(($A47&amp;"_"&amp;TEXT(M$2,"yyyy-mm-dd")),[1]SURVEY123!$A:$A,[1]SURVEY123!$AJ:$AJ,"")=0,"",_xlfn.XLOOKUP(($A47&amp;"_"&amp;TEXT(M$2,"yyyy-mm-dd")),[1]SURVEY123!$A:$A,[1]SURVEY123!$AJ:$AJ,""))</f>
        <v>3.96</v>
      </c>
      <c r="N47" s="3">
        <f>IF(_xlfn.XLOOKUP(($A47&amp;"_"&amp;TEXT(N$2,"yyyy-mm-dd")),[1]SURVEY123!$A:$A,[1]SURVEY123!$AJ:$AJ,"")=0,"",_xlfn.XLOOKUP(($A47&amp;"_"&amp;TEXT(N$2,"yyyy-mm-dd")),[1]SURVEY123!$A:$A,[1]SURVEY123!$AJ:$AJ,""))</f>
        <v>3.34</v>
      </c>
      <c r="O47" s="3" t="str">
        <f>IF(_xlfn.XLOOKUP(($A47&amp;"_"&amp;TEXT(O$2,"yyyy-mm-dd")),[1]SURVEY123!$A:$A,[1]SURVEY123!$AJ:$AJ,"")=0,"",_xlfn.XLOOKUP(($A47&amp;"_"&amp;TEXT(O$2,"yyyy-mm-dd")),[1]SURVEY123!$A:$A,[1]SURVEY123!$AJ:$AJ,""))</f>
        <v/>
      </c>
      <c r="P47" s="3" t="str">
        <f>IF(_xlfn.XLOOKUP(($A47&amp;"_"&amp;TEXT(P$2,"yyyy-mm-dd")),[1]SURVEY123!$A:$A,[1]SURVEY123!$AJ:$AJ,"")=0,"",_xlfn.XLOOKUP(($A47&amp;"_"&amp;TEXT(P$2,"yyyy-mm-dd")),[1]SURVEY123!$A:$A,[1]SURVEY123!$AJ:$AJ,""))</f>
        <v/>
      </c>
      <c r="Q47" s="3" t="str">
        <f>IF(_xlfn.XLOOKUP(($A47&amp;"_"&amp;TEXT(Q$2,"yyyy-mm-dd")),[1]SURVEY123!$A:$A,[1]SURVEY123!$AJ:$AJ,"")=0,"",_xlfn.XLOOKUP(($A47&amp;"_"&amp;TEXT(Q$2,"yyyy-mm-dd")),[1]SURVEY123!$A:$A,[1]SURVEY123!$AJ:$AJ,""))</f>
        <v/>
      </c>
      <c r="R47" s="21">
        <f t="shared" si="1"/>
        <v>2</v>
      </c>
      <c r="S47" s="21">
        <f t="shared" si="2"/>
        <v>0</v>
      </c>
      <c r="T47" s="12" t="str" cm="1">
        <f t="array" ref="T47">_xlfn.IFS(B47="","NA",R47=0, "Excellent", S47=0, "Good", OR(S47=1, S47=2), "Fair", S47&gt;=3, "Poor")</f>
        <v>Good</v>
      </c>
    </row>
    <row r="48" spans="1:20">
      <c r="A48" s="3" t="s">
        <v>51</v>
      </c>
      <c r="B48" s="24">
        <f t="shared" si="3"/>
        <v>14.148333333333333</v>
      </c>
      <c r="C48" s="3">
        <f>IF(_xlfn.XLOOKUP(($A48&amp;"_"&amp;TEXT(C$2,"yyyy-mm-dd")),[1]SURVEY123!$A:$A,[1]SURVEY123!$AJ:$AJ,"")=0,"",_xlfn.XLOOKUP(($A48&amp;"_"&amp;TEXT(C$2,"yyyy-mm-dd")),[1]SURVEY123!$A:$A,[1]SURVEY123!$AJ:$AJ,""))</f>
        <v>17.3</v>
      </c>
      <c r="D48" s="3">
        <f>IF(_xlfn.XLOOKUP(($A48&amp;"_"&amp;TEXT(D$2,"yyyy-mm-dd")),[1]SURVEY123!$A:$A,[1]SURVEY123!$AJ:$AJ,"")=0,"",_xlfn.XLOOKUP(($A48&amp;"_"&amp;TEXT(D$2,"yyyy-mm-dd")),[1]SURVEY123!$A:$A,[1]SURVEY123!$AJ:$AJ,""))</f>
        <v>9.6300000000000008</v>
      </c>
      <c r="E48" s="3">
        <f>IF(_xlfn.XLOOKUP(($A48&amp;"_"&amp;TEXT(E$2,"yyyy-mm-dd")),[1]SURVEY123!$A:$A,[1]SURVEY123!$AJ:$AJ,"")=0,"",_xlfn.XLOOKUP(($A48&amp;"_"&amp;TEXT(E$2,"yyyy-mm-dd")),[1]SURVEY123!$A:$A,[1]SURVEY123!$AJ:$AJ,""))</f>
        <v>25.4</v>
      </c>
      <c r="F48" s="3">
        <f>IF(_xlfn.XLOOKUP(($A48&amp;"_"&amp;TEXT(F$2,"yyyy-mm-dd")),[1]SURVEY123!$A:$A,[1]SURVEY123!$AJ:$AJ,"")=0,"",_xlfn.XLOOKUP(($A48&amp;"_"&amp;TEXT(F$2,"yyyy-mm-dd")),[1]SURVEY123!$A:$A,[1]SURVEY123!$AJ:$AJ,""))</f>
        <v>23.7</v>
      </c>
      <c r="G48" s="3">
        <f>IF(_xlfn.XLOOKUP(($A48&amp;"_"&amp;TEXT(G$2,"yyyy-mm-dd")),[1]SURVEY123!$A:$A,[1]SURVEY123!$AJ:$AJ,"")=0,"",_xlfn.XLOOKUP(($A48&amp;"_"&amp;TEXT(G$2,"yyyy-mm-dd")),[1]SURVEY123!$A:$A,[1]SURVEY123!$AJ:$AJ,""))</f>
        <v>12.4</v>
      </c>
      <c r="H48" s="3">
        <f>IF(_xlfn.XLOOKUP(($A48&amp;"_"&amp;TEXT(H$2,"yyyy-mm-dd")),[1]SURVEY123!$A:$A,[1]SURVEY123!$AJ:$AJ,"")=0,"",_xlfn.XLOOKUP(($A48&amp;"_"&amp;TEXT(H$2,"yyyy-mm-dd")),[1]SURVEY123!$A:$A,[1]SURVEY123!$AJ:$AJ,""))</f>
        <v>5.97</v>
      </c>
      <c r="I48" s="3">
        <f>IF(_xlfn.XLOOKUP(($A48&amp;"_"&amp;TEXT(I$2,"yyyy-mm-dd")),[1]SURVEY123!$A:$A,[1]SURVEY123!$AJ:$AJ,"")=0,"",_xlfn.XLOOKUP(($A48&amp;"_"&amp;TEXT(I$2,"yyyy-mm-dd")),[1]SURVEY123!$A:$A,[1]SURVEY123!$AJ:$AJ,""))</f>
        <v>4.62</v>
      </c>
      <c r="J48" s="3">
        <f>IF(_xlfn.XLOOKUP(($A48&amp;"_"&amp;TEXT(J$2,"yyyy-mm-dd")),[1]SURVEY123!$A:$A,[1]SURVEY123!$AJ:$AJ,"")=0,"",_xlfn.XLOOKUP(($A48&amp;"_"&amp;TEXT(J$2,"yyyy-mm-dd")),[1]SURVEY123!$A:$A,[1]SURVEY123!$AJ:$AJ,""))</f>
        <v>31.1</v>
      </c>
      <c r="K48" s="3">
        <f>IF(_xlfn.XLOOKUP(($A48&amp;"_"&amp;TEXT(K$2,"yyyy-mm-dd")),[1]SURVEY123!$A:$A,[1]SURVEY123!$AJ:$AJ,"")=0,"",_xlfn.XLOOKUP(($A48&amp;"_"&amp;TEXT(K$2,"yyyy-mm-dd")),[1]SURVEY123!$A:$A,[1]SURVEY123!$AJ:$AJ,""))</f>
        <v>10.1</v>
      </c>
      <c r="L48" s="3">
        <f>IF(_xlfn.XLOOKUP(($A48&amp;"_"&amp;TEXT(L$2,"yyyy-mm-dd")),[1]SURVEY123!$A:$A,[1]SURVEY123!$AJ:$AJ,"")=0,"",_xlfn.XLOOKUP(($A48&amp;"_"&amp;TEXT(L$2,"yyyy-mm-dd")),[1]SURVEY123!$A:$A,[1]SURVEY123!$AJ:$AJ,""))</f>
        <v>6.12</v>
      </c>
      <c r="M48" s="3">
        <f>IF(_xlfn.XLOOKUP(($A48&amp;"_"&amp;TEXT(M$2,"yyyy-mm-dd")),[1]SURVEY123!$A:$A,[1]SURVEY123!$AJ:$AJ,"")=0,"",_xlfn.XLOOKUP(($A48&amp;"_"&amp;TEXT(M$2,"yyyy-mm-dd")),[1]SURVEY123!$A:$A,[1]SURVEY123!$AJ:$AJ,""))</f>
        <v>6.14</v>
      </c>
      <c r="N48" s="3">
        <f>IF(_xlfn.XLOOKUP(($A48&amp;"_"&amp;TEXT(N$2,"yyyy-mm-dd")),[1]SURVEY123!$A:$A,[1]SURVEY123!$AJ:$AJ,"")=0,"",_xlfn.XLOOKUP(($A48&amp;"_"&amp;TEXT(N$2,"yyyy-mm-dd")),[1]SURVEY123!$A:$A,[1]SURVEY123!$AJ:$AJ,""))</f>
        <v>17.3</v>
      </c>
      <c r="O48" s="3" t="str">
        <f>IF(_xlfn.XLOOKUP(($A48&amp;"_"&amp;TEXT(O$2,"yyyy-mm-dd")),[1]SURVEY123!$A:$A,[1]SURVEY123!$AJ:$AJ,"")=0,"",_xlfn.XLOOKUP(($A48&amp;"_"&amp;TEXT(O$2,"yyyy-mm-dd")),[1]SURVEY123!$A:$A,[1]SURVEY123!$AJ:$AJ,""))</f>
        <v/>
      </c>
      <c r="P48" s="3" t="str">
        <f>IF(_xlfn.XLOOKUP(($A48&amp;"_"&amp;TEXT(P$2,"yyyy-mm-dd")),[1]SURVEY123!$A:$A,[1]SURVEY123!$AJ:$AJ,"")=0,"",_xlfn.XLOOKUP(($A48&amp;"_"&amp;TEXT(P$2,"yyyy-mm-dd")),[1]SURVEY123!$A:$A,[1]SURVEY123!$AJ:$AJ,""))</f>
        <v/>
      </c>
      <c r="Q48" s="3" t="str">
        <f>IF(_xlfn.XLOOKUP(($A48&amp;"_"&amp;TEXT(Q$2,"yyyy-mm-dd")),[1]SURVEY123!$A:$A,[1]SURVEY123!$AJ:$AJ,"")=0,"",_xlfn.XLOOKUP(($A48&amp;"_"&amp;TEXT(Q$2,"yyyy-mm-dd")),[1]SURVEY123!$A:$A,[1]SURVEY123!$AJ:$AJ,""))</f>
        <v/>
      </c>
      <c r="R48" s="21">
        <f t="shared" si="1"/>
        <v>5</v>
      </c>
      <c r="S48" s="21">
        <f t="shared" si="2"/>
        <v>0</v>
      </c>
      <c r="T48" s="12" t="str" cm="1">
        <f t="array" ref="T48">_xlfn.IFS(B48="","NA",R48=0, "Excellent", S48=0, "Good", OR(S48=1, S48=2), "Fair", S48&gt;=3, "Poor")</f>
        <v>Good</v>
      </c>
    </row>
    <row r="49" spans="1:20">
      <c r="A49" s="3" t="s">
        <v>52</v>
      </c>
      <c r="B49" s="24">
        <f t="shared" si="3"/>
        <v>7.45</v>
      </c>
      <c r="C49" s="3">
        <f>IF(_xlfn.XLOOKUP(($A49&amp;"_"&amp;TEXT(C$2,"yyyy-mm-dd")),[1]SURVEY123!$A:$A,[1]SURVEY123!$AJ:$AJ,"")=0,"",_xlfn.XLOOKUP(($A49&amp;"_"&amp;TEXT(C$2,"yyyy-mm-dd")),[1]SURVEY123!$A:$A,[1]SURVEY123!$AJ:$AJ,""))</f>
        <v>7.37</v>
      </c>
      <c r="D49" s="3">
        <f>IF(_xlfn.XLOOKUP(($A49&amp;"_"&amp;TEXT(D$2,"yyyy-mm-dd")),[1]SURVEY123!$A:$A,[1]SURVEY123!$AJ:$AJ,"")=0,"",_xlfn.XLOOKUP(($A49&amp;"_"&amp;TEXT(D$2,"yyyy-mm-dd")),[1]SURVEY123!$A:$A,[1]SURVEY123!$AJ:$AJ,""))</f>
        <v>7.5</v>
      </c>
      <c r="E49" s="3">
        <f>IF(_xlfn.XLOOKUP(($A49&amp;"_"&amp;TEXT(E$2,"yyyy-mm-dd")),[1]SURVEY123!$A:$A,[1]SURVEY123!$AJ:$AJ,"")=0,"",_xlfn.XLOOKUP(($A49&amp;"_"&amp;TEXT(E$2,"yyyy-mm-dd")),[1]SURVEY123!$A:$A,[1]SURVEY123!$AJ:$AJ,""))</f>
        <v>11.7</v>
      </c>
      <c r="F49" s="3">
        <f>IF(_xlfn.XLOOKUP(($A49&amp;"_"&amp;TEXT(F$2,"yyyy-mm-dd")),[1]SURVEY123!$A:$A,[1]SURVEY123!$AJ:$AJ,"")=0,"",_xlfn.XLOOKUP(($A49&amp;"_"&amp;TEXT(F$2,"yyyy-mm-dd")),[1]SURVEY123!$A:$A,[1]SURVEY123!$AJ:$AJ,""))</f>
        <v>9.8000000000000007</v>
      </c>
      <c r="G49" s="3">
        <f>IF(_xlfn.XLOOKUP(($A49&amp;"_"&amp;TEXT(G$2,"yyyy-mm-dd")),[1]SURVEY123!$A:$A,[1]SURVEY123!$AJ:$AJ,"")=0,"",_xlfn.XLOOKUP(($A49&amp;"_"&amp;TEXT(G$2,"yyyy-mm-dd")),[1]SURVEY123!$A:$A,[1]SURVEY123!$AJ:$AJ,""))</f>
        <v>15.6</v>
      </c>
      <c r="H49" s="3" t="str">
        <f>IF(_xlfn.XLOOKUP(($A49&amp;"_"&amp;TEXT(H$2,"yyyy-mm-dd")),[1]SURVEY123!$A:$A,[1]SURVEY123!$AJ:$AJ,"")=0,"",_xlfn.XLOOKUP(($A49&amp;"_"&amp;TEXT(H$2,"yyyy-mm-dd")),[1]SURVEY123!$A:$A,[1]SURVEY123!$AJ:$AJ,""))</f>
        <v/>
      </c>
      <c r="I49" s="3">
        <f>IF(_xlfn.XLOOKUP(($A49&amp;"_"&amp;TEXT(I$2,"yyyy-mm-dd")),[1]SURVEY123!$A:$A,[1]SURVEY123!$AJ:$AJ,"")=0,"",_xlfn.XLOOKUP(($A49&amp;"_"&amp;TEXT(I$2,"yyyy-mm-dd")),[1]SURVEY123!$A:$A,[1]SURVEY123!$AJ:$AJ,""))</f>
        <v>2.74</v>
      </c>
      <c r="J49" s="3" t="str">
        <f>IF(_xlfn.XLOOKUP(($A49&amp;"_"&amp;TEXT(J$2,"yyyy-mm-dd")),[1]SURVEY123!$A:$A,[1]SURVEY123!$AJ:$AJ,"")=0,"",_xlfn.XLOOKUP(($A49&amp;"_"&amp;TEXT(J$2,"yyyy-mm-dd")),[1]SURVEY123!$A:$A,[1]SURVEY123!$AJ:$AJ,""))</f>
        <v/>
      </c>
      <c r="K49" s="3">
        <f>IF(_xlfn.XLOOKUP(($A49&amp;"_"&amp;TEXT(K$2,"yyyy-mm-dd")),[1]SURVEY123!$A:$A,[1]SURVEY123!$AJ:$AJ,"")=0,"",_xlfn.XLOOKUP(($A49&amp;"_"&amp;TEXT(K$2,"yyyy-mm-dd")),[1]SURVEY123!$A:$A,[1]SURVEY123!$AJ:$AJ,""))</f>
        <v>2.66</v>
      </c>
      <c r="L49" s="3" t="str">
        <f>IF(_xlfn.XLOOKUP(($A49&amp;"_"&amp;TEXT(L$2,"yyyy-mm-dd")),[1]SURVEY123!$A:$A,[1]SURVEY123!$AJ:$AJ,"")=0,"",_xlfn.XLOOKUP(($A49&amp;"_"&amp;TEXT(L$2,"yyyy-mm-dd")),[1]SURVEY123!$A:$A,[1]SURVEY123!$AJ:$AJ,""))</f>
        <v/>
      </c>
      <c r="M49" s="3" t="str">
        <f>IF(_xlfn.XLOOKUP(($A49&amp;"_"&amp;TEXT(M$2,"yyyy-mm-dd")),[1]SURVEY123!$A:$A,[1]SURVEY123!$AJ:$AJ,"")=0,"",_xlfn.XLOOKUP(($A49&amp;"_"&amp;TEXT(M$2,"yyyy-mm-dd")),[1]SURVEY123!$A:$A,[1]SURVEY123!$AJ:$AJ,""))</f>
        <v/>
      </c>
      <c r="N49" s="3">
        <f>IF(_xlfn.XLOOKUP(($A49&amp;"_"&amp;TEXT(N$2,"yyyy-mm-dd")),[1]SURVEY123!$A:$A,[1]SURVEY123!$AJ:$AJ,"")=0,"",_xlfn.XLOOKUP(($A49&amp;"_"&amp;TEXT(N$2,"yyyy-mm-dd")),[1]SURVEY123!$A:$A,[1]SURVEY123!$AJ:$AJ,""))</f>
        <v>2.23</v>
      </c>
      <c r="O49" s="3" t="str">
        <f>IF(_xlfn.XLOOKUP(($A49&amp;"_"&amp;TEXT(O$2,"yyyy-mm-dd")),[1]SURVEY123!$A:$A,[1]SURVEY123!$AJ:$AJ,"")=0,"",_xlfn.XLOOKUP(($A49&amp;"_"&amp;TEXT(O$2,"yyyy-mm-dd")),[1]SURVEY123!$A:$A,[1]SURVEY123!$AJ:$AJ,""))</f>
        <v/>
      </c>
      <c r="P49" s="3" t="str">
        <f>IF(_xlfn.XLOOKUP(($A49&amp;"_"&amp;TEXT(P$2,"yyyy-mm-dd")),[1]SURVEY123!$A:$A,[1]SURVEY123!$AJ:$AJ,"")=0,"",_xlfn.XLOOKUP(($A49&amp;"_"&amp;TEXT(P$2,"yyyy-mm-dd")),[1]SURVEY123!$A:$A,[1]SURVEY123!$AJ:$AJ,""))</f>
        <v/>
      </c>
      <c r="Q49" s="3" t="str">
        <f>IF(_xlfn.XLOOKUP(($A49&amp;"_"&amp;TEXT(Q$2,"yyyy-mm-dd")),[1]SURVEY123!$A:$A,[1]SURVEY123!$AJ:$AJ,"")=0,"",_xlfn.XLOOKUP(($A49&amp;"_"&amp;TEXT(Q$2,"yyyy-mm-dd")),[1]SURVEY123!$A:$A,[1]SURVEY123!$AJ:$AJ,""))</f>
        <v/>
      </c>
      <c r="R49" s="21">
        <f t="shared" si="1"/>
        <v>1</v>
      </c>
      <c r="S49" s="21">
        <f t="shared" si="2"/>
        <v>0</v>
      </c>
      <c r="T49" s="12" t="str" cm="1">
        <f t="array" ref="T49">_xlfn.IFS(B49="","NA",R49=0, "Excellent", S49=0, "Good", OR(S49=1, S49=2), "Fair", S49&gt;=3, "Poor")</f>
        <v>Good</v>
      </c>
    </row>
    <row r="50" spans="1:20">
      <c r="A50" s="3" t="s">
        <v>53</v>
      </c>
      <c r="B50" s="24" t="str">
        <f t="shared" si="3"/>
        <v/>
      </c>
      <c r="C50" s="3" t="str">
        <f>IF(_xlfn.XLOOKUP(($A50&amp;"_"&amp;TEXT(C$2,"yyyy-mm-dd")),[1]SURVEY123!$A:$A,[1]SURVEY123!$AJ:$AJ,"")=0,"",_xlfn.XLOOKUP(($A50&amp;"_"&amp;TEXT(C$2,"yyyy-mm-dd")),[1]SURVEY123!$A:$A,[1]SURVEY123!$AJ:$AJ,""))</f>
        <v/>
      </c>
      <c r="D50" s="3" t="str">
        <f>IF(_xlfn.XLOOKUP(($A50&amp;"_"&amp;TEXT(D$2,"yyyy-mm-dd")),[1]SURVEY123!$A:$A,[1]SURVEY123!$AJ:$AJ,"")=0,"",_xlfn.XLOOKUP(($A50&amp;"_"&amp;TEXT(D$2,"yyyy-mm-dd")),[1]SURVEY123!$A:$A,[1]SURVEY123!$AJ:$AJ,""))</f>
        <v/>
      </c>
      <c r="E50" s="3" t="str">
        <f>IF(_xlfn.XLOOKUP(($A50&amp;"_"&amp;TEXT(E$2,"yyyy-mm-dd")),[1]SURVEY123!$A:$A,[1]SURVEY123!$AJ:$AJ,"")=0,"",_xlfn.XLOOKUP(($A50&amp;"_"&amp;TEXT(E$2,"yyyy-mm-dd")),[1]SURVEY123!$A:$A,[1]SURVEY123!$AJ:$AJ,""))</f>
        <v/>
      </c>
      <c r="F50" s="3" t="str">
        <f>IF(_xlfn.XLOOKUP(($A50&amp;"_"&amp;TEXT(F$2,"yyyy-mm-dd")),[1]SURVEY123!$A:$A,[1]SURVEY123!$AJ:$AJ,"")=0,"",_xlfn.XLOOKUP(($A50&amp;"_"&amp;TEXT(F$2,"yyyy-mm-dd")),[1]SURVEY123!$A:$A,[1]SURVEY123!$AJ:$AJ,""))</f>
        <v/>
      </c>
      <c r="G50" s="3" t="str">
        <f>IF(_xlfn.XLOOKUP(($A50&amp;"_"&amp;TEXT(G$2,"yyyy-mm-dd")),[1]SURVEY123!$A:$A,[1]SURVEY123!$AJ:$AJ,"")=0,"",_xlfn.XLOOKUP(($A50&amp;"_"&amp;TEXT(G$2,"yyyy-mm-dd")),[1]SURVEY123!$A:$A,[1]SURVEY123!$AJ:$AJ,""))</f>
        <v/>
      </c>
      <c r="H50" s="3" t="str">
        <f>IF(_xlfn.XLOOKUP(($A50&amp;"_"&amp;TEXT(H$2,"yyyy-mm-dd")),[1]SURVEY123!$A:$A,[1]SURVEY123!$AJ:$AJ,"")=0,"",_xlfn.XLOOKUP(($A50&amp;"_"&amp;TEXT(H$2,"yyyy-mm-dd")),[1]SURVEY123!$A:$A,[1]SURVEY123!$AJ:$AJ,""))</f>
        <v/>
      </c>
      <c r="I50" s="3" t="str">
        <f>IF(_xlfn.XLOOKUP(($A50&amp;"_"&amp;TEXT(I$2,"yyyy-mm-dd")),[1]SURVEY123!$A:$A,[1]SURVEY123!$AJ:$AJ,"")=0,"",_xlfn.XLOOKUP(($A50&amp;"_"&amp;TEXT(I$2,"yyyy-mm-dd")),[1]SURVEY123!$A:$A,[1]SURVEY123!$AJ:$AJ,""))</f>
        <v/>
      </c>
      <c r="J50" s="3" t="str">
        <f>IF(_xlfn.XLOOKUP(($A50&amp;"_"&amp;TEXT(J$2,"yyyy-mm-dd")),[1]SURVEY123!$A:$A,[1]SURVEY123!$AJ:$AJ,"")=0,"",_xlfn.XLOOKUP(($A50&amp;"_"&amp;TEXT(J$2,"yyyy-mm-dd")),[1]SURVEY123!$A:$A,[1]SURVEY123!$AJ:$AJ,""))</f>
        <v/>
      </c>
      <c r="K50" s="3" t="str">
        <f>IF(_xlfn.XLOOKUP(($A50&amp;"_"&amp;TEXT(K$2,"yyyy-mm-dd")),[1]SURVEY123!$A:$A,[1]SURVEY123!$AJ:$AJ,"")=0,"",_xlfn.XLOOKUP(($A50&amp;"_"&amp;TEXT(K$2,"yyyy-mm-dd")),[1]SURVEY123!$A:$A,[1]SURVEY123!$AJ:$AJ,""))</f>
        <v/>
      </c>
      <c r="L50" s="3" t="str">
        <f>IF(_xlfn.XLOOKUP(($A50&amp;"_"&amp;TEXT(L$2,"yyyy-mm-dd")),[1]SURVEY123!$A:$A,[1]SURVEY123!$AJ:$AJ,"")=0,"",_xlfn.XLOOKUP(($A50&amp;"_"&amp;TEXT(L$2,"yyyy-mm-dd")),[1]SURVEY123!$A:$A,[1]SURVEY123!$AJ:$AJ,""))</f>
        <v/>
      </c>
      <c r="M50" s="3" t="str">
        <f>IF(_xlfn.XLOOKUP(($A50&amp;"_"&amp;TEXT(M$2,"yyyy-mm-dd")),[1]SURVEY123!$A:$A,[1]SURVEY123!$AJ:$AJ,"")=0,"",_xlfn.XLOOKUP(($A50&amp;"_"&amp;TEXT(M$2,"yyyy-mm-dd")),[1]SURVEY123!$A:$A,[1]SURVEY123!$AJ:$AJ,""))</f>
        <v/>
      </c>
      <c r="N50" s="3" t="str">
        <f>IF(_xlfn.XLOOKUP(($A50&amp;"_"&amp;TEXT(N$2,"yyyy-mm-dd")),[1]SURVEY123!$A:$A,[1]SURVEY123!$AJ:$AJ,"")=0,"",_xlfn.XLOOKUP(($A50&amp;"_"&amp;TEXT(N$2,"yyyy-mm-dd")),[1]SURVEY123!$A:$A,[1]SURVEY123!$AJ:$AJ,""))</f>
        <v/>
      </c>
      <c r="O50" s="3" t="str">
        <f>IF(_xlfn.XLOOKUP(($A50&amp;"_"&amp;TEXT(O$2,"yyyy-mm-dd")),[1]SURVEY123!$A:$A,[1]SURVEY123!$AJ:$AJ,"")=0,"",_xlfn.XLOOKUP(($A50&amp;"_"&amp;TEXT(O$2,"yyyy-mm-dd")),[1]SURVEY123!$A:$A,[1]SURVEY123!$AJ:$AJ,""))</f>
        <v/>
      </c>
      <c r="P50" s="3" t="str">
        <f>IF(_xlfn.XLOOKUP(($A50&amp;"_"&amp;TEXT(P$2,"yyyy-mm-dd")),[1]SURVEY123!$A:$A,[1]SURVEY123!$AJ:$AJ,"")=0,"",_xlfn.XLOOKUP(($A50&amp;"_"&amp;TEXT(P$2,"yyyy-mm-dd")),[1]SURVEY123!$A:$A,[1]SURVEY123!$AJ:$AJ,""))</f>
        <v/>
      </c>
      <c r="Q50" s="3" t="str">
        <f>IF(_xlfn.XLOOKUP(($A50&amp;"_"&amp;TEXT(Q$2,"yyyy-mm-dd")),[1]SURVEY123!$A:$A,[1]SURVEY123!$AJ:$AJ,"")=0,"",_xlfn.XLOOKUP(($A50&amp;"_"&amp;TEXT(Q$2,"yyyy-mm-dd")),[1]SURVEY123!$A:$A,[1]SURVEY123!$AJ:$AJ,""))</f>
        <v/>
      </c>
      <c r="R50" s="21">
        <f t="shared" si="1"/>
        <v>0</v>
      </c>
      <c r="S50" s="21">
        <f t="shared" si="2"/>
        <v>0</v>
      </c>
      <c r="T50" s="12" t="str" cm="1">
        <f t="array" ref="T50">_xlfn.IFS(B50="","NA",R50=0, "Excellent", S50=0, "Good", OR(S50=1, S50=2), "Fair", S50&gt;=3, "Poor")</f>
        <v>NA</v>
      </c>
    </row>
    <row r="51" spans="1:20">
      <c r="A51" s="3" t="s">
        <v>54</v>
      </c>
      <c r="B51" s="24" t="str">
        <f t="shared" si="3"/>
        <v/>
      </c>
      <c r="C51" s="3" t="str">
        <f>IF(_xlfn.XLOOKUP(($A51&amp;"_"&amp;TEXT(C$2,"yyyy-mm-dd")),[1]SURVEY123!$A:$A,[1]SURVEY123!$AJ:$AJ,"")=0,"",_xlfn.XLOOKUP(($A51&amp;"_"&amp;TEXT(C$2,"yyyy-mm-dd")),[1]SURVEY123!$A:$A,[1]SURVEY123!$AJ:$AJ,""))</f>
        <v/>
      </c>
      <c r="D51" s="3" t="str">
        <f>IF(_xlfn.XLOOKUP(($A51&amp;"_"&amp;TEXT(D$2,"yyyy-mm-dd")),[1]SURVEY123!$A:$A,[1]SURVEY123!$AJ:$AJ,"")=0,"",_xlfn.XLOOKUP(($A51&amp;"_"&amp;TEXT(D$2,"yyyy-mm-dd")),[1]SURVEY123!$A:$A,[1]SURVEY123!$AJ:$AJ,""))</f>
        <v/>
      </c>
      <c r="E51" s="3" t="str">
        <f>IF(_xlfn.XLOOKUP(($A51&amp;"_"&amp;TEXT(E$2,"yyyy-mm-dd")),[1]SURVEY123!$A:$A,[1]SURVEY123!$AJ:$AJ,"")=0,"",_xlfn.XLOOKUP(($A51&amp;"_"&amp;TEXT(E$2,"yyyy-mm-dd")),[1]SURVEY123!$A:$A,[1]SURVEY123!$AJ:$AJ,""))</f>
        <v/>
      </c>
      <c r="F51" s="3" t="str">
        <f>IF(_xlfn.XLOOKUP(($A51&amp;"_"&amp;TEXT(F$2,"yyyy-mm-dd")),[1]SURVEY123!$A:$A,[1]SURVEY123!$AJ:$AJ,"")=0,"",_xlfn.XLOOKUP(($A51&amp;"_"&amp;TEXT(F$2,"yyyy-mm-dd")),[1]SURVEY123!$A:$A,[1]SURVEY123!$AJ:$AJ,""))</f>
        <v/>
      </c>
      <c r="G51" s="3" t="str">
        <f>IF(_xlfn.XLOOKUP(($A51&amp;"_"&amp;TEXT(G$2,"yyyy-mm-dd")),[1]SURVEY123!$A:$A,[1]SURVEY123!$AJ:$AJ,"")=0,"",_xlfn.XLOOKUP(($A51&amp;"_"&amp;TEXT(G$2,"yyyy-mm-dd")),[1]SURVEY123!$A:$A,[1]SURVEY123!$AJ:$AJ,""))</f>
        <v/>
      </c>
      <c r="H51" s="3" t="str">
        <f>IF(_xlfn.XLOOKUP(($A51&amp;"_"&amp;TEXT(H$2,"yyyy-mm-dd")),[1]SURVEY123!$A:$A,[1]SURVEY123!$AJ:$AJ,"")=0,"",_xlfn.XLOOKUP(($A51&amp;"_"&amp;TEXT(H$2,"yyyy-mm-dd")),[1]SURVEY123!$A:$A,[1]SURVEY123!$AJ:$AJ,""))</f>
        <v/>
      </c>
      <c r="I51" s="3" t="str">
        <f>IF(_xlfn.XLOOKUP(($A51&amp;"_"&amp;TEXT(I$2,"yyyy-mm-dd")),[1]SURVEY123!$A:$A,[1]SURVEY123!$AJ:$AJ,"")=0,"",_xlfn.XLOOKUP(($A51&amp;"_"&amp;TEXT(I$2,"yyyy-mm-dd")),[1]SURVEY123!$A:$A,[1]SURVEY123!$AJ:$AJ,""))</f>
        <v/>
      </c>
      <c r="J51" s="3" t="str">
        <f>IF(_xlfn.XLOOKUP(($A51&amp;"_"&amp;TEXT(J$2,"yyyy-mm-dd")),[1]SURVEY123!$A:$A,[1]SURVEY123!$AJ:$AJ,"")=0,"",_xlfn.XLOOKUP(($A51&amp;"_"&amp;TEXT(J$2,"yyyy-mm-dd")),[1]SURVEY123!$A:$A,[1]SURVEY123!$AJ:$AJ,""))</f>
        <v/>
      </c>
      <c r="K51" s="3" t="str">
        <f>IF(_xlfn.XLOOKUP(($A51&amp;"_"&amp;TEXT(K$2,"yyyy-mm-dd")),[1]SURVEY123!$A:$A,[1]SURVEY123!$AJ:$AJ,"")=0,"",_xlfn.XLOOKUP(($A51&amp;"_"&amp;TEXT(K$2,"yyyy-mm-dd")),[1]SURVEY123!$A:$A,[1]SURVEY123!$AJ:$AJ,""))</f>
        <v/>
      </c>
      <c r="L51" s="3" t="str">
        <f>IF(_xlfn.XLOOKUP(($A51&amp;"_"&amp;TEXT(L$2,"yyyy-mm-dd")),[1]SURVEY123!$A:$A,[1]SURVEY123!$AJ:$AJ,"")=0,"",_xlfn.XLOOKUP(($A51&amp;"_"&amp;TEXT(L$2,"yyyy-mm-dd")),[1]SURVEY123!$A:$A,[1]SURVEY123!$AJ:$AJ,""))</f>
        <v/>
      </c>
      <c r="M51" s="3" t="str">
        <f>IF(_xlfn.XLOOKUP(($A51&amp;"_"&amp;TEXT(M$2,"yyyy-mm-dd")),[1]SURVEY123!$A:$A,[1]SURVEY123!$AJ:$AJ,"")=0,"",_xlfn.XLOOKUP(($A51&amp;"_"&amp;TEXT(M$2,"yyyy-mm-dd")),[1]SURVEY123!$A:$A,[1]SURVEY123!$AJ:$AJ,""))</f>
        <v/>
      </c>
      <c r="N51" s="3" t="str">
        <f>IF(_xlfn.XLOOKUP(($A51&amp;"_"&amp;TEXT(N$2,"yyyy-mm-dd")),[1]SURVEY123!$A:$A,[1]SURVEY123!$AJ:$AJ,"")=0,"",_xlfn.XLOOKUP(($A51&amp;"_"&amp;TEXT(N$2,"yyyy-mm-dd")),[1]SURVEY123!$A:$A,[1]SURVEY123!$AJ:$AJ,""))</f>
        <v/>
      </c>
      <c r="O51" s="3" t="str">
        <f>IF(_xlfn.XLOOKUP(($A51&amp;"_"&amp;TEXT(O$2,"yyyy-mm-dd")),[1]SURVEY123!$A:$A,[1]SURVEY123!$AJ:$AJ,"")=0,"",_xlfn.XLOOKUP(($A51&amp;"_"&amp;TEXT(O$2,"yyyy-mm-dd")),[1]SURVEY123!$A:$A,[1]SURVEY123!$AJ:$AJ,""))</f>
        <v/>
      </c>
      <c r="P51" s="3" t="str">
        <f>IF(_xlfn.XLOOKUP(($A51&amp;"_"&amp;TEXT(P$2,"yyyy-mm-dd")),[1]SURVEY123!$A:$A,[1]SURVEY123!$AJ:$AJ,"")=0,"",_xlfn.XLOOKUP(($A51&amp;"_"&amp;TEXT(P$2,"yyyy-mm-dd")),[1]SURVEY123!$A:$A,[1]SURVEY123!$AJ:$AJ,""))</f>
        <v/>
      </c>
      <c r="Q51" s="3" t="str">
        <f>IF(_xlfn.XLOOKUP(($A51&amp;"_"&amp;TEXT(Q$2,"yyyy-mm-dd")),[1]SURVEY123!$A:$A,[1]SURVEY123!$AJ:$AJ,"")=0,"",_xlfn.XLOOKUP(($A51&amp;"_"&amp;TEXT(Q$2,"yyyy-mm-dd")),[1]SURVEY123!$A:$A,[1]SURVEY123!$AJ:$AJ,""))</f>
        <v/>
      </c>
      <c r="R51" s="21">
        <f t="shared" si="1"/>
        <v>0</v>
      </c>
      <c r="S51" s="21">
        <f t="shared" si="2"/>
        <v>0</v>
      </c>
      <c r="T51" s="12" t="str" cm="1">
        <f t="array" ref="T51">_xlfn.IFS(B51="","NA",R51=0, "Excellent", S51=0, "Good", OR(S51=1, S51=2), "Fair", S51&gt;=3, "Poor")</f>
        <v>NA</v>
      </c>
    </row>
    <row r="52" spans="1:20">
      <c r="A52" s="3" t="s">
        <v>55</v>
      </c>
      <c r="B52" s="24" t="str">
        <f t="shared" si="3"/>
        <v/>
      </c>
      <c r="C52" s="3" t="str">
        <f>IF(_xlfn.XLOOKUP(($A52&amp;"_"&amp;TEXT(C$2,"yyyy-mm-dd")),[1]SURVEY123!$A:$A,[1]SURVEY123!$AJ:$AJ,"")=0,"",_xlfn.XLOOKUP(($A52&amp;"_"&amp;TEXT(C$2,"yyyy-mm-dd")),[1]SURVEY123!$A:$A,[1]SURVEY123!$AJ:$AJ,""))</f>
        <v/>
      </c>
      <c r="D52" s="3" t="str">
        <f>IF(_xlfn.XLOOKUP(($A52&amp;"_"&amp;TEXT(D$2,"yyyy-mm-dd")),[1]SURVEY123!$A:$A,[1]SURVEY123!$AJ:$AJ,"")=0,"",_xlfn.XLOOKUP(($A52&amp;"_"&amp;TEXT(D$2,"yyyy-mm-dd")),[1]SURVEY123!$A:$A,[1]SURVEY123!$AJ:$AJ,""))</f>
        <v/>
      </c>
      <c r="E52" s="3" t="str">
        <f>IF(_xlfn.XLOOKUP(($A52&amp;"_"&amp;TEXT(E$2,"yyyy-mm-dd")),[1]SURVEY123!$A:$A,[1]SURVEY123!$AJ:$AJ,"")=0,"",_xlfn.XLOOKUP(($A52&amp;"_"&amp;TEXT(E$2,"yyyy-mm-dd")),[1]SURVEY123!$A:$A,[1]SURVEY123!$AJ:$AJ,""))</f>
        <v/>
      </c>
      <c r="F52" s="3" t="str">
        <f>IF(_xlfn.XLOOKUP(($A52&amp;"_"&amp;TEXT(F$2,"yyyy-mm-dd")),[1]SURVEY123!$A:$A,[1]SURVEY123!$AJ:$AJ,"")=0,"",_xlfn.XLOOKUP(($A52&amp;"_"&amp;TEXT(F$2,"yyyy-mm-dd")),[1]SURVEY123!$A:$A,[1]SURVEY123!$AJ:$AJ,""))</f>
        <v/>
      </c>
      <c r="G52" s="3" t="str">
        <f>IF(_xlfn.XLOOKUP(($A52&amp;"_"&amp;TEXT(G$2,"yyyy-mm-dd")),[1]SURVEY123!$A:$A,[1]SURVEY123!$AJ:$AJ,"")=0,"",_xlfn.XLOOKUP(($A52&amp;"_"&amp;TEXT(G$2,"yyyy-mm-dd")),[1]SURVEY123!$A:$A,[1]SURVEY123!$AJ:$AJ,""))</f>
        <v/>
      </c>
      <c r="H52" s="3" t="str">
        <f>IF(_xlfn.XLOOKUP(($A52&amp;"_"&amp;TEXT(H$2,"yyyy-mm-dd")),[1]SURVEY123!$A:$A,[1]SURVEY123!$AJ:$AJ,"")=0,"",_xlfn.XLOOKUP(($A52&amp;"_"&amp;TEXT(H$2,"yyyy-mm-dd")),[1]SURVEY123!$A:$A,[1]SURVEY123!$AJ:$AJ,""))</f>
        <v/>
      </c>
      <c r="I52" s="3" t="str">
        <f>IF(_xlfn.XLOOKUP(($A52&amp;"_"&amp;TEXT(I$2,"yyyy-mm-dd")),[1]SURVEY123!$A:$A,[1]SURVEY123!$AJ:$AJ,"")=0,"",_xlfn.XLOOKUP(($A52&amp;"_"&amp;TEXT(I$2,"yyyy-mm-dd")),[1]SURVEY123!$A:$A,[1]SURVEY123!$AJ:$AJ,""))</f>
        <v/>
      </c>
      <c r="J52" s="3" t="str">
        <f>IF(_xlfn.XLOOKUP(($A52&amp;"_"&amp;TEXT(J$2,"yyyy-mm-dd")),[1]SURVEY123!$A:$A,[1]SURVEY123!$AJ:$AJ,"")=0,"",_xlfn.XLOOKUP(($A52&amp;"_"&amp;TEXT(J$2,"yyyy-mm-dd")),[1]SURVEY123!$A:$A,[1]SURVEY123!$AJ:$AJ,""))</f>
        <v/>
      </c>
      <c r="K52" s="3" t="str">
        <f>IF(_xlfn.XLOOKUP(($A52&amp;"_"&amp;TEXT(K$2,"yyyy-mm-dd")),[1]SURVEY123!$A:$A,[1]SURVEY123!$AJ:$AJ,"")=0,"",_xlfn.XLOOKUP(($A52&amp;"_"&amp;TEXT(K$2,"yyyy-mm-dd")),[1]SURVEY123!$A:$A,[1]SURVEY123!$AJ:$AJ,""))</f>
        <v/>
      </c>
      <c r="L52" s="3" t="str">
        <f>IF(_xlfn.XLOOKUP(($A52&amp;"_"&amp;TEXT(L$2,"yyyy-mm-dd")),[1]SURVEY123!$A:$A,[1]SURVEY123!$AJ:$AJ,"")=0,"",_xlfn.XLOOKUP(($A52&amp;"_"&amp;TEXT(L$2,"yyyy-mm-dd")),[1]SURVEY123!$A:$A,[1]SURVEY123!$AJ:$AJ,""))</f>
        <v/>
      </c>
      <c r="M52" s="3" t="str">
        <f>IF(_xlfn.XLOOKUP(($A52&amp;"_"&amp;TEXT(M$2,"yyyy-mm-dd")),[1]SURVEY123!$A:$A,[1]SURVEY123!$AJ:$AJ,"")=0,"",_xlfn.XLOOKUP(($A52&amp;"_"&amp;TEXT(M$2,"yyyy-mm-dd")),[1]SURVEY123!$A:$A,[1]SURVEY123!$AJ:$AJ,""))</f>
        <v/>
      </c>
      <c r="N52" s="3" t="str">
        <f>IF(_xlfn.XLOOKUP(($A52&amp;"_"&amp;TEXT(N$2,"yyyy-mm-dd")),[1]SURVEY123!$A:$A,[1]SURVEY123!$AJ:$AJ,"")=0,"",_xlfn.XLOOKUP(($A52&amp;"_"&amp;TEXT(N$2,"yyyy-mm-dd")),[1]SURVEY123!$A:$A,[1]SURVEY123!$AJ:$AJ,""))</f>
        <v/>
      </c>
      <c r="O52" s="3" t="str">
        <f>IF(_xlfn.XLOOKUP(($A52&amp;"_"&amp;TEXT(O$2,"yyyy-mm-dd")),[1]SURVEY123!$A:$A,[1]SURVEY123!$AJ:$AJ,"")=0,"",_xlfn.XLOOKUP(($A52&amp;"_"&amp;TEXT(O$2,"yyyy-mm-dd")),[1]SURVEY123!$A:$A,[1]SURVEY123!$AJ:$AJ,""))</f>
        <v/>
      </c>
      <c r="P52" s="3" t="str">
        <f>IF(_xlfn.XLOOKUP(($A52&amp;"_"&amp;TEXT(P$2,"yyyy-mm-dd")),[1]SURVEY123!$A:$A,[1]SURVEY123!$AJ:$AJ,"")=0,"",_xlfn.XLOOKUP(($A52&amp;"_"&amp;TEXT(P$2,"yyyy-mm-dd")),[1]SURVEY123!$A:$A,[1]SURVEY123!$AJ:$AJ,""))</f>
        <v/>
      </c>
      <c r="Q52" s="3" t="str">
        <f>IF(_xlfn.XLOOKUP(($A52&amp;"_"&amp;TEXT(Q$2,"yyyy-mm-dd")),[1]SURVEY123!$A:$A,[1]SURVEY123!$AJ:$AJ,"")=0,"",_xlfn.XLOOKUP(($A52&amp;"_"&amp;TEXT(Q$2,"yyyy-mm-dd")),[1]SURVEY123!$A:$A,[1]SURVEY123!$AJ:$AJ,""))</f>
        <v/>
      </c>
      <c r="R52" s="21">
        <f t="shared" si="1"/>
        <v>0</v>
      </c>
      <c r="S52" s="21">
        <f t="shared" si="2"/>
        <v>0</v>
      </c>
      <c r="T52" s="12" t="str" cm="1">
        <f t="array" ref="T52">_xlfn.IFS(B52="","NA",R52=0, "Excellent", S52=0, "Good", OR(S52=1, S52=2), "Fair", S52&gt;=3, "Poor")</f>
        <v>NA</v>
      </c>
    </row>
    <row r="53" spans="1:20">
      <c r="A53" s="3" t="s">
        <v>56</v>
      </c>
      <c r="B53" s="24">
        <f t="shared" si="3"/>
        <v>1.1466666666666667</v>
      </c>
      <c r="C53" s="3" t="str">
        <f>IF(_xlfn.XLOOKUP(($A53&amp;"_"&amp;TEXT(C$2,"yyyy-mm-dd")),[1]SURVEY123!$A:$A,[1]SURVEY123!$AJ:$AJ,"")=0,"",_xlfn.XLOOKUP(($A53&amp;"_"&amp;TEXT(C$2,"yyyy-mm-dd")),[1]SURVEY123!$A:$A,[1]SURVEY123!$AJ:$AJ,""))</f>
        <v/>
      </c>
      <c r="D53" s="3" t="str">
        <f>IF(_xlfn.XLOOKUP(($A53&amp;"_"&amp;TEXT(D$2,"yyyy-mm-dd")),[1]SURVEY123!$A:$A,[1]SURVEY123!$AJ:$AJ,"")=0,"",_xlfn.XLOOKUP(($A53&amp;"_"&amp;TEXT(D$2,"yyyy-mm-dd")),[1]SURVEY123!$A:$A,[1]SURVEY123!$AJ:$AJ,""))</f>
        <v/>
      </c>
      <c r="E53" s="3" t="str">
        <f>IF(_xlfn.XLOOKUP(($A53&amp;"_"&amp;TEXT(E$2,"yyyy-mm-dd")),[1]SURVEY123!$A:$A,[1]SURVEY123!$AJ:$AJ,"")=0,"",_xlfn.XLOOKUP(($A53&amp;"_"&amp;TEXT(E$2,"yyyy-mm-dd")),[1]SURVEY123!$A:$A,[1]SURVEY123!$AJ:$AJ,""))</f>
        <v/>
      </c>
      <c r="F53" s="3" t="str">
        <f>IF(_xlfn.XLOOKUP(($A53&amp;"_"&amp;TEXT(F$2,"yyyy-mm-dd")),[1]SURVEY123!$A:$A,[1]SURVEY123!$AJ:$AJ,"")=0,"",_xlfn.XLOOKUP(($A53&amp;"_"&amp;TEXT(F$2,"yyyy-mm-dd")),[1]SURVEY123!$A:$A,[1]SURVEY123!$AJ:$AJ,""))</f>
        <v/>
      </c>
      <c r="G53" s="3" t="str">
        <f>IF(_xlfn.XLOOKUP(($A53&amp;"_"&amp;TEXT(G$2,"yyyy-mm-dd")),[1]SURVEY123!$A:$A,[1]SURVEY123!$AJ:$AJ,"")=0,"",_xlfn.XLOOKUP(($A53&amp;"_"&amp;TEXT(G$2,"yyyy-mm-dd")),[1]SURVEY123!$A:$A,[1]SURVEY123!$AJ:$AJ,""))</f>
        <v/>
      </c>
      <c r="H53" s="3" t="str">
        <f>IF(_xlfn.XLOOKUP(($A53&amp;"_"&amp;TEXT(H$2,"yyyy-mm-dd")),[1]SURVEY123!$A:$A,[1]SURVEY123!$AJ:$AJ,"")=0,"",_xlfn.XLOOKUP(($A53&amp;"_"&amp;TEXT(H$2,"yyyy-mm-dd")),[1]SURVEY123!$A:$A,[1]SURVEY123!$AJ:$AJ,""))</f>
        <v/>
      </c>
      <c r="I53" s="3">
        <f>IF(_xlfn.XLOOKUP(($A53&amp;"_"&amp;TEXT(I$2,"yyyy-mm-dd")),[1]SURVEY123!$A:$A,[1]SURVEY123!$AJ:$AJ,"")=0,"",_xlfn.XLOOKUP(($A53&amp;"_"&amp;TEXT(I$2,"yyyy-mm-dd")),[1]SURVEY123!$A:$A,[1]SURVEY123!$AJ:$AJ,""))</f>
        <v>1.2</v>
      </c>
      <c r="J53" s="3">
        <f>IF(_xlfn.XLOOKUP(($A53&amp;"_"&amp;TEXT(J$2,"yyyy-mm-dd")),[1]SURVEY123!$A:$A,[1]SURVEY123!$AJ:$AJ,"")=0,"",_xlfn.XLOOKUP(($A53&amp;"_"&amp;TEXT(J$2,"yyyy-mm-dd")),[1]SURVEY123!$A:$A,[1]SURVEY123!$AJ:$AJ,""))</f>
        <v>0.67</v>
      </c>
      <c r="K53" s="3">
        <f>IF(_xlfn.XLOOKUP(($A53&amp;"_"&amp;TEXT(K$2,"yyyy-mm-dd")),[1]SURVEY123!$A:$A,[1]SURVEY123!$AJ:$AJ,"")=0,"",_xlfn.XLOOKUP(($A53&amp;"_"&amp;TEXT(K$2,"yyyy-mm-dd")),[1]SURVEY123!$A:$A,[1]SURVEY123!$AJ:$AJ,""))</f>
        <v>1.58</v>
      </c>
      <c r="L53" s="3">
        <f>IF(_xlfn.XLOOKUP(($A53&amp;"_"&amp;TEXT(L$2,"yyyy-mm-dd")),[1]SURVEY123!$A:$A,[1]SURVEY123!$AJ:$AJ,"")=0,"",_xlfn.XLOOKUP(($A53&amp;"_"&amp;TEXT(L$2,"yyyy-mm-dd")),[1]SURVEY123!$A:$A,[1]SURVEY123!$AJ:$AJ,""))</f>
        <v>1.6</v>
      </c>
      <c r="M53" s="3">
        <f>IF(_xlfn.XLOOKUP(($A53&amp;"_"&amp;TEXT(M$2,"yyyy-mm-dd")),[1]SURVEY123!$A:$A,[1]SURVEY123!$AJ:$AJ,"")=0,"",_xlfn.XLOOKUP(($A53&amp;"_"&amp;TEXT(M$2,"yyyy-mm-dd")),[1]SURVEY123!$A:$A,[1]SURVEY123!$AJ:$AJ,""))</f>
        <v>1.08</v>
      </c>
      <c r="N53" s="3">
        <f>IF(_xlfn.XLOOKUP(($A53&amp;"_"&amp;TEXT(N$2,"yyyy-mm-dd")),[1]SURVEY123!$A:$A,[1]SURVEY123!$AJ:$AJ,"")=0,"",_xlfn.XLOOKUP(($A53&amp;"_"&amp;TEXT(N$2,"yyyy-mm-dd")),[1]SURVEY123!$A:$A,[1]SURVEY123!$AJ:$AJ,""))</f>
        <v>0.75</v>
      </c>
      <c r="O53" s="3" t="str">
        <f>IF(_xlfn.XLOOKUP(($A53&amp;"_"&amp;TEXT(O$2,"yyyy-mm-dd")),[1]SURVEY123!$A:$A,[1]SURVEY123!$AJ:$AJ,"")=0,"",_xlfn.XLOOKUP(($A53&amp;"_"&amp;TEXT(O$2,"yyyy-mm-dd")),[1]SURVEY123!$A:$A,[1]SURVEY123!$AJ:$AJ,""))</f>
        <v/>
      </c>
      <c r="P53" s="3" t="str">
        <f>IF(_xlfn.XLOOKUP(($A53&amp;"_"&amp;TEXT(P$2,"yyyy-mm-dd")),[1]SURVEY123!$A:$A,[1]SURVEY123!$AJ:$AJ,"")=0,"",_xlfn.XLOOKUP(($A53&amp;"_"&amp;TEXT(P$2,"yyyy-mm-dd")),[1]SURVEY123!$A:$A,[1]SURVEY123!$AJ:$AJ,""))</f>
        <v/>
      </c>
      <c r="Q53" s="3" t="str">
        <f>IF(_xlfn.XLOOKUP(($A53&amp;"_"&amp;TEXT(Q$2,"yyyy-mm-dd")),[1]SURVEY123!$A:$A,[1]SURVEY123!$AJ:$AJ,"")=0,"",_xlfn.XLOOKUP(($A53&amp;"_"&amp;TEXT(Q$2,"yyyy-mm-dd")),[1]SURVEY123!$A:$A,[1]SURVEY123!$AJ:$AJ,""))</f>
        <v/>
      </c>
      <c r="R53" s="21">
        <f t="shared" si="1"/>
        <v>0</v>
      </c>
      <c r="S53" s="21">
        <f t="shared" si="2"/>
        <v>0</v>
      </c>
      <c r="T53" s="12" t="str" cm="1">
        <f t="array" ref="T53">_xlfn.IFS(B53="","NA",R53=0, "Excellent", S53=0, "Good", OR(S53=1, S53=2), "Fair", S53&gt;=3, "Poor")</f>
        <v>Excellent</v>
      </c>
    </row>
    <row r="54" spans="1:20">
      <c r="A54" s="3" t="s">
        <v>57</v>
      </c>
      <c r="B54" s="24">
        <f t="shared" si="3"/>
        <v>2.3816666666666664</v>
      </c>
      <c r="C54" s="3" t="str">
        <f>IF(_xlfn.XLOOKUP(($A54&amp;"_"&amp;TEXT(C$2,"yyyy-mm-dd")),[1]SURVEY123!$A:$A,[1]SURVEY123!$AJ:$AJ,"")=0,"",_xlfn.XLOOKUP(($A54&amp;"_"&amp;TEXT(C$2,"yyyy-mm-dd")),[1]SURVEY123!$A:$A,[1]SURVEY123!$AJ:$AJ,""))</f>
        <v/>
      </c>
      <c r="D54" s="3" t="str">
        <f>IF(_xlfn.XLOOKUP(($A54&amp;"_"&amp;TEXT(D$2,"yyyy-mm-dd")),[1]SURVEY123!$A:$A,[1]SURVEY123!$AJ:$AJ,"")=0,"",_xlfn.XLOOKUP(($A54&amp;"_"&amp;TEXT(D$2,"yyyy-mm-dd")),[1]SURVEY123!$A:$A,[1]SURVEY123!$AJ:$AJ,""))</f>
        <v/>
      </c>
      <c r="E54" s="3" t="str">
        <f>IF(_xlfn.XLOOKUP(($A54&amp;"_"&amp;TEXT(E$2,"yyyy-mm-dd")),[1]SURVEY123!$A:$A,[1]SURVEY123!$AJ:$AJ,"")=0,"",_xlfn.XLOOKUP(($A54&amp;"_"&amp;TEXT(E$2,"yyyy-mm-dd")),[1]SURVEY123!$A:$A,[1]SURVEY123!$AJ:$AJ,""))</f>
        <v/>
      </c>
      <c r="F54" s="3" t="str">
        <f>IF(_xlfn.XLOOKUP(($A54&amp;"_"&amp;TEXT(F$2,"yyyy-mm-dd")),[1]SURVEY123!$A:$A,[1]SURVEY123!$AJ:$AJ,"")=0,"",_xlfn.XLOOKUP(($A54&amp;"_"&amp;TEXT(F$2,"yyyy-mm-dd")),[1]SURVEY123!$A:$A,[1]SURVEY123!$AJ:$AJ,""))</f>
        <v/>
      </c>
      <c r="G54" s="3" t="str">
        <f>IF(_xlfn.XLOOKUP(($A54&amp;"_"&amp;TEXT(G$2,"yyyy-mm-dd")),[1]SURVEY123!$A:$A,[1]SURVEY123!$AJ:$AJ,"")=0,"",_xlfn.XLOOKUP(($A54&amp;"_"&amp;TEXT(G$2,"yyyy-mm-dd")),[1]SURVEY123!$A:$A,[1]SURVEY123!$AJ:$AJ,""))</f>
        <v/>
      </c>
      <c r="H54" s="3" t="str">
        <f>IF(_xlfn.XLOOKUP(($A54&amp;"_"&amp;TEXT(H$2,"yyyy-mm-dd")),[1]SURVEY123!$A:$A,[1]SURVEY123!$AJ:$AJ,"")=0,"",_xlfn.XLOOKUP(($A54&amp;"_"&amp;TEXT(H$2,"yyyy-mm-dd")),[1]SURVEY123!$A:$A,[1]SURVEY123!$AJ:$AJ,""))</f>
        <v/>
      </c>
      <c r="I54" s="3">
        <f>IF(_xlfn.XLOOKUP(($A54&amp;"_"&amp;TEXT(I$2,"yyyy-mm-dd")),[1]SURVEY123!$A:$A,[1]SURVEY123!$AJ:$AJ,"")=0,"",_xlfn.XLOOKUP(($A54&amp;"_"&amp;TEXT(I$2,"yyyy-mm-dd")),[1]SURVEY123!$A:$A,[1]SURVEY123!$AJ:$AJ,""))</f>
        <v>1.69</v>
      </c>
      <c r="J54" s="3">
        <f>IF(_xlfn.XLOOKUP(($A54&amp;"_"&amp;TEXT(J$2,"yyyy-mm-dd")),[1]SURVEY123!$A:$A,[1]SURVEY123!$AJ:$AJ,"")=0,"",_xlfn.XLOOKUP(($A54&amp;"_"&amp;TEXT(J$2,"yyyy-mm-dd")),[1]SURVEY123!$A:$A,[1]SURVEY123!$AJ:$AJ,""))</f>
        <v>2.3199999999999998</v>
      </c>
      <c r="K54" s="3">
        <f>IF(_xlfn.XLOOKUP(($A54&amp;"_"&amp;TEXT(K$2,"yyyy-mm-dd")),[1]SURVEY123!$A:$A,[1]SURVEY123!$AJ:$AJ,"")=0,"",_xlfn.XLOOKUP(($A54&amp;"_"&amp;TEXT(K$2,"yyyy-mm-dd")),[1]SURVEY123!$A:$A,[1]SURVEY123!$AJ:$AJ,""))</f>
        <v>2.67</v>
      </c>
      <c r="L54" s="3">
        <f>IF(_xlfn.XLOOKUP(($A54&amp;"_"&amp;TEXT(L$2,"yyyy-mm-dd")),[1]SURVEY123!$A:$A,[1]SURVEY123!$AJ:$AJ,"")=0,"",_xlfn.XLOOKUP(($A54&amp;"_"&amp;TEXT(L$2,"yyyy-mm-dd")),[1]SURVEY123!$A:$A,[1]SURVEY123!$AJ:$AJ,""))</f>
        <v>2.35</v>
      </c>
      <c r="M54" s="3">
        <f>IF(_xlfn.XLOOKUP(($A54&amp;"_"&amp;TEXT(M$2,"yyyy-mm-dd")),[1]SURVEY123!$A:$A,[1]SURVEY123!$AJ:$AJ,"")=0,"",_xlfn.XLOOKUP(($A54&amp;"_"&amp;TEXT(M$2,"yyyy-mm-dd")),[1]SURVEY123!$A:$A,[1]SURVEY123!$AJ:$AJ,""))</f>
        <v>2.14</v>
      </c>
      <c r="N54" s="3">
        <f>IF(_xlfn.XLOOKUP(($A54&amp;"_"&amp;TEXT(N$2,"yyyy-mm-dd")),[1]SURVEY123!$A:$A,[1]SURVEY123!$AJ:$AJ,"")=0,"",_xlfn.XLOOKUP(($A54&amp;"_"&amp;TEXT(N$2,"yyyy-mm-dd")),[1]SURVEY123!$A:$A,[1]SURVEY123!$AJ:$AJ,""))</f>
        <v>3.12</v>
      </c>
      <c r="O54" s="3" t="str">
        <f>IF(_xlfn.XLOOKUP(($A54&amp;"_"&amp;TEXT(O$2,"yyyy-mm-dd")),[1]SURVEY123!$A:$A,[1]SURVEY123!$AJ:$AJ,"")=0,"",_xlfn.XLOOKUP(($A54&amp;"_"&amp;TEXT(O$2,"yyyy-mm-dd")),[1]SURVEY123!$A:$A,[1]SURVEY123!$AJ:$AJ,""))</f>
        <v/>
      </c>
      <c r="P54" s="3" t="str">
        <f>IF(_xlfn.XLOOKUP(($A54&amp;"_"&amp;TEXT(P$2,"yyyy-mm-dd")),[1]SURVEY123!$A:$A,[1]SURVEY123!$AJ:$AJ,"")=0,"",_xlfn.XLOOKUP(($A54&amp;"_"&amp;TEXT(P$2,"yyyy-mm-dd")),[1]SURVEY123!$A:$A,[1]SURVEY123!$AJ:$AJ,""))</f>
        <v/>
      </c>
      <c r="Q54" s="3" t="str">
        <f>IF(_xlfn.XLOOKUP(($A54&amp;"_"&amp;TEXT(Q$2,"yyyy-mm-dd")),[1]SURVEY123!$A:$A,[1]SURVEY123!$AJ:$AJ,"")=0,"",_xlfn.XLOOKUP(($A54&amp;"_"&amp;TEXT(Q$2,"yyyy-mm-dd")),[1]SURVEY123!$A:$A,[1]SURVEY123!$AJ:$AJ,""))</f>
        <v/>
      </c>
      <c r="R54" s="21">
        <f t="shared" si="1"/>
        <v>0</v>
      </c>
      <c r="S54" s="21">
        <f t="shared" si="2"/>
        <v>0</v>
      </c>
      <c r="T54" s="12" t="str" cm="1">
        <f t="array" ref="T54">_xlfn.IFS(B54="","NA",R54=0, "Excellent", S54=0, "Good", OR(S54=1, S54=2), "Fair", S54&gt;=3, "Poor")</f>
        <v>Excellent</v>
      </c>
    </row>
    <row r="55" spans="1:20">
      <c r="A55" s="3" t="s">
        <v>58</v>
      </c>
      <c r="B55" s="24">
        <f t="shared" si="3"/>
        <v>3.4171428571428573</v>
      </c>
      <c r="C55" s="3" t="str">
        <f>IF(_xlfn.XLOOKUP(($A55&amp;"_"&amp;TEXT(C$2,"yyyy-mm-dd")),[1]SURVEY123!$A:$A,[1]SURVEY123!$AJ:$AJ,"")=0,"",_xlfn.XLOOKUP(($A55&amp;"_"&amp;TEXT(C$2,"yyyy-mm-dd")),[1]SURVEY123!$A:$A,[1]SURVEY123!$AJ:$AJ,""))</f>
        <v/>
      </c>
      <c r="D55" s="3" t="str">
        <f>IF(_xlfn.XLOOKUP(($A55&amp;"_"&amp;TEXT(D$2,"yyyy-mm-dd")),[1]SURVEY123!$A:$A,[1]SURVEY123!$AJ:$AJ,"")=0,"",_xlfn.XLOOKUP(($A55&amp;"_"&amp;TEXT(D$2,"yyyy-mm-dd")),[1]SURVEY123!$A:$A,[1]SURVEY123!$AJ:$AJ,""))</f>
        <v/>
      </c>
      <c r="E55" s="3" t="str">
        <f>IF(_xlfn.XLOOKUP(($A55&amp;"_"&amp;TEXT(E$2,"yyyy-mm-dd")),[1]SURVEY123!$A:$A,[1]SURVEY123!$AJ:$AJ,"")=0,"",_xlfn.XLOOKUP(($A55&amp;"_"&amp;TEXT(E$2,"yyyy-mm-dd")),[1]SURVEY123!$A:$A,[1]SURVEY123!$AJ:$AJ,""))</f>
        <v/>
      </c>
      <c r="F55" s="3" t="str">
        <f>IF(_xlfn.XLOOKUP(($A55&amp;"_"&amp;TEXT(F$2,"yyyy-mm-dd")),[1]SURVEY123!$A:$A,[1]SURVEY123!$AJ:$AJ,"")=0,"",_xlfn.XLOOKUP(($A55&amp;"_"&amp;TEXT(F$2,"yyyy-mm-dd")),[1]SURVEY123!$A:$A,[1]SURVEY123!$AJ:$AJ,""))</f>
        <v/>
      </c>
      <c r="G55" s="3" t="str">
        <f>IF(_xlfn.XLOOKUP(($A55&amp;"_"&amp;TEXT(G$2,"yyyy-mm-dd")),[1]SURVEY123!$A:$A,[1]SURVEY123!$AJ:$AJ,"")=0,"",_xlfn.XLOOKUP(($A55&amp;"_"&amp;TEXT(G$2,"yyyy-mm-dd")),[1]SURVEY123!$A:$A,[1]SURVEY123!$AJ:$AJ,""))</f>
        <v/>
      </c>
      <c r="H55" s="3">
        <f>IF(_xlfn.XLOOKUP(($A55&amp;"_"&amp;TEXT(H$2,"yyyy-mm-dd")),[1]SURVEY123!$A:$A,[1]SURVEY123!$AJ:$AJ,"")=0,"",_xlfn.XLOOKUP(($A55&amp;"_"&amp;TEXT(H$2,"yyyy-mm-dd")),[1]SURVEY123!$A:$A,[1]SURVEY123!$AJ:$AJ,""))</f>
        <v>3.36</v>
      </c>
      <c r="I55" s="3">
        <f>IF(_xlfn.XLOOKUP(($A55&amp;"_"&amp;TEXT(I$2,"yyyy-mm-dd")),[1]SURVEY123!$A:$A,[1]SURVEY123!$AJ:$AJ,"")=0,"",_xlfn.XLOOKUP(($A55&amp;"_"&amp;TEXT(I$2,"yyyy-mm-dd")),[1]SURVEY123!$A:$A,[1]SURVEY123!$AJ:$AJ,""))</f>
        <v>0.53</v>
      </c>
      <c r="J55" s="3">
        <f>IF(_xlfn.XLOOKUP(($A55&amp;"_"&amp;TEXT(J$2,"yyyy-mm-dd")),[1]SURVEY123!$A:$A,[1]SURVEY123!$AJ:$AJ,"")=0,"",_xlfn.XLOOKUP(($A55&amp;"_"&amp;TEXT(J$2,"yyyy-mm-dd")),[1]SURVEY123!$A:$A,[1]SURVEY123!$AJ:$AJ,""))</f>
        <v>3.67</v>
      </c>
      <c r="K55" s="3">
        <f>IF(_xlfn.XLOOKUP(($A55&amp;"_"&amp;TEXT(K$2,"yyyy-mm-dd")),[1]SURVEY123!$A:$A,[1]SURVEY123!$AJ:$AJ,"")=0,"",_xlfn.XLOOKUP(($A55&amp;"_"&amp;TEXT(K$2,"yyyy-mm-dd")),[1]SURVEY123!$A:$A,[1]SURVEY123!$AJ:$AJ,""))</f>
        <v>3.99</v>
      </c>
      <c r="L55" s="3">
        <f>IF(_xlfn.XLOOKUP(($A55&amp;"_"&amp;TEXT(L$2,"yyyy-mm-dd")),[1]SURVEY123!$A:$A,[1]SURVEY123!$AJ:$AJ,"")=0,"",_xlfn.XLOOKUP(($A55&amp;"_"&amp;TEXT(L$2,"yyyy-mm-dd")),[1]SURVEY123!$A:$A,[1]SURVEY123!$AJ:$AJ,""))</f>
        <v>4.6100000000000003</v>
      </c>
      <c r="M55" s="3">
        <f>IF(_xlfn.XLOOKUP(($A55&amp;"_"&amp;TEXT(M$2,"yyyy-mm-dd")),[1]SURVEY123!$A:$A,[1]SURVEY123!$AJ:$AJ,"")=0,"",_xlfn.XLOOKUP(($A55&amp;"_"&amp;TEXT(M$2,"yyyy-mm-dd")),[1]SURVEY123!$A:$A,[1]SURVEY123!$AJ:$AJ,""))</f>
        <v>4.7300000000000004</v>
      </c>
      <c r="N55" s="3">
        <f>IF(_xlfn.XLOOKUP(($A55&amp;"_"&amp;TEXT(N$2,"yyyy-mm-dd")),[1]SURVEY123!$A:$A,[1]SURVEY123!$AJ:$AJ,"")=0,"",_xlfn.XLOOKUP(($A55&amp;"_"&amp;TEXT(N$2,"yyyy-mm-dd")),[1]SURVEY123!$A:$A,[1]SURVEY123!$AJ:$AJ,""))</f>
        <v>3.03</v>
      </c>
      <c r="O55" s="3" t="str">
        <f>IF(_xlfn.XLOOKUP(($A55&amp;"_"&amp;TEXT(O$2,"yyyy-mm-dd")),[1]SURVEY123!$A:$A,[1]SURVEY123!$AJ:$AJ,"")=0,"",_xlfn.XLOOKUP(($A55&amp;"_"&amp;TEXT(O$2,"yyyy-mm-dd")),[1]SURVEY123!$A:$A,[1]SURVEY123!$AJ:$AJ,""))</f>
        <v/>
      </c>
      <c r="P55" s="3" t="str">
        <f>IF(_xlfn.XLOOKUP(($A55&amp;"_"&amp;TEXT(P$2,"yyyy-mm-dd")),[1]SURVEY123!$A:$A,[1]SURVEY123!$AJ:$AJ,"")=0,"",_xlfn.XLOOKUP(($A55&amp;"_"&amp;TEXT(P$2,"yyyy-mm-dd")),[1]SURVEY123!$A:$A,[1]SURVEY123!$AJ:$AJ,""))</f>
        <v/>
      </c>
      <c r="Q55" s="3" t="str">
        <f>IF(_xlfn.XLOOKUP(($A55&amp;"_"&amp;TEXT(Q$2,"yyyy-mm-dd")),[1]SURVEY123!$A:$A,[1]SURVEY123!$AJ:$AJ,"")=0,"",_xlfn.XLOOKUP(($A55&amp;"_"&amp;TEXT(Q$2,"yyyy-mm-dd")),[1]SURVEY123!$A:$A,[1]SURVEY123!$AJ:$AJ,""))</f>
        <v/>
      </c>
      <c r="R55" s="21">
        <f t="shared" si="1"/>
        <v>0</v>
      </c>
      <c r="S55" s="21">
        <f t="shared" si="2"/>
        <v>0</v>
      </c>
      <c r="T55" s="12" t="str" cm="1">
        <f t="array" ref="T55">_xlfn.IFS(B55="","NA",R55=0, "Excellent", S55=0, "Good", OR(S55=1, S55=2), "Fair", S55&gt;=3, "Poor")</f>
        <v>Excellent</v>
      </c>
    </row>
    <row r="56" spans="1:20">
      <c r="A56" s="3" t="s">
        <v>59</v>
      </c>
      <c r="B56" s="24" t="str">
        <f t="shared" si="3"/>
        <v/>
      </c>
      <c r="C56" s="3" t="str">
        <f>IF(_xlfn.XLOOKUP(($A56&amp;"_"&amp;TEXT(C$2,"yyyy-mm-dd")),[1]SURVEY123!$A:$A,[1]SURVEY123!$AJ:$AJ,"")=0,"",_xlfn.XLOOKUP(($A56&amp;"_"&amp;TEXT(C$2,"yyyy-mm-dd")),[1]SURVEY123!$A:$A,[1]SURVEY123!$AJ:$AJ,""))</f>
        <v/>
      </c>
      <c r="D56" s="3" t="str">
        <f>IF(_xlfn.XLOOKUP(($A56&amp;"_"&amp;TEXT(D$2,"yyyy-mm-dd")),[1]SURVEY123!$A:$A,[1]SURVEY123!$AJ:$AJ,"")=0,"",_xlfn.XLOOKUP(($A56&amp;"_"&amp;TEXT(D$2,"yyyy-mm-dd")),[1]SURVEY123!$A:$A,[1]SURVEY123!$AJ:$AJ,""))</f>
        <v/>
      </c>
      <c r="E56" s="3" t="str">
        <f>IF(_xlfn.XLOOKUP(($A56&amp;"_"&amp;TEXT(E$2,"yyyy-mm-dd")),[1]SURVEY123!$A:$A,[1]SURVEY123!$AJ:$AJ,"")=0,"",_xlfn.XLOOKUP(($A56&amp;"_"&amp;TEXT(E$2,"yyyy-mm-dd")),[1]SURVEY123!$A:$A,[1]SURVEY123!$AJ:$AJ,""))</f>
        <v/>
      </c>
      <c r="F56" s="3" t="str">
        <f>IF(_xlfn.XLOOKUP(($A56&amp;"_"&amp;TEXT(F$2,"yyyy-mm-dd")),[1]SURVEY123!$A:$A,[1]SURVEY123!$AJ:$AJ,"")=0,"",_xlfn.XLOOKUP(($A56&amp;"_"&amp;TEXT(F$2,"yyyy-mm-dd")),[1]SURVEY123!$A:$A,[1]SURVEY123!$AJ:$AJ,""))</f>
        <v/>
      </c>
      <c r="G56" s="3" t="str">
        <f>IF(_xlfn.XLOOKUP(($A56&amp;"_"&amp;TEXT(G$2,"yyyy-mm-dd")),[1]SURVEY123!$A:$A,[1]SURVEY123!$AJ:$AJ,"")=0,"",_xlfn.XLOOKUP(($A56&amp;"_"&amp;TEXT(G$2,"yyyy-mm-dd")),[1]SURVEY123!$A:$A,[1]SURVEY123!$AJ:$AJ,""))</f>
        <v/>
      </c>
      <c r="H56" s="3" t="str">
        <f>IF(_xlfn.XLOOKUP(($A56&amp;"_"&amp;TEXT(H$2,"yyyy-mm-dd")),[1]SURVEY123!$A:$A,[1]SURVEY123!$AJ:$AJ,"")=0,"",_xlfn.XLOOKUP(($A56&amp;"_"&amp;TEXT(H$2,"yyyy-mm-dd")),[1]SURVEY123!$A:$A,[1]SURVEY123!$AJ:$AJ,""))</f>
        <v/>
      </c>
      <c r="I56" s="3" t="str">
        <f>IF(_xlfn.XLOOKUP(($A56&amp;"_"&amp;TEXT(I$2,"yyyy-mm-dd")),[1]SURVEY123!$A:$A,[1]SURVEY123!$AJ:$AJ,"")=0,"",_xlfn.XLOOKUP(($A56&amp;"_"&amp;TEXT(I$2,"yyyy-mm-dd")),[1]SURVEY123!$A:$A,[1]SURVEY123!$AJ:$AJ,""))</f>
        <v/>
      </c>
      <c r="J56" s="3" t="str">
        <f>IF(_xlfn.XLOOKUP(($A56&amp;"_"&amp;TEXT(J$2,"yyyy-mm-dd")),[1]SURVEY123!$A:$A,[1]SURVEY123!$AJ:$AJ,"")=0,"",_xlfn.XLOOKUP(($A56&amp;"_"&amp;TEXT(J$2,"yyyy-mm-dd")),[1]SURVEY123!$A:$A,[1]SURVEY123!$AJ:$AJ,""))</f>
        <v/>
      </c>
      <c r="K56" s="3" t="str">
        <f>IF(_xlfn.XLOOKUP(($A56&amp;"_"&amp;TEXT(K$2,"yyyy-mm-dd")),[1]SURVEY123!$A:$A,[1]SURVEY123!$AJ:$AJ,"")=0,"",_xlfn.XLOOKUP(($A56&amp;"_"&amp;TEXT(K$2,"yyyy-mm-dd")),[1]SURVEY123!$A:$A,[1]SURVEY123!$AJ:$AJ,""))</f>
        <v/>
      </c>
      <c r="L56" s="3" t="str">
        <f>IF(_xlfn.XLOOKUP(($A56&amp;"_"&amp;TEXT(L$2,"yyyy-mm-dd")),[1]SURVEY123!$A:$A,[1]SURVEY123!$AJ:$AJ,"")=0,"",_xlfn.XLOOKUP(($A56&amp;"_"&amp;TEXT(L$2,"yyyy-mm-dd")),[1]SURVEY123!$A:$A,[1]SURVEY123!$AJ:$AJ,""))</f>
        <v/>
      </c>
      <c r="M56" s="3" t="str">
        <f>IF(_xlfn.XLOOKUP(($A56&amp;"_"&amp;TEXT(M$2,"yyyy-mm-dd")),[1]SURVEY123!$A:$A,[1]SURVEY123!$AJ:$AJ,"")=0,"",_xlfn.XLOOKUP(($A56&amp;"_"&amp;TEXT(M$2,"yyyy-mm-dd")),[1]SURVEY123!$A:$A,[1]SURVEY123!$AJ:$AJ,""))</f>
        <v/>
      </c>
      <c r="N56" s="3" t="str">
        <f>IF(_xlfn.XLOOKUP(($A56&amp;"_"&amp;TEXT(N$2,"yyyy-mm-dd")),[1]SURVEY123!$A:$A,[1]SURVEY123!$AJ:$AJ,"")=0,"",_xlfn.XLOOKUP(($A56&amp;"_"&amp;TEXT(N$2,"yyyy-mm-dd")),[1]SURVEY123!$A:$A,[1]SURVEY123!$AJ:$AJ,""))</f>
        <v/>
      </c>
      <c r="O56" s="3" t="str">
        <f>IF(_xlfn.XLOOKUP(($A56&amp;"_"&amp;TEXT(O$2,"yyyy-mm-dd")),[1]SURVEY123!$A:$A,[1]SURVEY123!$AJ:$AJ,"")=0,"",_xlfn.XLOOKUP(($A56&amp;"_"&amp;TEXT(O$2,"yyyy-mm-dd")),[1]SURVEY123!$A:$A,[1]SURVEY123!$AJ:$AJ,""))</f>
        <v/>
      </c>
      <c r="P56" s="3" t="str">
        <f>IF(_xlfn.XLOOKUP(($A56&amp;"_"&amp;TEXT(P$2,"yyyy-mm-dd")),[1]SURVEY123!$A:$A,[1]SURVEY123!$AJ:$AJ,"")=0,"",_xlfn.XLOOKUP(($A56&amp;"_"&amp;TEXT(P$2,"yyyy-mm-dd")),[1]SURVEY123!$A:$A,[1]SURVEY123!$AJ:$AJ,""))</f>
        <v/>
      </c>
      <c r="Q56" s="3" t="str">
        <f>IF(_xlfn.XLOOKUP(($A56&amp;"_"&amp;TEXT(Q$2,"yyyy-mm-dd")),[1]SURVEY123!$A:$A,[1]SURVEY123!$AJ:$AJ,"")=0,"",_xlfn.XLOOKUP(($A56&amp;"_"&amp;TEXT(Q$2,"yyyy-mm-dd")),[1]SURVEY123!$A:$A,[1]SURVEY123!$AJ:$AJ,""))</f>
        <v/>
      </c>
      <c r="R56" s="21">
        <f t="shared" si="1"/>
        <v>0</v>
      </c>
      <c r="S56" s="21">
        <f t="shared" si="2"/>
        <v>0</v>
      </c>
      <c r="T56" s="12" t="str" cm="1">
        <f t="array" ref="T56">_xlfn.IFS(B56="","NA",R56=0, "Excellent", S56=0, "Good", OR(S56=1, S56=2), "Fair", S56&gt;=3, "Poor")</f>
        <v>NA</v>
      </c>
    </row>
    <row r="57" spans="1:20">
      <c r="A57" s="3" t="s">
        <v>60</v>
      </c>
      <c r="B57" s="24">
        <f t="shared" si="3"/>
        <v>1.4018181818181819</v>
      </c>
      <c r="C57" s="3">
        <f>IF(_xlfn.XLOOKUP(($A57&amp;"_"&amp;TEXT(C$2,"yyyy-mm-dd")),[1]SURVEY123!$A:$A,[1]SURVEY123!$AJ:$AJ,"")=0,"",_xlfn.XLOOKUP(($A57&amp;"_"&amp;TEXT(C$2,"yyyy-mm-dd")),[1]SURVEY123!$A:$A,[1]SURVEY123!$AJ:$AJ,""))</f>
        <v>1.1499999999999999</v>
      </c>
      <c r="D57" s="3">
        <f>IF(_xlfn.XLOOKUP(($A57&amp;"_"&amp;TEXT(D$2,"yyyy-mm-dd")),[1]SURVEY123!$A:$A,[1]SURVEY123!$AJ:$AJ,"")=0,"",_xlfn.XLOOKUP(($A57&amp;"_"&amp;TEXT(D$2,"yyyy-mm-dd")),[1]SURVEY123!$A:$A,[1]SURVEY123!$AJ:$AJ,""))</f>
        <v>0.76</v>
      </c>
      <c r="E57" s="3">
        <f>IF(_xlfn.XLOOKUP(($A57&amp;"_"&amp;TEXT(E$2,"yyyy-mm-dd")),[1]SURVEY123!$A:$A,[1]SURVEY123!$AJ:$AJ,"")=0,"",_xlfn.XLOOKUP(($A57&amp;"_"&amp;TEXT(E$2,"yyyy-mm-dd")),[1]SURVEY123!$A:$A,[1]SURVEY123!$AJ:$AJ,""))</f>
        <v>3.02</v>
      </c>
      <c r="F57" s="3">
        <f>IF(_xlfn.XLOOKUP(($A57&amp;"_"&amp;TEXT(F$2,"yyyy-mm-dd")),[1]SURVEY123!$A:$A,[1]SURVEY123!$AJ:$AJ,"")=0,"",_xlfn.XLOOKUP(($A57&amp;"_"&amp;TEXT(F$2,"yyyy-mm-dd")),[1]SURVEY123!$A:$A,[1]SURVEY123!$AJ:$AJ,""))</f>
        <v>0.7</v>
      </c>
      <c r="G57" s="3">
        <f>IF(_xlfn.XLOOKUP(($A57&amp;"_"&amp;TEXT(G$2,"yyyy-mm-dd")),[1]SURVEY123!$A:$A,[1]SURVEY123!$AJ:$AJ,"")=0,"",_xlfn.XLOOKUP(($A57&amp;"_"&amp;TEXT(G$2,"yyyy-mm-dd")),[1]SURVEY123!$A:$A,[1]SURVEY123!$AJ:$AJ,""))</f>
        <v>2.77</v>
      </c>
      <c r="H57" s="3">
        <f>IF(_xlfn.XLOOKUP(($A57&amp;"_"&amp;TEXT(H$2,"yyyy-mm-dd")),[1]SURVEY123!$A:$A,[1]SURVEY123!$AJ:$AJ,"")=0,"",_xlfn.XLOOKUP(($A57&amp;"_"&amp;TEXT(H$2,"yyyy-mm-dd")),[1]SURVEY123!$A:$A,[1]SURVEY123!$AJ:$AJ,""))</f>
        <v>1.03</v>
      </c>
      <c r="I57" s="3">
        <f>IF(_xlfn.XLOOKUP(($A57&amp;"_"&amp;TEXT(I$2,"yyyy-mm-dd")),[1]SURVEY123!$A:$A,[1]SURVEY123!$AJ:$AJ,"")=0,"",_xlfn.XLOOKUP(($A57&amp;"_"&amp;TEXT(I$2,"yyyy-mm-dd")),[1]SURVEY123!$A:$A,[1]SURVEY123!$AJ:$AJ,""))</f>
        <v>1.3</v>
      </c>
      <c r="J57" s="3">
        <f>IF(_xlfn.XLOOKUP(($A57&amp;"_"&amp;TEXT(J$2,"yyyy-mm-dd")),[1]SURVEY123!$A:$A,[1]SURVEY123!$AJ:$AJ,"")=0,"",_xlfn.XLOOKUP(($A57&amp;"_"&amp;TEXT(J$2,"yyyy-mm-dd")),[1]SURVEY123!$A:$A,[1]SURVEY123!$AJ:$AJ,""))</f>
        <v>0.85</v>
      </c>
      <c r="K57" s="3">
        <f>IF(_xlfn.XLOOKUP(($A57&amp;"_"&amp;TEXT(K$2,"yyyy-mm-dd")),[1]SURVEY123!$A:$A,[1]SURVEY123!$AJ:$AJ,"")=0,"",_xlfn.XLOOKUP(($A57&amp;"_"&amp;TEXT(K$2,"yyyy-mm-dd")),[1]SURVEY123!$A:$A,[1]SURVEY123!$AJ:$AJ,""))</f>
        <v>0.94</v>
      </c>
      <c r="L57" s="3">
        <f>IF(_xlfn.XLOOKUP(($A57&amp;"_"&amp;TEXT(L$2,"yyyy-mm-dd")),[1]SURVEY123!$A:$A,[1]SURVEY123!$AJ:$AJ,"")=0,"",_xlfn.XLOOKUP(($A57&amp;"_"&amp;TEXT(L$2,"yyyy-mm-dd")),[1]SURVEY123!$A:$A,[1]SURVEY123!$AJ:$AJ,""))</f>
        <v>0.99</v>
      </c>
      <c r="M57" s="3">
        <f>IF(_xlfn.XLOOKUP(($A57&amp;"_"&amp;TEXT(M$2,"yyyy-mm-dd")),[1]SURVEY123!$A:$A,[1]SURVEY123!$AJ:$AJ,"")=0,"",_xlfn.XLOOKUP(($A57&amp;"_"&amp;TEXT(M$2,"yyyy-mm-dd")),[1]SURVEY123!$A:$A,[1]SURVEY123!$AJ:$AJ,""))</f>
        <v>1.91</v>
      </c>
      <c r="N57" s="3" t="str">
        <f>IF(_xlfn.XLOOKUP(($A57&amp;"_"&amp;TEXT(N$2,"yyyy-mm-dd")),[1]SURVEY123!$A:$A,[1]SURVEY123!$AJ:$AJ,"")=0,"",_xlfn.XLOOKUP(($A57&amp;"_"&amp;TEXT(N$2,"yyyy-mm-dd")),[1]SURVEY123!$A:$A,[1]SURVEY123!$AJ:$AJ,""))</f>
        <v/>
      </c>
      <c r="O57" s="3" t="str">
        <f>IF(_xlfn.XLOOKUP(($A57&amp;"_"&amp;TEXT(O$2,"yyyy-mm-dd")),[1]SURVEY123!$A:$A,[1]SURVEY123!$AJ:$AJ,"")=0,"",_xlfn.XLOOKUP(($A57&amp;"_"&amp;TEXT(O$2,"yyyy-mm-dd")),[1]SURVEY123!$A:$A,[1]SURVEY123!$AJ:$AJ,""))</f>
        <v/>
      </c>
      <c r="P57" s="3" t="str">
        <f>IF(_xlfn.XLOOKUP(($A57&amp;"_"&amp;TEXT(P$2,"yyyy-mm-dd")),[1]SURVEY123!$A:$A,[1]SURVEY123!$AJ:$AJ,"")=0,"",_xlfn.XLOOKUP(($A57&amp;"_"&amp;TEXT(P$2,"yyyy-mm-dd")),[1]SURVEY123!$A:$A,[1]SURVEY123!$AJ:$AJ,""))</f>
        <v/>
      </c>
      <c r="Q57" s="3" t="str">
        <f>IF(_xlfn.XLOOKUP(($A57&amp;"_"&amp;TEXT(Q$2,"yyyy-mm-dd")),[1]SURVEY123!$A:$A,[1]SURVEY123!$AJ:$AJ,"")=0,"",_xlfn.XLOOKUP(($A57&amp;"_"&amp;TEXT(Q$2,"yyyy-mm-dd")),[1]SURVEY123!$A:$A,[1]SURVEY123!$AJ:$AJ,""))</f>
        <v/>
      </c>
      <c r="R57" s="21">
        <f t="shared" si="1"/>
        <v>0</v>
      </c>
      <c r="S57" s="21">
        <f t="shared" si="2"/>
        <v>0</v>
      </c>
      <c r="T57" s="12" t="str" cm="1">
        <f t="array" ref="T57">_xlfn.IFS(B57="","NA",R57=0, "Excellent", S57=0, "Good", OR(S57=1, S57=2), "Fair", S57&gt;=3, "Poor")</f>
        <v>Excellent</v>
      </c>
    </row>
    <row r="58" spans="1:20">
      <c r="A58" s="3" t="s">
        <v>61</v>
      </c>
      <c r="B58" s="24">
        <f t="shared" si="3"/>
        <v>4.2091666666666656</v>
      </c>
      <c r="C58" s="3">
        <f>IF(_xlfn.XLOOKUP(($A58&amp;"_"&amp;TEXT(C$2,"yyyy-mm-dd")),[1]SURVEY123!$A:$A,[1]SURVEY123!$AJ:$AJ,"")=0,"",_xlfn.XLOOKUP(($A58&amp;"_"&amp;TEXT(C$2,"yyyy-mm-dd")),[1]SURVEY123!$A:$A,[1]SURVEY123!$AJ:$AJ,""))</f>
        <v>5.12</v>
      </c>
      <c r="D58" s="3">
        <f>IF(_xlfn.XLOOKUP(($A58&amp;"_"&amp;TEXT(D$2,"yyyy-mm-dd")),[1]SURVEY123!$A:$A,[1]SURVEY123!$AJ:$AJ,"")=0,"",_xlfn.XLOOKUP(($A58&amp;"_"&amp;TEXT(D$2,"yyyy-mm-dd")),[1]SURVEY123!$A:$A,[1]SURVEY123!$AJ:$AJ,""))</f>
        <v>4.51</v>
      </c>
      <c r="E58" s="3">
        <f>IF(_xlfn.XLOOKUP(($A58&amp;"_"&amp;TEXT(E$2,"yyyy-mm-dd")),[1]SURVEY123!$A:$A,[1]SURVEY123!$AJ:$AJ,"")=0,"",_xlfn.XLOOKUP(($A58&amp;"_"&amp;TEXT(E$2,"yyyy-mm-dd")),[1]SURVEY123!$A:$A,[1]SURVEY123!$AJ:$AJ,""))</f>
        <v>5.05</v>
      </c>
      <c r="F58" s="3">
        <f>IF(_xlfn.XLOOKUP(($A58&amp;"_"&amp;TEXT(F$2,"yyyy-mm-dd")),[1]SURVEY123!$A:$A,[1]SURVEY123!$AJ:$AJ,"")=0,"",_xlfn.XLOOKUP(($A58&amp;"_"&amp;TEXT(F$2,"yyyy-mm-dd")),[1]SURVEY123!$A:$A,[1]SURVEY123!$AJ:$AJ,""))</f>
        <v>2.7</v>
      </c>
      <c r="G58" s="3">
        <f>IF(_xlfn.XLOOKUP(($A58&amp;"_"&amp;TEXT(G$2,"yyyy-mm-dd")),[1]SURVEY123!$A:$A,[1]SURVEY123!$AJ:$AJ,"")=0,"",_xlfn.XLOOKUP(($A58&amp;"_"&amp;TEXT(G$2,"yyyy-mm-dd")),[1]SURVEY123!$A:$A,[1]SURVEY123!$AJ:$AJ,""))</f>
        <v>4.49</v>
      </c>
      <c r="H58" s="3">
        <f>IF(_xlfn.XLOOKUP(($A58&amp;"_"&amp;TEXT(H$2,"yyyy-mm-dd")),[1]SURVEY123!$A:$A,[1]SURVEY123!$AJ:$AJ,"")=0,"",_xlfn.XLOOKUP(($A58&amp;"_"&amp;TEXT(H$2,"yyyy-mm-dd")),[1]SURVEY123!$A:$A,[1]SURVEY123!$AJ:$AJ,""))</f>
        <v>5.19</v>
      </c>
      <c r="I58" s="3">
        <f>IF(_xlfn.XLOOKUP(($A58&amp;"_"&amp;TEXT(I$2,"yyyy-mm-dd")),[1]SURVEY123!$A:$A,[1]SURVEY123!$AJ:$AJ,"")=0,"",_xlfn.XLOOKUP(($A58&amp;"_"&amp;TEXT(I$2,"yyyy-mm-dd")),[1]SURVEY123!$A:$A,[1]SURVEY123!$AJ:$AJ,""))</f>
        <v>4.01</v>
      </c>
      <c r="J58" s="3">
        <f>IF(_xlfn.XLOOKUP(($A58&amp;"_"&amp;TEXT(J$2,"yyyy-mm-dd")),[1]SURVEY123!$A:$A,[1]SURVEY123!$AJ:$AJ,"")=0,"",_xlfn.XLOOKUP(($A58&amp;"_"&amp;TEXT(J$2,"yyyy-mm-dd")),[1]SURVEY123!$A:$A,[1]SURVEY123!$AJ:$AJ,""))</f>
        <v>5.19</v>
      </c>
      <c r="K58" s="3">
        <f>IF(_xlfn.XLOOKUP(($A58&amp;"_"&amp;TEXT(K$2,"yyyy-mm-dd")),[1]SURVEY123!$A:$A,[1]SURVEY123!$AJ:$AJ,"")=0,"",_xlfn.XLOOKUP(($A58&amp;"_"&amp;TEXT(K$2,"yyyy-mm-dd")),[1]SURVEY123!$A:$A,[1]SURVEY123!$AJ:$AJ,""))</f>
        <v>2.62</v>
      </c>
      <c r="L58" s="3">
        <f>IF(_xlfn.XLOOKUP(($A58&amp;"_"&amp;TEXT(L$2,"yyyy-mm-dd")),[1]SURVEY123!$A:$A,[1]SURVEY123!$AJ:$AJ,"")=0,"",_xlfn.XLOOKUP(($A58&amp;"_"&amp;TEXT(L$2,"yyyy-mm-dd")),[1]SURVEY123!$A:$A,[1]SURVEY123!$AJ:$AJ,""))</f>
        <v>5.01</v>
      </c>
      <c r="M58" s="3">
        <f>IF(_xlfn.XLOOKUP(($A58&amp;"_"&amp;TEXT(M$2,"yyyy-mm-dd")),[1]SURVEY123!$A:$A,[1]SURVEY123!$AJ:$AJ,"")=0,"",_xlfn.XLOOKUP(($A58&amp;"_"&amp;TEXT(M$2,"yyyy-mm-dd")),[1]SURVEY123!$A:$A,[1]SURVEY123!$AJ:$AJ,""))</f>
        <v>3.55</v>
      </c>
      <c r="N58" s="3">
        <f>IF(_xlfn.XLOOKUP(($A58&amp;"_"&amp;TEXT(N$2,"yyyy-mm-dd")),[1]SURVEY123!$A:$A,[1]SURVEY123!$AJ:$AJ,"")=0,"",_xlfn.XLOOKUP(($A58&amp;"_"&amp;TEXT(N$2,"yyyy-mm-dd")),[1]SURVEY123!$A:$A,[1]SURVEY123!$AJ:$AJ,""))</f>
        <v>3.07</v>
      </c>
      <c r="O58" s="3" t="str">
        <f>IF(_xlfn.XLOOKUP(($A58&amp;"_"&amp;TEXT(O$2,"yyyy-mm-dd")),[1]SURVEY123!$A:$A,[1]SURVEY123!$AJ:$AJ,"")=0,"",_xlfn.XLOOKUP(($A58&amp;"_"&amp;TEXT(O$2,"yyyy-mm-dd")),[1]SURVEY123!$A:$A,[1]SURVEY123!$AJ:$AJ,""))</f>
        <v/>
      </c>
      <c r="P58" s="3" t="str">
        <f>IF(_xlfn.XLOOKUP(($A58&amp;"_"&amp;TEXT(P$2,"yyyy-mm-dd")),[1]SURVEY123!$A:$A,[1]SURVEY123!$AJ:$AJ,"")=0,"",_xlfn.XLOOKUP(($A58&amp;"_"&amp;TEXT(P$2,"yyyy-mm-dd")),[1]SURVEY123!$A:$A,[1]SURVEY123!$AJ:$AJ,""))</f>
        <v/>
      </c>
      <c r="Q58" s="3" t="str">
        <f>IF(_xlfn.XLOOKUP(($A58&amp;"_"&amp;TEXT(Q$2,"yyyy-mm-dd")),[1]SURVEY123!$A:$A,[1]SURVEY123!$AJ:$AJ,"")=0,"",_xlfn.XLOOKUP(($A58&amp;"_"&amp;TEXT(Q$2,"yyyy-mm-dd")),[1]SURVEY123!$A:$A,[1]SURVEY123!$AJ:$AJ,""))</f>
        <v/>
      </c>
      <c r="R58" s="21">
        <f t="shared" si="1"/>
        <v>0</v>
      </c>
      <c r="S58" s="21">
        <f t="shared" si="2"/>
        <v>0</v>
      </c>
      <c r="T58" s="12" t="str" cm="1">
        <f t="array" ref="T58">_xlfn.IFS(B58="","NA",R58=0, "Excellent", S58=0, "Good", OR(S58=1, S58=2), "Fair", S58&gt;=3, "Poor")</f>
        <v>Excellent</v>
      </c>
    </row>
    <row r="59" spans="1:20">
      <c r="A59" s="3" t="s">
        <v>62</v>
      </c>
      <c r="B59" s="24" t="str">
        <f t="shared" si="3"/>
        <v/>
      </c>
      <c r="C59" s="3" t="str">
        <f>IF(_xlfn.XLOOKUP(($A59&amp;"_"&amp;TEXT(C$2,"yyyy-mm-dd")),[1]SURVEY123!$A:$A,[1]SURVEY123!$AJ:$AJ,"")=0,"",_xlfn.XLOOKUP(($A59&amp;"_"&amp;TEXT(C$2,"yyyy-mm-dd")),[1]SURVEY123!$A:$A,[1]SURVEY123!$AJ:$AJ,""))</f>
        <v/>
      </c>
      <c r="D59" s="3" t="str">
        <f>IF(_xlfn.XLOOKUP(($A59&amp;"_"&amp;TEXT(D$2,"yyyy-mm-dd")),[1]SURVEY123!$A:$A,[1]SURVEY123!$AJ:$AJ,"")=0,"",_xlfn.XLOOKUP(($A59&amp;"_"&amp;TEXT(D$2,"yyyy-mm-dd")),[1]SURVEY123!$A:$A,[1]SURVEY123!$AJ:$AJ,""))</f>
        <v/>
      </c>
      <c r="E59" s="3" t="str">
        <f>IF(_xlfn.XLOOKUP(($A59&amp;"_"&amp;TEXT(E$2,"yyyy-mm-dd")),[1]SURVEY123!$A:$A,[1]SURVEY123!$AJ:$AJ,"")=0,"",_xlfn.XLOOKUP(($A59&amp;"_"&amp;TEXT(E$2,"yyyy-mm-dd")),[1]SURVEY123!$A:$A,[1]SURVEY123!$AJ:$AJ,""))</f>
        <v/>
      </c>
      <c r="F59" s="3" t="str">
        <f>IF(_xlfn.XLOOKUP(($A59&amp;"_"&amp;TEXT(F$2,"yyyy-mm-dd")),[1]SURVEY123!$A:$A,[1]SURVEY123!$AJ:$AJ,"")=0,"",_xlfn.XLOOKUP(($A59&amp;"_"&amp;TEXT(F$2,"yyyy-mm-dd")),[1]SURVEY123!$A:$A,[1]SURVEY123!$AJ:$AJ,""))</f>
        <v/>
      </c>
      <c r="G59" s="3" t="str">
        <f>IF(_xlfn.XLOOKUP(($A59&amp;"_"&amp;TEXT(G$2,"yyyy-mm-dd")),[1]SURVEY123!$A:$A,[1]SURVEY123!$AJ:$AJ,"")=0,"",_xlfn.XLOOKUP(($A59&amp;"_"&amp;TEXT(G$2,"yyyy-mm-dd")),[1]SURVEY123!$A:$A,[1]SURVEY123!$AJ:$AJ,""))</f>
        <v/>
      </c>
      <c r="H59" s="3" t="str">
        <f>IF(_xlfn.XLOOKUP(($A59&amp;"_"&amp;TEXT(H$2,"yyyy-mm-dd")),[1]SURVEY123!$A:$A,[1]SURVEY123!$AJ:$AJ,"")=0,"",_xlfn.XLOOKUP(($A59&amp;"_"&amp;TEXT(H$2,"yyyy-mm-dd")),[1]SURVEY123!$A:$A,[1]SURVEY123!$AJ:$AJ,""))</f>
        <v/>
      </c>
      <c r="I59" s="3" t="str">
        <f>IF(_xlfn.XLOOKUP(($A59&amp;"_"&amp;TEXT(I$2,"yyyy-mm-dd")),[1]SURVEY123!$A:$A,[1]SURVEY123!$AJ:$AJ,"")=0,"",_xlfn.XLOOKUP(($A59&amp;"_"&amp;TEXT(I$2,"yyyy-mm-dd")),[1]SURVEY123!$A:$A,[1]SURVEY123!$AJ:$AJ,""))</f>
        <v/>
      </c>
      <c r="J59" s="3" t="str">
        <f>IF(_xlfn.XLOOKUP(($A59&amp;"_"&amp;TEXT(J$2,"yyyy-mm-dd")),[1]SURVEY123!$A:$A,[1]SURVEY123!$AJ:$AJ,"")=0,"",_xlfn.XLOOKUP(($A59&amp;"_"&amp;TEXT(J$2,"yyyy-mm-dd")),[1]SURVEY123!$A:$A,[1]SURVEY123!$AJ:$AJ,""))</f>
        <v/>
      </c>
      <c r="K59" s="3" t="str">
        <f>IF(_xlfn.XLOOKUP(($A59&amp;"_"&amp;TEXT(K$2,"yyyy-mm-dd")),[1]SURVEY123!$A:$A,[1]SURVEY123!$AJ:$AJ,"")=0,"",_xlfn.XLOOKUP(($A59&amp;"_"&amp;TEXT(K$2,"yyyy-mm-dd")),[1]SURVEY123!$A:$A,[1]SURVEY123!$AJ:$AJ,""))</f>
        <v/>
      </c>
      <c r="L59" s="3" t="str">
        <f>IF(_xlfn.XLOOKUP(($A59&amp;"_"&amp;TEXT(L$2,"yyyy-mm-dd")),[1]SURVEY123!$A:$A,[1]SURVEY123!$AJ:$AJ,"")=0,"",_xlfn.XLOOKUP(($A59&amp;"_"&amp;TEXT(L$2,"yyyy-mm-dd")),[1]SURVEY123!$A:$A,[1]SURVEY123!$AJ:$AJ,""))</f>
        <v/>
      </c>
      <c r="M59" s="3" t="str">
        <f>IF(_xlfn.XLOOKUP(($A59&amp;"_"&amp;TEXT(M$2,"yyyy-mm-dd")),[1]SURVEY123!$A:$A,[1]SURVEY123!$AJ:$AJ,"")=0,"",_xlfn.XLOOKUP(($A59&amp;"_"&amp;TEXT(M$2,"yyyy-mm-dd")),[1]SURVEY123!$A:$A,[1]SURVEY123!$AJ:$AJ,""))</f>
        <v/>
      </c>
      <c r="N59" s="3" t="str">
        <f>IF(_xlfn.XLOOKUP(($A59&amp;"_"&amp;TEXT(N$2,"yyyy-mm-dd")),[1]SURVEY123!$A:$A,[1]SURVEY123!$AJ:$AJ,"")=0,"",_xlfn.XLOOKUP(($A59&amp;"_"&amp;TEXT(N$2,"yyyy-mm-dd")),[1]SURVEY123!$A:$A,[1]SURVEY123!$AJ:$AJ,""))</f>
        <v/>
      </c>
      <c r="O59" s="3" t="str">
        <f>IF(_xlfn.XLOOKUP(($A59&amp;"_"&amp;TEXT(O$2,"yyyy-mm-dd")),[1]SURVEY123!$A:$A,[1]SURVEY123!$AJ:$AJ,"")=0,"",_xlfn.XLOOKUP(($A59&amp;"_"&amp;TEXT(O$2,"yyyy-mm-dd")),[1]SURVEY123!$A:$A,[1]SURVEY123!$AJ:$AJ,""))</f>
        <v/>
      </c>
      <c r="P59" s="3" t="str">
        <f>IF(_xlfn.XLOOKUP(($A59&amp;"_"&amp;TEXT(P$2,"yyyy-mm-dd")),[1]SURVEY123!$A:$A,[1]SURVEY123!$AJ:$AJ,"")=0,"",_xlfn.XLOOKUP(($A59&amp;"_"&amp;TEXT(P$2,"yyyy-mm-dd")),[1]SURVEY123!$A:$A,[1]SURVEY123!$AJ:$AJ,""))</f>
        <v/>
      </c>
      <c r="Q59" s="3" t="str">
        <f>IF(_xlfn.XLOOKUP(($A59&amp;"_"&amp;TEXT(Q$2,"yyyy-mm-dd")),[1]SURVEY123!$A:$A,[1]SURVEY123!$AJ:$AJ,"")=0,"",_xlfn.XLOOKUP(($A59&amp;"_"&amp;TEXT(Q$2,"yyyy-mm-dd")),[1]SURVEY123!$A:$A,[1]SURVEY123!$AJ:$AJ,""))</f>
        <v/>
      </c>
      <c r="R59" s="21">
        <f t="shared" si="1"/>
        <v>0</v>
      </c>
      <c r="S59" s="21">
        <f t="shared" si="2"/>
        <v>0</v>
      </c>
      <c r="T59" s="12" t="str" cm="1">
        <f t="array" ref="T59">_xlfn.IFS(B59="","NA",R59=0, "Excellent", S59=0, "Good", OR(S59=1, S59=2), "Fair", S59&gt;=3, "Poor")</f>
        <v>NA</v>
      </c>
    </row>
    <row r="60" spans="1:20">
      <c r="A60" s="3" t="s">
        <v>63</v>
      </c>
      <c r="B60" s="24">
        <f t="shared" si="3"/>
        <v>1.27</v>
      </c>
      <c r="C60" s="3" t="str">
        <f>IF(_xlfn.XLOOKUP(($A60&amp;"_"&amp;TEXT(C$2,"yyyy-mm-dd")),[1]SURVEY123!$A:$A,[1]SURVEY123!$AJ:$AJ,"")=0,"",_xlfn.XLOOKUP(($A60&amp;"_"&amp;TEXT(C$2,"yyyy-mm-dd")),[1]SURVEY123!$A:$A,[1]SURVEY123!$AJ:$AJ,""))</f>
        <v/>
      </c>
      <c r="D60" s="3" t="str">
        <f>IF(_xlfn.XLOOKUP(($A60&amp;"_"&amp;TEXT(D$2,"yyyy-mm-dd")),[1]SURVEY123!$A:$A,[1]SURVEY123!$AJ:$AJ,"")=0,"",_xlfn.XLOOKUP(($A60&amp;"_"&amp;TEXT(D$2,"yyyy-mm-dd")),[1]SURVEY123!$A:$A,[1]SURVEY123!$AJ:$AJ,""))</f>
        <v/>
      </c>
      <c r="E60" s="3" t="str">
        <f>IF(_xlfn.XLOOKUP(($A60&amp;"_"&amp;TEXT(E$2,"yyyy-mm-dd")),[1]SURVEY123!$A:$A,[1]SURVEY123!$AJ:$AJ,"")=0,"",_xlfn.XLOOKUP(($A60&amp;"_"&amp;TEXT(E$2,"yyyy-mm-dd")),[1]SURVEY123!$A:$A,[1]SURVEY123!$AJ:$AJ,""))</f>
        <v/>
      </c>
      <c r="F60" s="3" t="str">
        <f>IF(_xlfn.XLOOKUP(($A60&amp;"_"&amp;TEXT(F$2,"yyyy-mm-dd")),[1]SURVEY123!$A:$A,[1]SURVEY123!$AJ:$AJ,"")=0,"",_xlfn.XLOOKUP(($A60&amp;"_"&amp;TEXT(F$2,"yyyy-mm-dd")),[1]SURVEY123!$A:$A,[1]SURVEY123!$AJ:$AJ,""))</f>
        <v/>
      </c>
      <c r="G60" s="3" t="str">
        <f>IF(_xlfn.XLOOKUP(($A60&amp;"_"&amp;TEXT(G$2,"yyyy-mm-dd")),[1]SURVEY123!$A:$A,[1]SURVEY123!$AJ:$AJ,"")=0,"",_xlfn.XLOOKUP(($A60&amp;"_"&amp;TEXT(G$2,"yyyy-mm-dd")),[1]SURVEY123!$A:$A,[1]SURVEY123!$AJ:$AJ,""))</f>
        <v/>
      </c>
      <c r="H60" s="3" t="str">
        <f>IF(_xlfn.XLOOKUP(($A60&amp;"_"&amp;TEXT(H$2,"yyyy-mm-dd")),[1]SURVEY123!$A:$A,[1]SURVEY123!$AJ:$AJ,"")=0,"",_xlfn.XLOOKUP(($A60&amp;"_"&amp;TEXT(H$2,"yyyy-mm-dd")),[1]SURVEY123!$A:$A,[1]SURVEY123!$AJ:$AJ,""))</f>
        <v/>
      </c>
      <c r="I60" s="3">
        <f>IF(_xlfn.XLOOKUP(($A60&amp;"_"&amp;TEXT(I$2,"yyyy-mm-dd")),[1]SURVEY123!$A:$A,[1]SURVEY123!$AJ:$AJ,"")=0,"",_xlfn.XLOOKUP(($A60&amp;"_"&amp;TEXT(I$2,"yyyy-mm-dd")),[1]SURVEY123!$A:$A,[1]SURVEY123!$AJ:$AJ,""))</f>
        <v>2.34</v>
      </c>
      <c r="J60" s="3">
        <f>IF(_xlfn.XLOOKUP(($A60&amp;"_"&amp;TEXT(J$2,"yyyy-mm-dd")),[1]SURVEY123!$A:$A,[1]SURVEY123!$AJ:$AJ,"")=0,"",_xlfn.XLOOKUP(($A60&amp;"_"&amp;TEXT(J$2,"yyyy-mm-dd")),[1]SURVEY123!$A:$A,[1]SURVEY123!$AJ:$AJ,""))</f>
        <v>0.47</v>
      </c>
      <c r="K60" s="3">
        <f>IF(_xlfn.XLOOKUP(($A60&amp;"_"&amp;TEXT(K$2,"yyyy-mm-dd")),[1]SURVEY123!$A:$A,[1]SURVEY123!$AJ:$AJ,"")=0,"",_xlfn.XLOOKUP(($A60&amp;"_"&amp;TEXT(K$2,"yyyy-mm-dd")),[1]SURVEY123!$A:$A,[1]SURVEY123!$AJ:$AJ,""))</f>
        <v>0.6</v>
      </c>
      <c r="L60" s="3">
        <f>IF(_xlfn.XLOOKUP(($A60&amp;"_"&amp;TEXT(L$2,"yyyy-mm-dd")),[1]SURVEY123!$A:$A,[1]SURVEY123!$AJ:$AJ,"")=0,"",_xlfn.XLOOKUP(($A60&amp;"_"&amp;TEXT(L$2,"yyyy-mm-dd")),[1]SURVEY123!$A:$A,[1]SURVEY123!$AJ:$AJ,""))</f>
        <v>1.67</v>
      </c>
      <c r="M60" s="3" t="str">
        <f>IF(_xlfn.XLOOKUP(($A60&amp;"_"&amp;TEXT(M$2,"yyyy-mm-dd")),[1]SURVEY123!$A:$A,[1]SURVEY123!$AJ:$AJ,"")=0,"",_xlfn.XLOOKUP(($A60&amp;"_"&amp;TEXT(M$2,"yyyy-mm-dd")),[1]SURVEY123!$A:$A,[1]SURVEY123!$AJ:$AJ,""))</f>
        <v/>
      </c>
      <c r="N60" s="3" t="str">
        <f>IF(_xlfn.XLOOKUP(($A60&amp;"_"&amp;TEXT(N$2,"yyyy-mm-dd")),[1]SURVEY123!$A:$A,[1]SURVEY123!$AJ:$AJ,"")=0,"",_xlfn.XLOOKUP(($A60&amp;"_"&amp;TEXT(N$2,"yyyy-mm-dd")),[1]SURVEY123!$A:$A,[1]SURVEY123!$AJ:$AJ,""))</f>
        <v/>
      </c>
      <c r="O60" s="3" t="str">
        <f>IF(_xlfn.XLOOKUP(($A60&amp;"_"&amp;TEXT(O$2,"yyyy-mm-dd")),[1]SURVEY123!$A:$A,[1]SURVEY123!$AJ:$AJ,"")=0,"",_xlfn.XLOOKUP(($A60&amp;"_"&amp;TEXT(O$2,"yyyy-mm-dd")),[1]SURVEY123!$A:$A,[1]SURVEY123!$AJ:$AJ,""))</f>
        <v/>
      </c>
      <c r="P60" s="3" t="str">
        <f>IF(_xlfn.XLOOKUP(($A60&amp;"_"&amp;TEXT(P$2,"yyyy-mm-dd")),[1]SURVEY123!$A:$A,[1]SURVEY123!$AJ:$AJ,"")=0,"",_xlfn.XLOOKUP(($A60&amp;"_"&amp;TEXT(P$2,"yyyy-mm-dd")),[1]SURVEY123!$A:$A,[1]SURVEY123!$AJ:$AJ,""))</f>
        <v/>
      </c>
      <c r="Q60" s="3" t="str">
        <f>IF(_xlfn.XLOOKUP(($A60&amp;"_"&amp;TEXT(Q$2,"yyyy-mm-dd")),[1]SURVEY123!$A:$A,[1]SURVEY123!$AJ:$AJ,"")=0,"",_xlfn.XLOOKUP(($A60&amp;"_"&amp;TEXT(Q$2,"yyyy-mm-dd")),[1]SURVEY123!$A:$A,[1]SURVEY123!$AJ:$AJ,""))</f>
        <v/>
      </c>
      <c r="R60" s="21">
        <f t="shared" si="1"/>
        <v>0</v>
      </c>
      <c r="S60" s="21">
        <f t="shared" si="2"/>
        <v>0</v>
      </c>
      <c r="T60" s="12" t="str" cm="1">
        <f t="array" ref="T60">_xlfn.IFS(B60="","NA",R60=0, "Excellent", S60=0, "Good", OR(S60=1, S60=2), "Fair", S60&gt;=3, "Poor")</f>
        <v>Excellent</v>
      </c>
    </row>
    <row r="61" spans="1:20">
      <c r="A61" s="3" t="s">
        <v>64</v>
      </c>
      <c r="B61" s="24">
        <f t="shared" si="3"/>
        <v>5.742</v>
      </c>
      <c r="C61" s="3" t="str">
        <f>IF(_xlfn.XLOOKUP(($A61&amp;"_"&amp;TEXT(C$2,"yyyy-mm-dd")),[1]SURVEY123!$A:$A,[1]SURVEY123!$AJ:$AJ,"")=0,"",_xlfn.XLOOKUP(($A61&amp;"_"&amp;TEXT(C$2,"yyyy-mm-dd")),[1]SURVEY123!$A:$A,[1]SURVEY123!$AJ:$AJ,""))</f>
        <v/>
      </c>
      <c r="D61" s="3" t="str">
        <f>IF(_xlfn.XLOOKUP(($A61&amp;"_"&amp;TEXT(D$2,"yyyy-mm-dd")),[1]SURVEY123!$A:$A,[1]SURVEY123!$AJ:$AJ,"")=0,"",_xlfn.XLOOKUP(($A61&amp;"_"&amp;TEXT(D$2,"yyyy-mm-dd")),[1]SURVEY123!$A:$A,[1]SURVEY123!$AJ:$AJ,""))</f>
        <v/>
      </c>
      <c r="E61" s="3" t="str">
        <f>IF(_xlfn.XLOOKUP(($A61&amp;"_"&amp;TEXT(E$2,"yyyy-mm-dd")),[1]SURVEY123!$A:$A,[1]SURVEY123!$AJ:$AJ,"")=0,"",_xlfn.XLOOKUP(($A61&amp;"_"&amp;TEXT(E$2,"yyyy-mm-dd")),[1]SURVEY123!$A:$A,[1]SURVEY123!$AJ:$AJ,""))</f>
        <v/>
      </c>
      <c r="F61" s="3" t="str">
        <f>IF(_xlfn.XLOOKUP(($A61&amp;"_"&amp;TEXT(F$2,"yyyy-mm-dd")),[1]SURVEY123!$A:$A,[1]SURVEY123!$AJ:$AJ,"")=0,"",_xlfn.XLOOKUP(($A61&amp;"_"&amp;TEXT(F$2,"yyyy-mm-dd")),[1]SURVEY123!$A:$A,[1]SURVEY123!$AJ:$AJ,""))</f>
        <v/>
      </c>
      <c r="G61" s="3" t="str">
        <f>IF(_xlfn.XLOOKUP(($A61&amp;"_"&amp;TEXT(G$2,"yyyy-mm-dd")),[1]SURVEY123!$A:$A,[1]SURVEY123!$AJ:$AJ,"")=0,"",_xlfn.XLOOKUP(($A61&amp;"_"&amp;TEXT(G$2,"yyyy-mm-dd")),[1]SURVEY123!$A:$A,[1]SURVEY123!$AJ:$AJ,""))</f>
        <v/>
      </c>
      <c r="H61" s="3">
        <f>IF(_xlfn.XLOOKUP(($A61&amp;"_"&amp;TEXT(H$2,"yyyy-mm-dd")),[1]SURVEY123!$A:$A,[1]SURVEY123!$AJ:$AJ,"")=0,"",_xlfn.XLOOKUP(($A61&amp;"_"&amp;TEXT(H$2,"yyyy-mm-dd")),[1]SURVEY123!$A:$A,[1]SURVEY123!$AJ:$AJ,""))</f>
        <v>8.2899999999999991</v>
      </c>
      <c r="I61" s="3">
        <f>IF(_xlfn.XLOOKUP(($A61&amp;"_"&amp;TEXT(I$2,"yyyy-mm-dd")),[1]SURVEY123!$A:$A,[1]SURVEY123!$AJ:$AJ,"")=0,"",_xlfn.XLOOKUP(($A61&amp;"_"&amp;TEXT(I$2,"yyyy-mm-dd")),[1]SURVEY123!$A:$A,[1]SURVEY123!$AJ:$AJ,""))</f>
        <v>2.2799999999999998</v>
      </c>
      <c r="J61" s="3">
        <f>IF(_xlfn.XLOOKUP(($A61&amp;"_"&amp;TEXT(J$2,"yyyy-mm-dd")),[1]SURVEY123!$A:$A,[1]SURVEY123!$AJ:$AJ,"")=0,"",_xlfn.XLOOKUP(($A61&amp;"_"&amp;TEXT(J$2,"yyyy-mm-dd")),[1]SURVEY123!$A:$A,[1]SURVEY123!$AJ:$AJ,""))</f>
        <v>5.23</v>
      </c>
      <c r="K61" s="3">
        <f>IF(_xlfn.XLOOKUP(($A61&amp;"_"&amp;TEXT(K$2,"yyyy-mm-dd")),[1]SURVEY123!$A:$A,[1]SURVEY123!$AJ:$AJ,"")=0,"",_xlfn.XLOOKUP(($A61&amp;"_"&amp;TEXT(K$2,"yyyy-mm-dd")),[1]SURVEY123!$A:$A,[1]SURVEY123!$AJ:$AJ,""))</f>
        <v>3.79</v>
      </c>
      <c r="L61" s="3">
        <f>IF(_xlfn.XLOOKUP(($A61&amp;"_"&amp;TEXT(L$2,"yyyy-mm-dd")),[1]SURVEY123!$A:$A,[1]SURVEY123!$AJ:$AJ,"")=0,"",_xlfn.XLOOKUP(($A61&amp;"_"&amp;TEXT(L$2,"yyyy-mm-dd")),[1]SURVEY123!$A:$A,[1]SURVEY123!$AJ:$AJ,""))</f>
        <v>9.1199999999999992</v>
      </c>
      <c r="M61" s="3" t="str">
        <f>IF(_xlfn.XLOOKUP(($A61&amp;"_"&amp;TEXT(M$2,"yyyy-mm-dd")),[1]SURVEY123!$A:$A,[1]SURVEY123!$AJ:$AJ,"")=0,"",_xlfn.XLOOKUP(($A61&amp;"_"&amp;TEXT(M$2,"yyyy-mm-dd")),[1]SURVEY123!$A:$A,[1]SURVEY123!$AJ:$AJ,""))</f>
        <v/>
      </c>
      <c r="N61" s="3" t="str">
        <f>IF(_xlfn.XLOOKUP(($A61&amp;"_"&amp;TEXT(N$2,"yyyy-mm-dd")),[1]SURVEY123!$A:$A,[1]SURVEY123!$AJ:$AJ,"")=0,"",_xlfn.XLOOKUP(($A61&amp;"_"&amp;TEXT(N$2,"yyyy-mm-dd")),[1]SURVEY123!$A:$A,[1]SURVEY123!$AJ:$AJ,""))</f>
        <v/>
      </c>
      <c r="O61" s="3" t="str">
        <f>IF(_xlfn.XLOOKUP(($A61&amp;"_"&amp;TEXT(O$2,"yyyy-mm-dd")),[1]SURVEY123!$A:$A,[1]SURVEY123!$AJ:$AJ,"")=0,"",_xlfn.XLOOKUP(($A61&amp;"_"&amp;TEXT(O$2,"yyyy-mm-dd")),[1]SURVEY123!$A:$A,[1]SURVEY123!$AJ:$AJ,""))</f>
        <v/>
      </c>
      <c r="P61" s="3" t="str">
        <f>IF(_xlfn.XLOOKUP(($A61&amp;"_"&amp;TEXT(P$2,"yyyy-mm-dd")),[1]SURVEY123!$A:$A,[1]SURVEY123!$AJ:$AJ,"")=0,"",_xlfn.XLOOKUP(($A61&amp;"_"&amp;TEXT(P$2,"yyyy-mm-dd")),[1]SURVEY123!$A:$A,[1]SURVEY123!$AJ:$AJ,""))</f>
        <v/>
      </c>
      <c r="Q61" s="3" t="str">
        <f>IF(_xlfn.XLOOKUP(($A61&amp;"_"&amp;TEXT(Q$2,"yyyy-mm-dd")),[1]SURVEY123!$A:$A,[1]SURVEY123!$AJ:$AJ,"")=0,"",_xlfn.XLOOKUP(($A61&amp;"_"&amp;TEXT(Q$2,"yyyy-mm-dd")),[1]SURVEY123!$A:$A,[1]SURVEY123!$AJ:$AJ,""))</f>
        <v/>
      </c>
      <c r="R61" s="21">
        <f t="shared" si="1"/>
        <v>0</v>
      </c>
      <c r="S61" s="21">
        <f t="shared" si="2"/>
        <v>0</v>
      </c>
      <c r="T61" s="12" t="str" cm="1">
        <f t="array" ref="T61">_xlfn.IFS(B61="","NA",R61=0, "Excellent", S61=0, "Good", OR(S61=1, S61=2), "Fair", S61&gt;=3, "Poor")</f>
        <v>Excellent</v>
      </c>
    </row>
    <row r="62" spans="1:20">
      <c r="A62" s="3" t="s">
        <v>65</v>
      </c>
      <c r="B62" s="24">
        <f t="shared" si="3"/>
        <v>4.9000000000000004</v>
      </c>
      <c r="C62" s="3" t="str">
        <f>IF(_xlfn.XLOOKUP(($A62&amp;"_"&amp;TEXT(C$2,"yyyy-mm-dd")),[1]SURVEY123!$A:$A,[1]SURVEY123!$AJ:$AJ,"")=0,"",_xlfn.XLOOKUP(($A62&amp;"_"&amp;TEXT(C$2,"yyyy-mm-dd")),[1]SURVEY123!$A:$A,[1]SURVEY123!$AJ:$AJ,""))</f>
        <v/>
      </c>
      <c r="D62" s="3" t="str">
        <f>IF(_xlfn.XLOOKUP(($A62&amp;"_"&amp;TEXT(D$2,"yyyy-mm-dd")),[1]SURVEY123!$A:$A,[1]SURVEY123!$AJ:$AJ,"")=0,"",_xlfn.XLOOKUP(($A62&amp;"_"&amp;TEXT(D$2,"yyyy-mm-dd")),[1]SURVEY123!$A:$A,[1]SURVEY123!$AJ:$AJ,""))</f>
        <v/>
      </c>
      <c r="E62" s="3" t="str">
        <f>IF(_xlfn.XLOOKUP(($A62&amp;"_"&amp;TEXT(E$2,"yyyy-mm-dd")),[1]SURVEY123!$A:$A,[1]SURVEY123!$AJ:$AJ,"")=0,"",_xlfn.XLOOKUP(($A62&amp;"_"&amp;TEXT(E$2,"yyyy-mm-dd")),[1]SURVEY123!$A:$A,[1]SURVEY123!$AJ:$AJ,""))</f>
        <v/>
      </c>
      <c r="F62" s="3" t="str">
        <f>IF(_xlfn.XLOOKUP(($A62&amp;"_"&amp;TEXT(F$2,"yyyy-mm-dd")),[1]SURVEY123!$A:$A,[1]SURVEY123!$AJ:$AJ,"")=0,"",_xlfn.XLOOKUP(($A62&amp;"_"&amp;TEXT(F$2,"yyyy-mm-dd")),[1]SURVEY123!$A:$A,[1]SURVEY123!$AJ:$AJ,""))</f>
        <v/>
      </c>
      <c r="G62" s="3" t="str">
        <f>IF(_xlfn.XLOOKUP(($A62&amp;"_"&amp;TEXT(G$2,"yyyy-mm-dd")),[1]SURVEY123!$A:$A,[1]SURVEY123!$AJ:$AJ,"")=0,"",_xlfn.XLOOKUP(($A62&amp;"_"&amp;TEXT(G$2,"yyyy-mm-dd")),[1]SURVEY123!$A:$A,[1]SURVEY123!$AJ:$AJ,""))</f>
        <v/>
      </c>
      <c r="H62" s="3" t="str">
        <f>IF(_xlfn.XLOOKUP(($A62&amp;"_"&amp;TEXT(H$2,"yyyy-mm-dd")),[1]SURVEY123!$A:$A,[1]SURVEY123!$AJ:$AJ,"")=0,"",_xlfn.XLOOKUP(($A62&amp;"_"&amp;TEXT(H$2,"yyyy-mm-dd")),[1]SURVEY123!$A:$A,[1]SURVEY123!$AJ:$AJ,""))</f>
        <v/>
      </c>
      <c r="I62" s="3" t="str">
        <f>IF(_xlfn.XLOOKUP(($A62&amp;"_"&amp;TEXT(I$2,"yyyy-mm-dd")),[1]SURVEY123!$A:$A,[1]SURVEY123!$AJ:$AJ,"")=0,"",_xlfn.XLOOKUP(($A62&amp;"_"&amp;TEXT(I$2,"yyyy-mm-dd")),[1]SURVEY123!$A:$A,[1]SURVEY123!$AJ:$AJ,""))</f>
        <v/>
      </c>
      <c r="J62" s="3" t="str">
        <f>IF(_xlfn.XLOOKUP(($A62&amp;"_"&amp;TEXT(J$2,"yyyy-mm-dd")),[1]SURVEY123!$A:$A,[1]SURVEY123!$AJ:$AJ,"")=0,"",_xlfn.XLOOKUP(($A62&amp;"_"&amp;TEXT(J$2,"yyyy-mm-dd")),[1]SURVEY123!$A:$A,[1]SURVEY123!$AJ:$AJ,""))</f>
        <v/>
      </c>
      <c r="K62" s="3" t="str">
        <f>IF(_xlfn.XLOOKUP(($A62&amp;"_"&amp;TEXT(K$2,"yyyy-mm-dd")),[1]SURVEY123!$A:$A,[1]SURVEY123!$AJ:$AJ,"")=0,"",_xlfn.XLOOKUP(($A62&amp;"_"&amp;TEXT(K$2,"yyyy-mm-dd")),[1]SURVEY123!$A:$A,[1]SURVEY123!$AJ:$AJ,""))</f>
        <v/>
      </c>
      <c r="L62" s="3" t="str">
        <f>IF(_xlfn.XLOOKUP(($A62&amp;"_"&amp;TEXT(L$2,"yyyy-mm-dd")),[1]SURVEY123!$A:$A,[1]SURVEY123!$AJ:$AJ,"")=0,"",_xlfn.XLOOKUP(($A62&amp;"_"&amp;TEXT(L$2,"yyyy-mm-dd")),[1]SURVEY123!$A:$A,[1]SURVEY123!$AJ:$AJ,""))</f>
        <v/>
      </c>
      <c r="M62" s="3">
        <f>IF(_xlfn.XLOOKUP(($A62&amp;"_"&amp;TEXT(M$2,"yyyy-mm-dd")),[1]SURVEY123!$A:$A,[1]SURVEY123!$AJ:$AJ,"")=0,"",_xlfn.XLOOKUP(($A62&amp;"_"&amp;TEXT(M$2,"yyyy-mm-dd")),[1]SURVEY123!$A:$A,[1]SURVEY123!$AJ:$AJ,""))</f>
        <v>4.74</v>
      </c>
      <c r="N62" s="3">
        <f>IF(_xlfn.XLOOKUP(($A62&amp;"_"&amp;TEXT(N$2,"yyyy-mm-dd")),[1]SURVEY123!$A:$A,[1]SURVEY123!$AJ:$AJ,"")=0,"",_xlfn.XLOOKUP(($A62&amp;"_"&amp;TEXT(N$2,"yyyy-mm-dd")),[1]SURVEY123!$A:$A,[1]SURVEY123!$AJ:$AJ,""))</f>
        <v>5.0599999999999996</v>
      </c>
      <c r="O62" s="3" t="str">
        <f>IF(_xlfn.XLOOKUP(($A62&amp;"_"&amp;TEXT(O$2,"yyyy-mm-dd")),[1]SURVEY123!$A:$A,[1]SURVEY123!$AJ:$AJ,"")=0,"",_xlfn.XLOOKUP(($A62&amp;"_"&amp;TEXT(O$2,"yyyy-mm-dd")),[1]SURVEY123!$A:$A,[1]SURVEY123!$AJ:$AJ,""))</f>
        <v/>
      </c>
      <c r="P62" s="3" t="str">
        <f>IF(_xlfn.XLOOKUP(($A62&amp;"_"&amp;TEXT(P$2,"yyyy-mm-dd")),[1]SURVEY123!$A:$A,[1]SURVEY123!$AJ:$AJ,"")=0,"",_xlfn.XLOOKUP(($A62&amp;"_"&amp;TEXT(P$2,"yyyy-mm-dd")),[1]SURVEY123!$A:$A,[1]SURVEY123!$AJ:$AJ,""))</f>
        <v/>
      </c>
      <c r="Q62" s="3" t="str">
        <f>IF(_xlfn.XLOOKUP(($A62&amp;"_"&amp;TEXT(Q$2,"yyyy-mm-dd")),[1]SURVEY123!$A:$A,[1]SURVEY123!$AJ:$AJ,"")=0,"",_xlfn.XLOOKUP(($A62&amp;"_"&amp;TEXT(Q$2,"yyyy-mm-dd")),[1]SURVEY123!$A:$A,[1]SURVEY123!$AJ:$AJ,""))</f>
        <v/>
      </c>
      <c r="R62" s="21">
        <f t="shared" si="1"/>
        <v>0</v>
      </c>
      <c r="S62" s="21">
        <f t="shared" si="2"/>
        <v>0</v>
      </c>
      <c r="T62" s="12" t="str" cm="1">
        <f t="array" ref="T62">_xlfn.IFS(B62="","NA",R62=0, "Excellent", S62=0, "Good", OR(S62=1, S62=2), "Fair", S62&gt;=3, "Poor")</f>
        <v>Excellent</v>
      </c>
    </row>
    <row r="63" spans="1:20">
      <c r="A63" s="3" t="s">
        <v>66</v>
      </c>
      <c r="B63" s="24">
        <f t="shared" si="3"/>
        <v>6.2983333333333329</v>
      </c>
      <c r="C63" s="3">
        <f>IF(_xlfn.XLOOKUP(($A63&amp;"_"&amp;TEXT(C$2,"yyyy-mm-dd")),[1]SURVEY123!$A:$A,[1]SURVEY123!$AJ:$AJ,"")=0,"",_xlfn.XLOOKUP(($A63&amp;"_"&amp;TEXT(C$2,"yyyy-mm-dd")),[1]SURVEY123!$A:$A,[1]SURVEY123!$AJ:$AJ,""))</f>
        <v>7.41</v>
      </c>
      <c r="D63" s="3">
        <f>IF(_xlfn.XLOOKUP(($A63&amp;"_"&amp;TEXT(D$2,"yyyy-mm-dd")),[1]SURVEY123!$A:$A,[1]SURVEY123!$AJ:$AJ,"")=0,"",_xlfn.XLOOKUP(($A63&amp;"_"&amp;TEXT(D$2,"yyyy-mm-dd")),[1]SURVEY123!$A:$A,[1]SURVEY123!$AJ:$AJ,""))</f>
        <v>5.35</v>
      </c>
      <c r="E63" s="3">
        <f>IF(_xlfn.XLOOKUP(($A63&amp;"_"&amp;TEXT(E$2,"yyyy-mm-dd")),[1]SURVEY123!$A:$A,[1]SURVEY123!$AJ:$AJ,"")=0,"",_xlfn.XLOOKUP(($A63&amp;"_"&amp;TEXT(E$2,"yyyy-mm-dd")),[1]SURVEY123!$A:$A,[1]SURVEY123!$AJ:$AJ,""))</f>
        <v>9.4600000000000009</v>
      </c>
      <c r="F63" s="3">
        <f>IF(_xlfn.XLOOKUP(($A63&amp;"_"&amp;TEXT(F$2,"yyyy-mm-dd")),[1]SURVEY123!$A:$A,[1]SURVEY123!$AJ:$AJ,"")=0,"",_xlfn.XLOOKUP(($A63&amp;"_"&amp;TEXT(F$2,"yyyy-mm-dd")),[1]SURVEY123!$A:$A,[1]SURVEY123!$AJ:$AJ,""))</f>
        <v>4.8099999999999996</v>
      </c>
      <c r="G63" s="3">
        <f>IF(_xlfn.XLOOKUP(($A63&amp;"_"&amp;TEXT(G$2,"yyyy-mm-dd")),[1]SURVEY123!$A:$A,[1]SURVEY123!$AJ:$AJ,"")=0,"",_xlfn.XLOOKUP(($A63&amp;"_"&amp;TEXT(G$2,"yyyy-mm-dd")),[1]SURVEY123!$A:$A,[1]SURVEY123!$AJ:$AJ,""))</f>
        <v>7.22</v>
      </c>
      <c r="H63" s="3" t="str">
        <f>IF(_xlfn.XLOOKUP(($A63&amp;"_"&amp;TEXT(H$2,"yyyy-mm-dd")),[1]SURVEY123!$A:$A,[1]SURVEY123!$AJ:$AJ,"")=0,"",_xlfn.XLOOKUP(($A63&amp;"_"&amp;TEXT(H$2,"yyyy-mm-dd")),[1]SURVEY123!$A:$A,[1]SURVEY123!$AJ:$AJ,""))</f>
        <v/>
      </c>
      <c r="I63" s="3" t="str">
        <f>IF(_xlfn.XLOOKUP(($A63&amp;"_"&amp;TEXT(I$2,"yyyy-mm-dd")),[1]SURVEY123!$A:$A,[1]SURVEY123!$AJ:$AJ,"")=0,"",_xlfn.XLOOKUP(($A63&amp;"_"&amp;TEXT(I$2,"yyyy-mm-dd")),[1]SURVEY123!$A:$A,[1]SURVEY123!$AJ:$AJ,""))</f>
        <v/>
      </c>
      <c r="J63" s="3" t="str">
        <f>IF(_xlfn.XLOOKUP(($A63&amp;"_"&amp;TEXT(J$2,"yyyy-mm-dd")),[1]SURVEY123!$A:$A,[1]SURVEY123!$AJ:$AJ,"")=0,"",_xlfn.XLOOKUP(($A63&amp;"_"&amp;TEXT(J$2,"yyyy-mm-dd")),[1]SURVEY123!$A:$A,[1]SURVEY123!$AJ:$AJ,""))</f>
        <v/>
      </c>
      <c r="K63" s="3" t="str">
        <f>IF(_xlfn.XLOOKUP(($A63&amp;"_"&amp;TEXT(K$2,"yyyy-mm-dd")),[1]SURVEY123!$A:$A,[1]SURVEY123!$AJ:$AJ,"")=0,"",_xlfn.XLOOKUP(($A63&amp;"_"&amp;TEXT(K$2,"yyyy-mm-dd")),[1]SURVEY123!$A:$A,[1]SURVEY123!$AJ:$AJ,""))</f>
        <v/>
      </c>
      <c r="L63" s="3" t="str">
        <f>IF(_xlfn.XLOOKUP(($A63&amp;"_"&amp;TEXT(L$2,"yyyy-mm-dd")),[1]SURVEY123!$A:$A,[1]SURVEY123!$AJ:$AJ,"")=0,"",_xlfn.XLOOKUP(($A63&amp;"_"&amp;TEXT(L$2,"yyyy-mm-dd")),[1]SURVEY123!$A:$A,[1]SURVEY123!$AJ:$AJ,""))</f>
        <v/>
      </c>
      <c r="M63" s="3" t="str">
        <f>IF(_xlfn.XLOOKUP(($A63&amp;"_"&amp;TEXT(M$2,"yyyy-mm-dd")),[1]SURVEY123!$A:$A,[1]SURVEY123!$AJ:$AJ,"")=0,"",_xlfn.XLOOKUP(($A63&amp;"_"&amp;TEXT(M$2,"yyyy-mm-dd")),[1]SURVEY123!$A:$A,[1]SURVEY123!$AJ:$AJ,""))</f>
        <v/>
      </c>
      <c r="N63" s="3">
        <f>IF(_xlfn.XLOOKUP(($A63&amp;"_"&amp;TEXT(N$2,"yyyy-mm-dd")),[1]SURVEY123!$A:$A,[1]SURVEY123!$AJ:$AJ,"")=0,"",_xlfn.XLOOKUP(($A63&amp;"_"&amp;TEXT(N$2,"yyyy-mm-dd")),[1]SURVEY123!$A:$A,[1]SURVEY123!$AJ:$AJ,""))</f>
        <v>3.54</v>
      </c>
      <c r="O63" s="3" t="str">
        <f>IF(_xlfn.XLOOKUP(($A63&amp;"_"&amp;TEXT(O$2,"yyyy-mm-dd")),[1]SURVEY123!$A:$A,[1]SURVEY123!$AJ:$AJ,"")=0,"",_xlfn.XLOOKUP(($A63&amp;"_"&amp;TEXT(O$2,"yyyy-mm-dd")),[1]SURVEY123!$A:$A,[1]SURVEY123!$AJ:$AJ,""))</f>
        <v/>
      </c>
      <c r="P63" s="3" t="str">
        <f>IF(_xlfn.XLOOKUP(($A63&amp;"_"&amp;TEXT(P$2,"yyyy-mm-dd")),[1]SURVEY123!$A:$A,[1]SURVEY123!$AJ:$AJ,"")=0,"",_xlfn.XLOOKUP(($A63&amp;"_"&amp;TEXT(P$2,"yyyy-mm-dd")),[1]SURVEY123!$A:$A,[1]SURVEY123!$AJ:$AJ,""))</f>
        <v/>
      </c>
      <c r="Q63" s="3" t="str">
        <f>IF(_xlfn.XLOOKUP(($A63&amp;"_"&amp;TEXT(Q$2,"yyyy-mm-dd")),[1]SURVEY123!$A:$A,[1]SURVEY123!$AJ:$AJ,"")=0,"",_xlfn.XLOOKUP(($A63&amp;"_"&amp;TEXT(Q$2,"yyyy-mm-dd")),[1]SURVEY123!$A:$A,[1]SURVEY123!$AJ:$AJ,""))</f>
        <v/>
      </c>
      <c r="R63" s="21">
        <f t="shared" si="1"/>
        <v>0</v>
      </c>
      <c r="S63" s="21">
        <f t="shared" si="2"/>
        <v>0</v>
      </c>
      <c r="T63" s="12" t="str" cm="1">
        <f t="array" ref="T63">_xlfn.IFS(B63="","NA",R63=0, "Excellent", S63=0, "Good", OR(S63=1, S63=2), "Fair", S63&gt;=3, "Poor")</f>
        <v>Excellent</v>
      </c>
    </row>
    <row r="64" spans="1:20">
      <c r="A64" s="3" t="s">
        <v>67</v>
      </c>
      <c r="B64" s="24">
        <f t="shared" si="3"/>
        <v>8.6081818181818193</v>
      </c>
      <c r="C64" s="3">
        <f>IF(_xlfn.XLOOKUP(($A64&amp;"_"&amp;TEXT(C$2,"yyyy-mm-dd")),[1]SURVEY123!$A:$A,[1]SURVEY123!$AJ:$AJ,"")=0,"",_xlfn.XLOOKUP(($A64&amp;"_"&amp;TEXT(C$2,"yyyy-mm-dd")),[1]SURVEY123!$A:$A,[1]SURVEY123!$AJ:$AJ,""))</f>
        <v>5.76</v>
      </c>
      <c r="D64" s="3">
        <f>IF(_xlfn.XLOOKUP(($A64&amp;"_"&amp;TEXT(D$2,"yyyy-mm-dd")),[1]SURVEY123!$A:$A,[1]SURVEY123!$AJ:$AJ,"")=0,"",_xlfn.XLOOKUP(($A64&amp;"_"&amp;TEXT(D$2,"yyyy-mm-dd")),[1]SURVEY123!$A:$A,[1]SURVEY123!$AJ:$AJ,""))</f>
        <v>6.18</v>
      </c>
      <c r="E64" s="3">
        <f>IF(_xlfn.XLOOKUP(($A64&amp;"_"&amp;TEXT(E$2,"yyyy-mm-dd")),[1]SURVEY123!$A:$A,[1]SURVEY123!$AJ:$AJ,"")=0,"",_xlfn.XLOOKUP(($A64&amp;"_"&amp;TEXT(E$2,"yyyy-mm-dd")),[1]SURVEY123!$A:$A,[1]SURVEY123!$AJ:$AJ,""))</f>
        <v>6.34</v>
      </c>
      <c r="F64" s="3">
        <f>IF(_xlfn.XLOOKUP(($A64&amp;"_"&amp;TEXT(F$2,"yyyy-mm-dd")),[1]SURVEY123!$A:$A,[1]SURVEY123!$AJ:$AJ,"")=0,"",_xlfn.XLOOKUP(($A64&amp;"_"&amp;TEXT(F$2,"yyyy-mm-dd")),[1]SURVEY123!$A:$A,[1]SURVEY123!$AJ:$AJ,""))</f>
        <v>4.3899999999999997</v>
      </c>
      <c r="G64" s="3">
        <f>IF(_xlfn.XLOOKUP(($A64&amp;"_"&amp;TEXT(G$2,"yyyy-mm-dd")),[1]SURVEY123!$A:$A,[1]SURVEY123!$AJ:$AJ,"")=0,"",_xlfn.XLOOKUP(($A64&amp;"_"&amp;TEXT(G$2,"yyyy-mm-dd")),[1]SURVEY123!$A:$A,[1]SURVEY123!$AJ:$AJ,""))</f>
        <v>9.26</v>
      </c>
      <c r="H64" s="3">
        <f>IF(_xlfn.XLOOKUP(($A64&amp;"_"&amp;TEXT(H$2,"yyyy-mm-dd")),[1]SURVEY123!$A:$A,[1]SURVEY123!$AJ:$AJ,"")=0,"",_xlfn.XLOOKUP(($A64&amp;"_"&amp;TEXT(H$2,"yyyy-mm-dd")),[1]SURVEY123!$A:$A,[1]SURVEY123!$AJ:$AJ,""))</f>
        <v>8.2100000000000009</v>
      </c>
      <c r="I64" s="3">
        <f>IF(_xlfn.XLOOKUP(($A64&amp;"_"&amp;TEXT(I$2,"yyyy-mm-dd")),[1]SURVEY123!$A:$A,[1]SURVEY123!$AJ:$AJ,"")=0,"",_xlfn.XLOOKUP(($A64&amp;"_"&amp;TEXT(I$2,"yyyy-mm-dd")),[1]SURVEY123!$A:$A,[1]SURVEY123!$AJ:$AJ,""))</f>
        <v>3.09</v>
      </c>
      <c r="J64" s="3">
        <f>IF(_xlfn.XLOOKUP(($A64&amp;"_"&amp;TEXT(J$2,"yyyy-mm-dd")),[1]SURVEY123!$A:$A,[1]SURVEY123!$AJ:$AJ,"")=0,"",_xlfn.XLOOKUP(($A64&amp;"_"&amp;TEXT(J$2,"yyyy-mm-dd")),[1]SURVEY123!$A:$A,[1]SURVEY123!$AJ:$AJ,""))</f>
        <v>3.06</v>
      </c>
      <c r="K64" s="3">
        <f>IF(_xlfn.XLOOKUP(($A64&amp;"_"&amp;TEXT(K$2,"yyyy-mm-dd")),[1]SURVEY123!$A:$A,[1]SURVEY123!$AJ:$AJ,"")=0,"",_xlfn.XLOOKUP(($A64&amp;"_"&amp;TEXT(K$2,"yyyy-mm-dd")),[1]SURVEY123!$A:$A,[1]SURVEY123!$AJ:$AJ,""))</f>
        <v>2.81</v>
      </c>
      <c r="L64" s="3">
        <f>IF(_xlfn.XLOOKUP(($A64&amp;"_"&amp;TEXT(L$2,"yyyy-mm-dd")),[1]SURVEY123!$A:$A,[1]SURVEY123!$AJ:$AJ,"")=0,"",_xlfn.XLOOKUP(($A64&amp;"_"&amp;TEXT(L$2,"yyyy-mm-dd")),[1]SURVEY123!$A:$A,[1]SURVEY123!$AJ:$AJ,""))</f>
        <v>40.799999999999997</v>
      </c>
      <c r="M64" s="3">
        <f>IF(_xlfn.XLOOKUP(($A64&amp;"_"&amp;TEXT(M$2,"yyyy-mm-dd")),[1]SURVEY123!$A:$A,[1]SURVEY123!$AJ:$AJ,"")=0,"",_xlfn.XLOOKUP(($A64&amp;"_"&amp;TEXT(M$2,"yyyy-mm-dd")),[1]SURVEY123!$A:$A,[1]SURVEY123!$AJ:$AJ,""))</f>
        <v>4.79</v>
      </c>
      <c r="N64" s="3" t="str">
        <f>IF(_xlfn.XLOOKUP(($A64&amp;"_"&amp;TEXT(N$2,"yyyy-mm-dd")),[1]SURVEY123!$A:$A,[1]SURVEY123!$AJ:$AJ,"")=0,"",_xlfn.XLOOKUP(($A64&amp;"_"&amp;TEXT(N$2,"yyyy-mm-dd")),[1]SURVEY123!$A:$A,[1]SURVEY123!$AJ:$AJ,""))</f>
        <v/>
      </c>
      <c r="O64" s="3" t="str">
        <f>IF(_xlfn.XLOOKUP(($A64&amp;"_"&amp;TEXT(O$2,"yyyy-mm-dd")),[1]SURVEY123!$A:$A,[1]SURVEY123!$AJ:$AJ,"")=0,"",_xlfn.XLOOKUP(($A64&amp;"_"&amp;TEXT(O$2,"yyyy-mm-dd")),[1]SURVEY123!$A:$A,[1]SURVEY123!$AJ:$AJ,""))</f>
        <v/>
      </c>
      <c r="P64" s="3" t="str">
        <f>IF(_xlfn.XLOOKUP(($A64&amp;"_"&amp;TEXT(P$2,"yyyy-mm-dd")),[1]SURVEY123!$A:$A,[1]SURVEY123!$AJ:$AJ,"")=0,"",_xlfn.XLOOKUP(($A64&amp;"_"&amp;TEXT(P$2,"yyyy-mm-dd")),[1]SURVEY123!$A:$A,[1]SURVEY123!$AJ:$AJ,""))</f>
        <v/>
      </c>
      <c r="Q64" s="3" t="str">
        <f>IF(_xlfn.XLOOKUP(($A64&amp;"_"&amp;TEXT(Q$2,"yyyy-mm-dd")),[1]SURVEY123!$A:$A,[1]SURVEY123!$AJ:$AJ,"")=0,"",_xlfn.XLOOKUP(($A64&amp;"_"&amp;TEXT(Q$2,"yyyy-mm-dd")),[1]SURVEY123!$A:$A,[1]SURVEY123!$AJ:$AJ,""))</f>
        <v/>
      </c>
      <c r="R64" s="21">
        <f t="shared" si="1"/>
        <v>1</v>
      </c>
      <c r="S64" s="21">
        <f t="shared" si="2"/>
        <v>0</v>
      </c>
      <c r="T64" s="12" t="str" cm="1">
        <f t="array" ref="T64">_xlfn.IFS(B64="","NA",R64=0, "Excellent", S64=0, "Good", OR(S64=1, S64=2), "Fair", S64&gt;=3, "Poor")</f>
        <v>Good</v>
      </c>
    </row>
    <row r="65" spans="1:20">
      <c r="A65" s="3" t="s">
        <v>68</v>
      </c>
      <c r="B65" s="24" t="str">
        <f t="shared" si="3"/>
        <v/>
      </c>
      <c r="C65" s="3" t="str">
        <f>IF(_xlfn.XLOOKUP(($A65&amp;"_"&amp;TEXT(C$2,"yyyy-mm-dd")),[1]SURVEY123!$A:$A,[1]SURVEY123!$AJ:$AJ,"")=0,"",_xlfn.XLOOKUP(($A65&amp;"_"&amp;TEXT(C$2,"yyyy-mm-dd")),[1]SURVEY123!$A:$A,[1]SURVEY123!$AJ:$AJ,""))</f>
        <v/>
      </c>
      <c r="D65" s="3" t="str">
        <f>IF(_xlfn.XLOOKUP(($A65&amp;"_"&amp;TEXT(D$2,"yyyy-mm-dd")),[1]SURVEY123!$A:$A,[1]SURVEY123!$AJ:$AJ,"")=0,"",_xlfn.XLOOKUP(($A65&amp;"_"&amp;TEXT(D$2,"yyyy-mm-dd")),[1]SURVEY123!$A:$A,[1]SURVEY123!$AJ:$AJ,""))</f>
        <v/>
      </c>
      <c r="E65" s="3" t="str">
        <f>IF(_xlfn.XLOOKUP(($A65&amp;"_"&amp;TEXT(E$2,"yyyy-mm-dd")),[1]SURVEY123!$A:$A,[1]SURVEY123!$AJ:$AJ,"")=0,"",_xlfn.XLOOKUP(($A65&amp;"_"&amp;TEXT(E$2,"yyyy-mm-dd")),[1]SURVEY123!$A:$A,[1]SURVEY123!$AJ:$AJ,""))</f>
        <v/>
      </c>
      <c r="F65" s="3" t="str">
        <f>IF(_xlfn.XLOOKUP(($A65&amp;"_"&amp;TEXT(F$2,"yyyy-mm-dd")),[1]SURVEY123!$A:$A,[1]SURVEY123!$AJ:$AJ,"")=0,"",_xlfn.XLOOKUP(($A65&amp;"_"&amp;TEXT(F$2,"yyyy-mm-dd")),[1]SURVEY123!$A:$A,[1]SURVEY123!$AJ:$AJ,""))</f>
        <v/>
      </c>
      <c r="G65" s="3" t="str">
        <f>IF(_xlfn.XLOOKUP(($A65&amp;"_"&amp;TEXT(G$2,"yyyy-mm-dd")),[1]SURVEY123!$A:$A,[1]SURVEY123!$AJ:$AJ,"")=0,"",_xlfn.XLOOKUP(($A65&amp;"_"&amp;TEXT(G$2,"yyyy-mm-dd")),[1]SURVEY123!$A:$A,[1]SURVEY123!$AJ:$AJ,""))</f>
        <v/>
      </c>
      <c r="H65" s="3" t="str">
        <f>IF(_xlfn.XLOOKUP(($A65&amp;"_"&amp;TEXT(H$2,"yyyy-mm-dd")),[1]SURVEY123!$A:$A,[1]SURVEY123!$AJ:$AJ,"")=0,"",_xlfn.XLOOKUP(($A65&amp;"_"&amp;TEXT(H$2,"yyyy-mm-dd")),[1]SURVEY123!$A:$A,[1]SURVEY123!$AJ:$AJ,""))</f>
        <v/>
      </c>
      <c r="I65" s="3" t="str">
        <f>IF(_xlfn.XLOOKUP(($A65&amp;"_"&amp;TEXT(I$2,"yyyy-mm-dd")),[1]SURVEY123!$A:$A,[1]SURVEY123!$AJ:$AJ,"")=0,"",_xlfn.XLOOKUP(($A65&amp;"_"&amp;TEXT(I$2,"yyyy-mm-dd")),[1]SURVEY123!$A:$A,[1]SURVEY123!$AJ:$AJ,""))</f>
        <v/>
      </c>
      <c r="J65" s="3" t="str">
        <f>IF(_xlfn.XLOOKUP(($A65&amp;"_"&amp;TEXT(J$2,"yyyy-mm-dd")),[1]SURVEY123!$A:$A,[1]SURVEY123!$AJ:$AJ,"")=0,"",_xlfn.XLOOKUP(($A65&amp;"_"&amp;TEXT(J$2,"yyyy-mm-dd")),[1]SURVEY123!$A:$A,[1]SURVEY123!$AJ:$AJ,""))</f>
        <v/>
      </c>
      <c r="K65" s="3" t="str">
        <f>IF(_xlfn.XLOOKUP(($A65&amp;"_"&amp;TEXT(K$2,"yyyy-mm-dd")),[1]SURVEY123!$A:$A,[1]SURVEY123!$AJ:$AJ,"")=0,"",_xlfn.XLOOKUP(($A65&amp;"_"&amp;TEXT(K$2,"yyyy-mm-dd")),[1]SURVEY123!$A:$A,[1]SURVEY123!$AJ:$AJ,""))</f>
        <v/>
      </c>
      <c r="L65" s="3" t="str">
        <f>IF(_xlfn.XLOOKUP(($A65&amp;"_"&amp;TEXT(L$2,"yyyy-mm-dd")),[1]SURVEY123!$A:$A,[1]SURVEY123!$AJ:$AJ,"")=0,"",_xlfn.XLOOKUP(($A65&amp;"_"&amp;TEXT(L$2,"yyyy-mm-dd")),[1]SURVEY123!$A:$A,[1]SURVEY123!$AJ:$AJ,""))</f>
        <v/>
      </c>
      <c r="M65" s="3" t="str">
        <f>IF(_xlfn.XLOOKUP(($A65&amp;"_"&amp;TEXT(M$2,"yyyy-mm-dd")),[1]SURVEY123!$A:$A,[1]SURVEY123!$AJ:$AJ,"")=0,"",_xlfn.XLOOKUP(($A65&amp;"_"&amp;TEXT(M$2,"yyyy-mm-dd")),[1]SURVEY123!$A:$A,[1]SURVEY123!$AJ:$AJ,""))</f>
        <v/>
      </c>
      <c r="N65" s="3" t="str">
        <f>IF(_xlfn.XLOOKUP(($A65&amp;"_"&amp;TEXT(N$2,"yyyy-mm-dd")),[1]SURVEY123!$A:$A,[1]SURVEY123!$AJ:$AJ,"")=0,"",_xlfn.XLOOKUP(($A65&amp;"_"&amp;TEXT(N$2,"yyyy-mm-dd")),[1]SURVEY123!$A:$A,[1]SURVEY123!$AJ:$AJ,""))</f>
        <v/>
      </c>
      <c r="O65" s="3" t="str">
        <f>IF(_xlfn.XLOOKUP(($A65&amp;"_"&amp;TEXT(O$2,"yyyy-mm-dd")),[1]SURVEY123!$A:$A,[1]SURVEY123!$AJ:$AJ,"")=0,"",_xlfn.XLOOKUP(($A65&amp;"_"&amp;TEXT(O$2,"yyyy-mm-dd")),[1]SURVEY123!$A:$A,[1]SURVEY123!$AJ:$AJ,""))</f>
        <v/>
      </c>
      <c r="P65" s="3" t="str">
        <f>IF(_xlfn.XLOOKUP(($A65&amp;"_"&amp;TEXT(P$2,"yyyy-mm-dd")),[1]SURVEY123!$A:$A,[1]SURVEY123!$AJ:$AJ,"")=0,"",_xlfn.XLOOKUP(($A65&amp;"_"&amp;TEXT(P$2,"yyyy-mm-dd")),[1]SURVEY123!$A:$A,[1]SURVEY123!$AJ:$AJ,""))</f>
        <v/>
      </c>
      <c r="Q65" s="3" t="str">
        <f>IF(_xlfn.XLOOKUP(($A65&amp;"_"&amp;TEXT(Q$2,"yyyy-mm-dd")),[1]SURVEY123!$A:$A,[1]SURVEY123!$AJ:$AJ,"")=0,"",_xlfn.XLOOKUP(($A65&amp;"_"&amp;TEXT(Q$2,"yyyy-mm-dd")),[1]SURVEY123!$A:$A,[1]SURVEY123!$AJ:$AJ,""))</f>
        <v/>
      </c>
      <c r="R65" s="21">
        <f t="shared" si="1"/>
        <v>0</v>
      </c>
      <c r="S65" s="21">
        <f t="shared" si="2"/>
        <v>0</v>
      </c>
      <c r="T65" s="12" t="str" cm="1">
        <f t="array" ref="T65">_xlfn.IFS(B65="","NA",R65=0, "Excellent", S65=0, "Good", OR(S65=1, S65=2), "Fair", S65&gt;=3, "Poor")</f>
        <v>NA</v>
      </c>
    </row>
    <row r="66" spans="1:20">
      <c r="A66" s="3" t="s">
        <v>69</v>
      </c>
      <c r="B66" s="24" t="str">
        <f t="shared" si="3"/>
        <v/>
      </c>
      <c r="C66" s="3" t="str">
        <f>IF(_xlfn.XLOOKUP(($A66&amp;"_"&amp;TEXT(C$2,"yyyy-mm-dd")),[1]SURVEY123!$A:$A,[1]SURVEY123!$AJ:$AJ,"")=0,"",_xlfn.XLOOKUP(($A66&amp;"_"&amp;TEXT(C$2,"yyyy-mm-dd")),[1]SURVEY123!$A:$A,[1]SURVEY123!$AJ:$AJ,""))</f>
        <v/>
      </c>
      <c r="D66" s="3" t="str">
        <f>IF(_xlfn.XLOOKUP(($A66&amp;"_"&amp;TEXT(D$2,"yyyy-mm-dd")),[1]SURVEY123!$A:$A,[1]SURVEY123!$AJ:$AJ,"")=0,"",_xlfn.XLOOKUP(($A66&amp;"_"&amp;TEXT(D$2,"yyyy-mm-dd")),[1]SURVEY123!$A:$A,[1]SURVEY123!$AJ:$AJ,""))</f>
        <v/>
      </c>
      <c r="E66" s="3" t="str">
        <f>IF(_xlfn.XLOOKUP(($A66&amp;"_"&amp;TEXT(E$2,"yyyy-mm-dd")),[1]SURVEY123!$A:$A,[1]SURVEY123!$AJ:$AJ,"")=0,"",_xlfn.XLOOKUP(($A66&amp;"_"&amp;TEXT(E$2,"yyyy-mm-dd")),[1]SURVEY123!$A:$A,[1]SURVEY123!$AJ:$AJ,""))</f>
        <v/>
      </c>
      <c r="F66" s="3" t="str">
        <f>IF(_xlfn.XLOOKUP(($A66&amp;"_"&amp;TEXT(F$2,"yyyy-mm-dd")),[1]SURVEY123!$A:$A,[1]SURVEY123!$AJ:$AJ,"")=0,"",_xlfn.XLOOKUP(($A66&amp;"_"&amp;TEXT(F$2,"yyyy-mm-dd")),[1]SURVEY123!$A:$A,[1]SURVEY123!$AJ:$AJ,""))</f>
        <v/>
      </c>
      <c r="G66" s="3" t="str">
        <f>IF(_xlfn.XLOOKUP(($A66&amp;"_"&amp;TEXT(G$2,"yyyy-mm-dd")),[1]SURVEY123!$A:$A,[1]SURVEY123!$AJ:$AJ,"")=0,"",_xlfn.XLOOKUP(($A66&amp;"_"&amp;TEXT(G$2,"yyyy-mm-dd")),[1]SURVEY123!$A:$A,[1]SURVEY123!$AJ:$AJ,""))</f>
        <v/>
      </c>
      <c r="H66" s="3" t="str">
        <f>IF(_xlfn.XLOOKUP(($A66&amp;"_"&amp;TEXT(H$2,"yyyy-mm-dd")),[1]SURVEY123!$A:$A,[1]SURVEY123!$AJ:$AJ,"")=0,"",_xlfn.XLOOKUP(($A66&amp;"_"&amp;TEXT(H$2,"yyyy-mm-dd")),[1]SURVEY123!$A:$A,[1]SURVEY123!$AJ:$AJ,""))</f>
        <v/>
      </c>
      <c r="I66" s="3" t="str">
        <f>IF(_xlfn.XLOOKUP(($A66&amp;"_"&amp;TEXT(I$2,"yyyy-mm-dd")),[1]SURVEY123!$A:$A,[1]SURVEY123!$AJ:$AJ,"")=0,"",_xlfn.XLOOKUP(($A66&amp;"_"&amp;TEXT(I$2,"yyyy-mm-dd")),[1]SURVEY123!$A:$A,[1]SURVEY123!$AJ:$AJ,""))</f>
        <v/>
      </c>
      <c r="J66" s="3" t="str">
        <f>IF(_xlfn.XLOOKUP(($A66&amp;"_"&amp;TEXT(J$2,"yyyy-mm-dd")),[1]SURVEY123!$A:$A,[1]SURVEY123!$AJ:$AJ,"")=0,"",_xlfn.XLOOKUP(($A66&amp;"_"&amp;TEXT(J$2,"yyyy-mm-dd")),[1]SURVEY123!$A:$A,[1]SURVEY123!$AJ:$AJ,""))</f>
        <v/>
      </c>
      <c r="K66" s="3" t="str">
        <f>IF(_xlfn.XLOOKUP(($A66&amp;"_"&amp;TEXT(K$2,"yyyy-mm-dd")),[1]SURVEY123!$A:$A,[1]SURVEY123!$AJ:$AJ,"")=0,"",_xlfn.XLOOKUP(($A66&amp;"_"&amp;TEXT(K$2,"yyyy-mm-dd")),[1]SURVEY123!$A:$A,[1]SURVEY123!$AJ:$AJ,""))</f>
        <v/>
      </c>
      <c r="L66" s="3" t="str">
        <f>IF(_xlfn.XLOOKUP(($A66&amp;"_"&amp;TEXT(L$2,"yyyy-mm-dd")),[1]SURVEY123!$A:$A,[1]SURVEY123!$AJ:$AJ,"")=0,"",_xlfn.XLOOKUP(($A66&amp;"_"&amp;TEXT(L$2,"yyyy-mm-dd")),[1]SURVEY123!$A:$A,[1]SURVEY123!$AJ:$AJ,""))</f>
        <v/>
      </c>
      <c r="M66" s="3" t="str">
        <f>IF(_xlfn.XLOOKUP(($A66&amp;"_"&amp;TEXT(M$2,"yyyy-mm-dd")),[1]SURVEY123!$A:$A,[1]SURVEY123!$AJ:$AJ,"")=0,"",_xlfn.XLOOKUP(($A66&amp;"_"&amp;TEXT(M$2,"yyyy-mm-dd")),[1]SURVEY123!$A:$A,[1]SURVEY123!$AJ:$AJ,""))</f>
        <v/>
      </c>
      <c r="N66" s="3" t="str">
        <f>IF(_xlfn.XLOOKUP(($A66&amp;"_"&amp;TEXT(N$2,"yyyy-mm-dd")),[1]SURVEY123!$A:$A,[1]SURVEY123!$AJ:$AJ,"")=0,"",_xlfn.XLOOKUP(($A66&amp;"_"&amp;TEXT(N$2,"yyyy-mm-dd")),[1]SURVEY123!$A:$A,[1]SURVEY123!$AJ:$AJ,""))</f>
        <v/>
      </c>
      <c r="O66" s="3" t="str">
        <f>IF(_xlfn.XLOOKUP(($A66&amp;"_"&amp;TEXT(O$2,"yyyy-mm-dd")),[1]SURVEY123!$A:$A,[1]SURVEY123!$AJ:$AJ,"")=0,"",_xlfn.XLOOKUP(($A66&amp;"_"&amp;TEXT(O$2,"yyyy-mm-dd")),[1]SURVEY123!$A:$A,[1]SURVEY123!$AJ:$AJ,""))</f>
        <v/>
      </c>
      <c r="P66" s="3" t="str">
        <f>IF(_xlfn.XLOOKUP(($A66&amp;"_"&amp;TEXT(P$2,"yyyy-mm-dd")),[1]SURVEY123!$A:$A,[1]SURVEY123!$AJ:$AJ,"")=0,"",_xlfn.XLOOKUP(($A66&amp;"_"&amp;TEXT(P$2,"yyyy-mm-dd")),[1]SURVEY123!$A:$A,[1]SURVEY123!$AJ:$AJ,""))</f>
        <v/>
      </c>
      <c r="Q66" s="3" t="str">
        <f>IF(_xlfn.XLOOKUP(($A66&amp;"_"&amp;TEXT(Q$2,"yyyy-mm-dd")),[1]SURVEY123!$A:$A,[1]SURVEY123!$AJ:$AJ,"")=0,"",_xlfn.XLOOKUP(($A66&amp;"_"&amp;TEXT(Q$2,"yyyy-mm-dd")),[1]SURVEY123!$A:$A,[1]SURVEY123!$AJ:$AJ,""))</f>
        <v/>
      </c>
      <c r="R66" s="21">
        <f t="shared" si="1"/>
        <v>0</v>
      </c>
      <c r="S66" s="21">
        <f t="shared" si="2"/>
        <v>0</v>
      </c>
      <c r="T66" s="12" t="str" cm="1">
        <f t="array" ref="T66">_xlfn.IFS(B66="","NA",R66=0, "Excellent", S66=0, "Good", OR(S66=1, S66=2), "Fair", S66&gt;=3, "Poor")</f>
        <v>NA</v>
      </c>
    </row>
    <row r="67" spans="1:20">
      <c r="A67" s="3" t="s">
        <v>70</v>
      </c>
      <c r="B67" s="24">
        <f t="shared" si="3"/>
        <v>24.91</v>
      </c>
      <c r="C67" s="3" t="str">
        <f>IF(_xlfn.XLOOKUP(($A67&amp;"_"&amp;TEXT(C$2,"yyyy-mm-dd")),[1]SURVEY123!$A:$A,[1]SURVEY123!$AJ:$AJ,"")=0,"",_xlfn.XLOOKUP(($A67&amp;"_"&amp;TEXT(C$2,"yyyy-mm-dd")),[1]SURVEY123!$A:$A,[1]SURVEY123!$AJ:$AJ,""))</f>
        <v/>
      </c>
      <c r="D67" s="3" t="str">
        <f>IF(_xlfn.XLOOKUP(($A67&amp;"_"&amp;TEXT(D$2,"yyyy-mm-dd")),[1]SURVEY123!$A:$A,[1]SURVEY123!$AJ:$AJ,"")=0,"",_xlfn.XLOOKUP(($A67&amp;"_"&amp;TEXT(D$2,"yyyy-mm-dd")),[1]SURVEY123!$A:$A,[1]SURVEY123!$AJ:$AJ,""))</f>
        <v/>
      </c>
      <c r="E67" s="3" t="str">
        <f>IF(_xlfn.XLOOKUP(($A67&amp;"_"&amp;TEXT(E$2,"yyyy-mm-dd")),[1]SURVEY123!$A:$A,[1]SURVEY123!$AJ:$AJ,"")=0,"",_xlfn.XLOOKUP(($A67&amp;"_"&amp;TEXT(E$2,"yyyy-mm-dd")),[1]SURVEY123!$A:$A,[1]SURVEY123!$AJ:$AJ,""))</f>
        <v/>
      </c>
      <c r="F67" s="3" t="str">
        <f>IF(_xlfn.XLOOKUP(($A67&amp;"_"&amp;TEXT(F$2,"yyyy-mm-dd")),[1]SURVEY123!$A:$A,[1]SURVEY123!$AJ:$AJ,"")=0,"",_xlfn.XLOOKUP(($A67&amp;"_"&amp;TEXT(F$2,"yyyy-mm-dd")),[1]SURVEY123!$A:$A,[1]SURVEY123!$AJ:$AJ,""))</f>
        <v/>
      </c>
      <c r="G67" s="3" t="str">
        <f>IF(_xlfn.XLOOKUP(($A67&amp;"_"&amp;TEXT(G$2,"yyyy-mm-dd")),[1]SURVEY123!$A:$A,[1]SURVEY123!$AJ:$AJ,"")=0,"",_xlfn.XLOOKUP(($A67&amp;"_"&amp;TEXT(G$2,"yyyy-mm-dd")),[1]SURVEY123!$A:$A,[1]SURVEY123!$AJ:$AJ,""))</f>
        <v/>
      </c>
      <c r="H67" s="3">
        <f>IF(_xlfn.XLOOKUP(($A67&amp;"_"&amp;TEXT(H$2,"yyyy-mm-dd")),[1]SURVEY123!$A:$A,[1]SURVEY123!$AJ:$AJ,"")=0,"",_xlfn.XLOOKUP(($A67&amp;"_"&amp;TEXT(H$2,"yyyy-mm-dd")),[1]SURVEY123!$A:$A,[1]SURVEY123!$AJ:$AJ,""))</f>
        <v>38.700000000000003</v>
      </c>
      <c r="I67" s="3">
        <f>IF(_xlfn.XLOOKUP(($A67&amp;"_"&amp;TEXT(I$2,"yyyy-mm-dd")),[1]SURVEY123!$A:$A,[1]SURVEY123!$AJ:$AJ,"")=0,"",_xlfn.XLOOKUP(($A67&amp;"_"&amp;TEXT(I$2,"yyyy-mm-dd")),[1]SURVEY123!$A:$A,[1]SURVEY123!$AJ:$AJ,""))</f>
        <v>3.75</v>
      </c>
      <c r="J67" s="3">
        <f>IF(_xlfn.XLOOKUP(($A67&amp;"_"&amp;TEXT(J$2,"yyyy-mm-dd")),[1]SURVEY123!$A:$A,[1]SURVEY123!$AJ:$AJ,"")=0,"",_xlfn.XLOOKUP(($A67&amp;"_"&amp;TEXT(J$2,"yyyy-mm-dd")),[1]SURVEY123!$A:$A,[1]SURVEY123!$AJ:$AJ,""))</f>
        <v>27.3</v>
      </c>
      <c r="K67" s="3">
        <f>IF(_xlfn.XLOOKUP(($A67&amp;"_"&amp;TEXT(K$2,"yyyy-mm-dd")),[1]SURVEY123!$A:$A,[1]SURVEY123!$AJ:$AJ,"")=0,"",_xlfn.XLOOKUP(($A67&amp;"_"&amp;TEXT(K$2,"yyyy-mm-dd")),[1]SURVEY123!$A:$A,[1]SURVEY123!$AJ:$AJ,""))</f>
        <v>27</v>
      </c>
      <c r="L67" s="3">
        <f>IF(_xlfn.XLOOKUP(($A67&amp;"_"&amp;TEXT(L$2,"yyyy-mm-dd")),[1]SURVEY123!$A:$A,[1]SURVEY123!$AJ:$AJ,"")=0,"",_xlfn.XLOOKUP(($A67&amp;"_"&amp;TEXT(L$2,"yyyy-mm-dd")),[1]SURVEY123!$A:$A,[1]SURVEY123!$AJ:$AJ,""))</f>
        <v>27.8</v>
      </c>
      <c r="M67" s="3" t="str">
        <f>IF(_xlfn.XLOOKUP(($A67&amp;"_"&amp;TEXT(M$2,"yyyy-mm-dd")),[1]SURVEY123!$A:$A,[1]SURVEY123!$AJ:$AJ,"")=0,"",_xlfn.XLOOKUP(($A67&amp;"_"&amp;TEXT(M$2,"yyyy-mm-dd")),[1]SURVEY123!$A:$A,[1]SURVEY123!$AJ:$AJ,""))</f>
        <v/>
      </c>
      <c r="N67" s="3" t="str">
        <f>IF(_xlfn.XLOOKUP(($A67&amp;"_"&amp;TEXT(N$2,"yyyy-mm-dd")),[1]SURVEY123!$A:$A,[1]SURVEY123!$AJ:$AJ,"")=0,"",_xlfn.XLOOKUP(($A67&amp;"_"&amp;TEXT(N$2,"yyyy-mm-dd")),[1]SURVEY123!$A:$A,[1]SURVEY123!$AJ:$AJ,""))</f>
        <v/>
      </c>
      <c r="O67" s="3" t="str">
        <f>IF(_xlfn.XLOOKUP(($A67&amp;"_"&amp;TEXT(O$2,"yyyy-mm-dd")),[1]SURVEY123!$A:$A,[1]SURVEY123!$AJ:$AJ,"")=0,"",_xlfn.XLOOKUP(($A67&amp;"_"&amp;TEXT(O$2,"yyyy-mm-dd")),[1]SURVEY123!$A:$A,[1]SURVEY123!$AJ:$AJ,""))</f>
        <v/>
      </c>
      <c r="P67" s="3" t="str">
        <f>IF(_xlfn.XLOOKUP(($A67&amp;"_"&amp;TEXT(P$2,"yyyy-mm-dd")),[1]SURVEY123!$A:$A,[1]SURVEY123!$AJ:$AJ,"")=0,"",_xlfn.XLOOKUP(($A67&amp;"_"&amp;TEXT(P$2,"yyyy-mm-dd")),[1]SURVEY123!$A:$A,[1]SURVEY123!$AJ:$AJ,""))</f>
        <v/>
      </c>
      <c r="Q67" s="3" t="str">
        <f>IF(_xlfn.XLOOKUP(($A67&amp;"_"&amp;TEXT(Q$2,"yyyy-mm-dd")),[1]SURVEY123!$A:$A,[1]SURVEY123!$AJ:$AJ,"")=0,"",_xlfn.XLOOKUP(($A67&amp;"_"&amp;TEXT(Q$2,"yyyy-mm-dd")),[1]SURVEY123!$A:$A,[1]SURVEY123!$AJ:$AJ,""))</f>
        <v/>
      </c>
      <c r="R67" s="21">
        <f t="shared" si="1"/>
        <v>4</v>
      </c>
      <c r="S67" s="21">
        <f t="shared" si="2"/>
        <v>0</v>
      </c>
      <c r="T67" s="12" t="str" cm="1">
        <f t="array" ref="T67">_xlfn.IFS(B67="","NA",R67=0, "Excellent", S67=0, "Good", OR(S67=1, S67=2), "Fair", S67&gt;=3, "Poor")</f>
        <v>Good</v>
      </c>
    </row>
    <row r="68" spans="1:20">
      <c r="A68" s="3" t="s">
        <v>71</v>
      </c>
      <c r="B68" s="24" t="str">
        <f t="shared" ref="B68:B104" si="4">IFERROR(AVERAGE(C68:Q68),"")</f>
        <v/>
      </c>
      <c r="C68" s="3" t="str">
        <f>IF(_xlfn.XLOOKUP(($A68&amp;"_"&amp;TEXT(C$2,"yyyy-mm-dd")),[1]SURVEY123!$A:$A,[1]SURVEY123!$AJ:$AJ,"")=0,"",_xlfn.XLOOKUP(($A68&amp;"_"&amp;TEXT(C$2,"yyyy-mm-dd")),[1]SURVEY123!$A:$A,[1]SURVEY123!$AJ:$AJ,""))</f>
        <v/>
      </c>
      <c r="D68" s="3" t="str">
        <f>IF(_xlfn.XLOOKUP(($A68&amp;"_"&amp;TEXT(D$2,"yyyy-mm-dd")),[1]SURVEY123!$A:$A,[1]SURVEY123!$AJ:$AJ,"")=0,"",_xlfn.XLOOKUP(($A68&amp;"_"&amp;TEXT(D$2,"yyyy-mm-dd")),[1]SURVEY123!$A:$A,[1]SURVEY123!$AJ:$AJ,""))</f>
        <v/>
      </c>
      <c r="E68" s="3" t="str">
        <f>IF(_xlfn.XLOOKUP(($A68&amp;"_"&amp;TEXT(E$2,"yyyy-mm-dd")),[1]SURVEY123!$A:$A,[1]SURVEY123!$AJ:$AJ,"")=0,"",_xlfn.XLOOKUP(($A68&amp;"_"&amp;TEXT(E$2,"yyyy-mm-dd")),[1]SURVEY123!$A:$A,[1]SURVEY123!$AJ:$AJ,""))</f>
        <v/>
      </c>
      <c r="F68" s="3" t="str">
        <f>IF(_xlfn.XLOOKUP(($A68&amp;"_"&amp;TEXT(F$2,"yyyy-mm-dd")),[1]SURVEY123!$A:$A,[1]SURVEY123!$AJ:$AJ,"")=0,"",_xlfn.XLOOKUP(($A68&amp;"_"&amp;TEXT(F$2,"yyyy-mm-dd")),[1]SURVEY123!$A:$A,[1]SURVEY123!$AJ:$AJ,""))</f>
        <v/>
      </c>
      <c r="G68" s="3" t="str">
        <f>IF(_xlfn.XLOOKUP(($A68&amp;"_"&amp;TEXT(G$2,"yyyy-mm-dd")),[1]SURVEY123!$A:$A,[1]SURVEY123!$AJ:$AJ,"")=0,"",_xlfn.XLOOKUP(($A68&amp;"_"&amp;TEXT(G$2,"yyyy-mm-dd")),[1]SURVEY123!$A:$A,[1]SURVEY123!$AJ:$AJ,""))</f>
        <v/>
      </c>
      <c r="H68" s="3" t="str">
        <f>IF(_xlfn.XLOOKUP(($A68&amp;"_"&amp;TEXT(H$2,"yyyy-mm-dd")),[1]SURVEY123!$A:$A,[1]SURVEY123!$AJ:$AJ,"")=0,"",_xlfn.XLOOKUP(($A68&amp;"_"&amp;TEXT(H$2,"yyyy-mm-dd")),[1]SURVEY123!$A:$A,[1]SURVEY123!$AJ:$AJ,""))</f>
        <v/>
      </c>
      <c r="I68" s="3" t="str">
        <f>IF(_xlfn.XLOOKUP(($A68&amp;"_"&amp;TEXT(I$2,"yyyy-mm-dd")),[1]SURVEY123!$A:$A,[1]SURVEY123!$AJ:$AJ,"")=0,"",_xlfn.XLOOKUP(($A68&amp;"_"&amp;TEXT(I$2,"yyyy-mm-dd")),[1]SURVEY123!$A:$A,[1]SURVEY123!$AJ:$AJ,""))</f>
        <v/>
      </c>
      <c r="J68" s="3" t="str">
        <f>IF(_xlfn.XLOOKUP(($A68&amp;"_"&amp;TEXT(J$2,"yyyy-mm-dd")),[1]SURVEY123!$A:$A,[1]SURVEY123!$AJ:$AJ,"")=0,"",_xlfn.XLOOKUP(($A68&amp;"_"&amp;TEXT(J$2,"yyyy-mm-dd")),[1]SURVEY123!$A:$A,[1]SURVEY123!$AJ:$AJ,""))</f>
        <v/>
      </c>
      <c r="K68" s="3" t="str">
        <f>IF(_xlfn.XLOOKUP(($A68&amp;"_"&amp;TEXT(K$2,"yyyy-mm-dd")),[1]SURVEY123!$A:$A,[1]SURVEY123!$AJ:$AJ,"")=0,"",_xlfn.XLOOKUP(($A68&amp;"_"&amp;TEXT(K$2,"yyyy-mm-dd")),[1]SURVEY123!$A:$A,[1]SURVEY123!$AJ:$AJ,""))</f>
        <v/>
      </c>
      <c r="L68" s="3" t="str">
        <f>IF(_xlfn.XLOOKUP(($A68&amp;"_"&amp;TEXT(L$2,"yyyy-mm-dd")),[1]SURVEY123!$A:$A,[1]SURVEY123!$AJ:$AJ,"")=0,"",_xlfn.XLOOKUP(($A68&amp;"_"&amp;TEXT(L$2,"yyyy-mm-dd")),[1]SURVEY123!$A:$A,[1]SURVEY123!$AJ:$AJ,""))</f>
        <v/>
      </c>
      <c r="M68" s="3" t="str">
        <f>IF(_xlfn.XLOOKUP(($A68&amp;"_"&amp;TEXT(M$2,"yyyy-mm-dd")),[1]SURVEY123!$A:$A,[1]SURVEY123!$AJ:$AJ,"")=0,"",_xlfn.XLOOKUP(($A68&amp;"_"&amp;TEXT(M$2,"yyyy-mm-dd")),[1]SURVEY123!$A:$A,[1]SURVEY123!$AJ:$AJ,""))</f>
        <v/>
      </c>
      <c r="N68" s="3" t="str">
        <f>IF(_xlfn.XLOOKUP(($A68&amp;"_"&amp;TEXT(N$2,"yyyy-mm-dd")),[1]SURVEY123!$A:$A,[1]SURVEY123!$AJ:$AJ,"")=0,"",_xlfn.XLOOKUP(($A68&amp;"_"&amp;TEXT(N$2,"yyyy-mm-dd")),[1]SURVEY123!$A:$A,[1]SURVEY123!$AJ:$AJ,""))</f>
        <v/>
      </c>
      <c r="O68" s="3" t="str">
        <f>IF(_xlfn.XLOOKUP(($A68&amp;"_"&amp;TEXT(O$2,"yyyy-mm-dd")),[1]SURVEY123!$A:$A,[1]SURVEY123!$AJ:$AJ,"")=0,"",_xlfn.XLOOKUP(($A68&amp;"_"&amp;TEXT(O$2,"yyyy-mm-dd")),[1]SURVEY123!$A:$A,[1]SURVEY123!$AJ:$AJ,""))</f>
        <v/>
      </c>
      <c r="P68" s="3" t="str">
        <f>IF(_xlfn.XLOOKUP(($A68&amp;"_"&amp;TEXT(P$2,"yyyy-mm-dd")),[1]SURVEY123!$A:$A,[1]SURVEY123!$AJ:$AJ,"")=0,"",_xlfn.XLOOKUP(($A68&amp;"_"&amp;TEXT(P$2,"yyyy-mm-dd")),[1]SURVEY123!$A:$A,[1]SURVEY123!$AJ:$AJ,""))</f>
        <v/>
      </c>
      <c r="Q68" s="3" t="str">
        <f>IF(_xlfn.XLOOKUP(($A68&amp;"_"&amp;TEXT(Q$2,"yyyy-mm-dd")),[1]SURVEY123!$A:$A,[1]SURVEY123!$AJ:$AJ,"")=0,"",_xlfn.XLOOKUP(($A68&amp;"_"&amp;TEXT(Q$2,"yyyy-mm-dd")),[1]SURVEY123!$A:$A,[1]SURVEY123!$AJ:$AJ,""))</f>
        <v/>
      </c>
      <c r="R68" s="21">
        <f t="shared" si="1"/>
        <v>0</v>
      </c>
      <c r="S68" s="21">
        <f t="shared" si="2"/>
        <v>0</v>
      </c>
      <c r="T68" s="12" t="str" cm="1">
        <f t="array" ref="T68">_xlfn.IFS(B68="","NA",R68=0, "Excellent", S68=0, "Good", OR(S68=1, S68=2), "Fair", S68&gt;=3, "Poor")</f>
        <v>NA</v>
      </c>
    </row>
    <row r="69" spans="1:20">
      <c r="A69" s="3" t="s">
        <v>72</v>
      </c>
      <c r="B69" s="24">
        <f t="shared" si="4"/>
        <v>4.2971428571428572</v>
      </c>
      <c r="C69" s="3" t="str">
        <f>IF(_xlfn.XLOOKUP(($A69&amp;"_"&amp;TEXT(C$2,"yyyy-mm-dd")),[1]SURVEY123!$A:$A,[1]SURVEY123!$AJ:$AJ,"")=0,"",_xlfn.XLOOKUP(($A69&amp;"_"&amp;TEXT(C$2,"yyyy-mm-dd")),[1]SURVEY123!$A:$A,[1]SURVEY123!$AJ:$AJ,""))</f>
        <v/>
      </c>
      <c r="D69" s="3">
        <f>IF(_xlfn.XLOOKUP(($A69&amp;"_"&amp;TEXT(D$2,"yyyy-mm-dd")),[1]SURVEY123!$A:$A,[1]SURVEY123!$AJ:$AJ,"")=0,"",_xlfn.XLOOKUP(($A69&amp;"_"&amp;TEXT(D$2,"yyyy-mm-dd")),[1]SURVEY123!$A:$A,[1]SURVEY123!$AJ:$AJ,""))</f>
        <v>3.86</v>
      </c>
      <c r="E69" s="3">
        <f>IF(_xlfn.XLOOKUP(($A69&amp;"_"&amp;TEXT(E$2,"yyyy-mm-dd")),[1]SURVEY123!$A:$A,[1]SURVEY123!$AJ:$AJ,"")=0,"",_xlfn.XLOOKUP(($A69&amp;"_"&amp;TEXT(E$2,"yyyy-mm-dd")),[1]SURVEY123!$A:$A,[1]SURVEY123!$AJ:$AJ,""))</f>
        <v>7.27</v>
      </c>
      <c r="F69" s="3">
        <f>IF(_xlfn.XLOOKUP(($A69&amp;"_"&amp;TEXT(F$2,"yyyy-mm-dd")),[1]SURVEY123!$A:$A,[1]SURVEY123!$AJ:$AJ,"")=0,"",_xlfn.XLOOKUP(($A69&amp;"_"&amp;TEXT(F$2,"yyyy-mm-dd")),[1]SURVEY123!$A:$A,[1]SURVEY123!$AJ:$AJ,""))</f>
        <v>3.06</v>
      </c>
      <c r="G69" s="3" t="str">
        <f>IF(_xlfn.XLOOKUP(($A69&amp;"_"&amp;TEXT(G$2,"yyyy-mm-dd")),[1]SURVEY123!$A:$A,[1]SURVEY123!$AJ:$AJ,"")=0,"",_xlfn.XLOOKUP(($A69&amp;"_"&amp;TEXT(G$2,"yyyy-mm-dd")),[1]SURVEY123!$A:$A,[1]SURVEY123!$AJ:$AJ,""))</f>
        <v/>
      </c>
      <c r="H69" s="3" t="str">
        <f>IF(_xlfn.XLOOKUP(($A69&amp;"_"&amp;TEXT(H$2,"yyyy-mm-dd")),[1]SURVEY123!$A:$A,[1]SURVEY123!$AJ:$AJ,"")=0,"",_xlfn.XLOOKUP(($A69&amp;"_"&amp;TEXT(H$2,"yyyy-mm-dd")),[1]SURVEY123!$A:$A,[1]SURVEY123!$AJ:$AJ,""))</f>
        <v/>
      </c>
      <c r="I69" s="3" t="str">
        <f>IF(_xlfn.XLOOKUP(($A69&amp;"_"&amp;TEXT(I$2,"yyyy-mm-dd")),[1]SURVEY123!$A:$A,[1]SURVEY123!$AJ:$AJ,"")=0,"",_xlfn.XLOOKUP(($A69&amp;"_"&amp;TEXT(I$2,"yyyy-mm-dd")),[1]SURVEY123!$A:$A,[1]SURVEY123!$AJ:$AJ,""))</f>
        <v/>
      </c>
      <c r="J69" s="3">
        <f>IF(_xlfn.XLOOKUP(($A69&amp;"_"&amp;TEXT(J$2,"yyyy-mm-dd")),[1]SURVEY123!$A:$A,[1]SURVEY123!$AJ:$AJ,"")=0,"",_xlfn.XLOOKUP(($A69&amp;"_"&amp;TEXT(J$2,"yyyy-mm-dd")),[1]SURVEY123!$A:$A,[1]SURVEY123!$AJ:$AJ,""))</f>
        <v>3.79</v>
      </c>
      <c r="K69" s="3">
        <f>IF(_xlfn.XLOOKUP(($A69&amp;"_"&amp;TEXT(K$2,"yyyy-mm-dd")),[1]SURVEY123!$A:$A,[1]SURVEY123!$AJ:$AJ,"")=0,"",_xlfn.XLOOKUP(($A69&amp;"_"&amp;TEXT(K$2,"yyyy-mm-dd")),[1]SURVEY123!$A:$A,[1]SURVEY123!$AJ:$AJ,""))</f>
        <v>2.4300000000000002</v>
      </c>
      <c r="L69" s="3" t="str">
        <f>IF(_xlfn.XLOOKUP(($A69&amp;"_"&amp;TEXT(L$2,"yyyy-mm-dd")),[1]SURVEY123!$A:$A,[1]SURVEY123!$AJ:$AJ,"")=0,"",_xlfn.XLOOKUP(($A69&amp;"_"&amp;TEXT(L$2,"yyyy-mm-dd")),[1]SURVEY123!$A:$A,[1]SURVEY123!$AJ:$AJ,""))</f>
        <v/>
      </c>
      <c r="M69" s="3">
        <f>IF(_xlfn.XLOOKUP(($A69&amp;"_"&amp;TEXT(M$2,"yyyy-mm-dd")),[1]SURVEY123!$A:$A,[1]SURVEY123!$AJ:$AJ,"")=0,"",_xlfn.XLOOKUP(($A69&amp;"_"&amp;TEXT(M$2,"yyyy-mm-dd")),[1]SURVEY123!$A:$A,[1]SURVEY123!$AJ:$AJ,""))</f>
        <v>3.73</v>
      </c>
      <c r="N69" s="3">
        <f>IF(_xlfn.XLOOKUP(($A69&amp;"_"&amp;TEXT(N$2,"yyyy-mm-dd")),[1]SURVEY123!$A:$A,[1]SURVEY123!$AJ:$AJ,"")=0,"",_xlfn.XLOOKUP(($A69&amp;"_"&amp;TEXT(N$2,"yyyy-mm-dd")),[1]SURVEY123!$A:$A,[1]SURVEY123!$AJ:$AJ,""))</f>
        <v>5.94</v>
      </c>
      <c r="O69" s="3" t="str">
        <f>IF(_xlfn.XLOOKUP(($A69&amp;"_"&amp;TEXT(O$2,"yyyy-mm-dd")),[1]SURVEY123!$A:$A,[1]SURVEY123!$AJ:$AJ,"")=0,"",_xlfn.XLOOKUP(($A69&amp;"_"&amp;TEXT(O$2,"yyyy-mm-dd")),[1]SURVEY123!$A:$A,[1]SURVEY123!$AJ:$AJ,""))</f>
        <v/>
      </c>
      <c r="P69" s="3" t="str">
        <f>IF(_xlfn.XLOOKUP(($A69&amp;"_"&amp;TEXT(P$2,"yyyy-mm-dd")),[1]SURVEY123!$A:$A,[1]SURVEY123!$AJ:$AJ,"")=0,"",_xlfn.XLOOKUP(($A69&amp;"_"&amp;TEXT(P$2,"yyyy-mm-dd")),[1]SURVEY123!$A:$A,[1]SURVEY123!$AJ:$AJ,""))</f>
        <v/>
      </c>
      <c r="Q69" s="3" t="str">
        <f>IF(_xlfn.XLOOKUP(($A69&amp;"_"&amp;TEXT(Q$2,"yyyy-mm-dd")),[1]SURVEY123!$A:$A,[1]SURVEY123!$AJ:$AJ,"")=0,"",_xlfn.XLOOKUP(($A69&amp;"_"&amp;TEXT(Q$2,"yyyy-mm-dd")),[1]SURVEY123!$A:$A,[1]SURVEY123!$AJ:$AJ,""))</f>
        <v/>
      </c>
      <c r="R69" s="21">
        <f t="shared" si="1"/>
        <v>0</v>
      </c>
      <c r="S69" s="21">
        <f t="shared" si="2"/>
        <v>0</v>
      </c>
      <c r="T69" s="12" t="str" cm="1">
        <f t="array" ref="T69">_xlfn.IFS(B69="","NA",R69=0, "Excellent", S69=0, "Good", OR(S69=1, S69=2), "Fair", S69&gt;=3, "Poor")</f>
        <v>Excellent</v>
      </c>
    </row>
    <row r="70" spans="1:20">
      <c r="A70" s="3" t="s">
        <v>73</v>
      </c>
      <c r="B70" s="24">
        <f t="shared" si="4"/>
        <v>3.7724999999999995</v>
      </c>
      <c r="C70" s="3">
        <f>IF(_xlfn.XLOOKUP(($A70&amp;"_"&amp;TEXT(C$2,"yyyy-mm-dd")),[1]SURVEY123!$A:$A,[1]SURVEY123!$AJ:$AJ,"")=0,"",_xlfn.XLOOKUP(($A70&amp;"_"&amp;TEXT(C$2,"yyyy-mm-dd")),[1]SURVEY123!$A:$A,[1]SURVEY123!$AJ:$AJ,""))</f>
        <v>4.1900000000000004</v>
      </c>
      <c r="D70" s="3">
        <f>IF(_xlfn.XLOOKUP(($A70&amp;"_"&amp;TEXT(D$2,"yyyy-mm-dd")),[1]SURVEY123!$A:$A,[1]SURVEY123!$AJ:$AJ,"")=0,"",_xlfn.XLOOKUP(($A70&amp;"_"&amp;TEXT(D$2,"yyyy-mm-dd")),[1]SURVEY123!$A:$A,[1]SURVEY123!$AJ:$AJ,""))</f>
        <v>6.62</v>
      </c>
      <c r="E70" s="3">
        <f>IF(_xlfn.XLOOKUP(($A70&amp;"_"&amp;TEXT(E$2,"yyyy-mm-dd")),[1]SURVEY123!$A:$A,[1]SURVEY123!$AJ:$AJ,"")=0,"",_xlfn.XLOOKUP(($A70&amp;"_"&amp;TEXT(E$2,"yyyy-mm-dd")),[1]SURVEY123!$A:$A,[1]SURVEY123!$AJ:$AJ,""))</f>
        <v>4.6399999999999997</v>
      </c>
      <c r="F70" s="3">
        <f>IF(_xlfn.XLOOKUP(($A70&amp;"_"&amp;TEXT(F$2,"yyyy-mm-dd")),[1]SURVEY123!$A:$A,[1]SURVEY123!$AJ:$AJ,"")=0,"",_xlfn.XLOOKUP(($A70&amp;"_"&amp;TEXT(F$2,"yyyy-mm-dd")),[1]SURVEY123!$A:$A,[1]SURVEY123!$AJ:$AJ,""))</f>
        <v>2.23</v>
      </c>
      <c r="G70" s="3">
        <f>IF(_xlfn.XLOOKUP(($A70&amp;"_"&amp;TEXT(G$2,"yyyy-mm-dd")),[1]SURVEY123!$A:$A,[1]SURVEY123!$AJ:$AJ,"")=0,"",_xlfn.XLOOKUP(($A70&amp;"_"&amp;TEXT(G$2,"yyyy-mm-dd")),[1]SURVEY123!$A:$A,[1]SURVEY123!$AJ:$AJ,""))</f>
        <v>3.24</v>
      </c>
      <c r="H70" s="3">
        <f>IF(_xlfn.XLOOKUP(($A70&amp;"_"&amp;TEXT(H$2,"yyyy-mm-dd")),[1]SURVEY123!$A:$A,[1]SURVEY123!$AJ:$AJ,"")=0,"",_xlfn.XLOOKUP(($A70&amp;"_"&amp;TEXT(H$2,"yyyy-mm-dd")),[1]SURVEY123!$A:$A,[1]SURVEY123!$AJ:$AJ,""))</f>
        <v>3.51</v>
      </c>
      <c r="I70" s="3">
        <f>IF(_xlfn.XLOOKUP(($A70&amp;"_"&amp;TEXT(I$2,"yyyy-mm-dd")),[1]SURVEY123!$A:$A,[1]SURVEY123!$AJ:$AJ,"")=0,"",_xlfn.XLOOKUP(($A70&amp;"_"&amp;TEXT(I$2,"yyyy-mm-dd")),[1]SURVEY123!$A:$A,[1]SURVEY123!$AJ:$AJ,""))</f>
        <v>2.17</v>
      </c>
      <c r="J70" s="3">
        <f>IF(_xlfn.XLOOKUP(($A70&amp;"_"&amp;TEXT(J$2,"yyyy-mm-dd")),[1]SURVEY123!$A:$A,[1]SURVEY123!$AJ:$AJ,"")=0,"",_xlfn.XLOOKUP(($A70&amp;"_"&amp;TEXT(J$2,"yyyy-mm-dd")),[1]SURVEY123!$A:$A,[1]SURVEY123!$AJ:$AJ,""))</f>
        <v>3.26</v>
      </c>
      <c r="K70" s="3">
        <f>IF(_xlfn.XLOOKUP(($A70&amp;"_"&amp;TEXT(K$2,"yyyy-mm-dd")),[1]SURVEY123!$A:$A,[1]SURVEY123!$AJ:$AJ,"")=0,"",_xlfn.XLOOKUP(($A70&amp;"_"&amp;TEXT(K$2,"yyyy-mm-dd")),[1]SURVEY123!$A:$A,[1]SURVEY123!$AJ:$AJ,""))</f>
        <v>2.58</v>
      </c>
      <c r="L70" s="3">
        <f>IF(_xlfn.XLOOKUP(($A70&amp;"_"&amp;TEXT(L$2,"yyyy-mm-dd")),[1]SURVEY123!$A:$A,[1]SURVEY123!$AJ:$AJ,"")=0,"",_xlfn.XLOOKUP(($A70&amp;"_"&amp;TEXT(L$2,"yyyy-mm-dd")),[1]SURVEY123!$A:$A,[1]SURVEY123!$AJ:$AJ,""))</f>
        <v>3.79</v>
      </c>
      <c r="M70" s="3">
        <f>IF(_xlfn.XLOOKUP(($A70&amp;"_"&amp;TEXT(M$2,"yyyy-mm-dd")),[1]SURVEY123!$A:$A,[1]SURVEY123!$AJ:$AJ,"")=0,"",_xlfn.XLOOKUP(($A70&amp;"_"&amp;TEXT(M$2,"yyyy-mm-dd")),[1]SURVEY123!$A:$A,[1]SURVEY123!$AJ:$AJ,""))</f>
        <v>3.64</v>
      </c>
      <c r="N70" s="3">
        <f>IF(_xlfn.XLOOKUP(($A70&amp;"_"&amp;TEXT(N$2,"yyyy-mm-dd")),[1]SURVEY123!$A:$A,[1]SURVEY123!$AJ:$AJ,"")=0,"",_xlfn.XLOOKUP(($A70&amp;"_"&amp;TEXT(N$2,"yyyy-mm-dd")),[1]SURVEY123!$A:$A,[1]SURVEY123!$AJ:$AJ,""))</f>
        <v>5.4</v>
      </c>
      <c r="O70" s="3" t="str">
        <f>IF(_xlfn.XLOOKUP(($A70&amp;"_"&amp;TEXT(O$2,"yyyy-mm-dd")),[1]SURVEY123!$A:$A,[1]SURVEY123!$AJ:$AJ,"")=0,"",_xlfn.XLOOKUP(($A70&amp;"_"&amp;TEXT(O$2,"yyyy-mm-dd")),[1]SURVEY123!$A:$A,[1]SURVEY123!$AJ:$AJ,""))</f>
        <v/>
      </c>
      <c r="P70" s="3" t="str">
        <f>IF(_xlfn.XLOOKUP(($A70&amp;"_"&amp;TEXT(P$2,"yyyy-mm-dd")),[1]SURVEY123!$A:$A,[1]SURVEY123!$AJ:$AJ,"")=0,"",_xlfn.XLOOKUP(($A70&amp;"_"&amp;TEXT(P$2,"yyyy-mm-dd")),[1]SURVEY123!$A:$A,[1]SURVEY123!$AJ:$AJ,""))</f>
        <v/>
      </c>
      <c r="Q70" s="3" t="str">
        <f>IF(_xlfn.XLOOKUP(($A70&amp;"_"&amp;TEXT(Q$2,"yyyy-mm-dd")),[1]SURVEY123!$A:$A,[1]SURVEY123!$AJ:$AJ,"")=0,"",_xlfn.XLOOKUP(($A70&amp;"_"&amp;TEXT(Q$2,"yyyy-mm-dd")),[1]SURVEY123!$A:$A,[1]SURVEY123!$AJ:$AJ,""))</f>
        <v/>
      </c>
      <c r="R70" s="21">
        <f t="shared" si="1"/>
        <v>0</v>
      </c>
      <c r="S70" s="21">
        <f t="shared" si="2"/>
        <v>0</v>
      </c>
      <c r="T70" s="12" t="str" cm="1">
        <f t="array" ref="T70">_xlfn.IFS(B70="","NA",R70=0, "Excellent", S70=0, "Good", OR(S70=1, S70=2), "Fair", S70&gt;=3, "Poor")</f>
        <v>Excellent</v>
      </c>
    </row>
    <row r="71" spans="1:20">
      <c r="A71" s="3" t="s">
        <v>74</v>
      </c>
      <c r="B71" s="24">
        <f t="shared" si="4"/>
        <v>4.6783333333333328</v>
      </c>
      <c r="C71" s="3">
        <f>IF(_xlfn.XLOOKUP(($A71&amp;"_"&amp;TEXT(C$2,"yyyy-mm-dd")),[1]SURVEY123!$A:$A,[1]SURVEY123!$AJ:$AJ,"")=0,"",_xlfn.XLOOKUP(($A71&amp;"_"&amp;TEXT(C$2,"yyyy-mm-dd")),[1]SURVEY123!$A:$A,[1]SURVEY123!$AJ:$AJ,""))</f>
        <v>3.75</v>
      </c>
      <c r="D71" s="3">
        <f>IF(_xlfn.XLOOKUP(($A71&amp;"_"&amp;TEXT(D$2,"yyyy-mm-dd")),[1]SURVEY123!$A:$A,[1]SURVEY123!$AJ:$AJ,"")=0,"",_xlfn.XLOOKUP(($A71&amp;"_"&amp;TEXT(D$2,"yyyy-mm-dd")),[1]SURVEY123!$A:$A,[1]SURVEY123!$AJ:$AJ,""))</f>
        <v>3.51</v>
      </c>
      <c r="E71" s="3">
        <f>IF(_xlfn.XLOOKUP(($A71&amp;"_"&amp;TEXT(E$2,"yyyy-mm-dd")),[1]SURVEY123!$A:$A,[1]SURVEY123!$AJ:$AJ,"")=0,"",_xlfn.XLOOKUP(($A71&amp;"_"&amp;TEXT(E$2,"yyyy-mm-dd")),[1]SURVEY123!$A:$A,[1]SURVEY123!$AJ:$AJ,""))</f>
        <v>11.1</v>
      </c>
      <c r="F71" s="3">
        <f>IF(_xlfn.XLOOKUP(($A71&amp;"_"&amp;TEXT(F$2,"yyyy-mm-dd")),[1]SURVEY123!$A:$A,[1]SURVEY123!$AJ:$AJ,"")=0,"",_xlfn.XLOOKUP(($A71&amp;"_"&amp;TEXT(F$2,"yyyy-mm-dd")),[1]SURVEY123!$A:$A,[1]SURVEY123!$AJ:$AJ,""))</f>
        <v>1.94</v>
      </c>
      <c r="G71" s="3">
        <f>IF(_xlfn.XLOOKUP(($A71&amp;"_"&amp;TEXT(G$2,"yyyy-mm-dd")),[1]SURVEY123!$A:$A,[1]SURVEY123!$AJ:$AJ,"")=0,"",_xlfn.XLOOKUP(($A71&amp;"_"&amp;TEXT(G$2,"yyyy-mm-dd")),[1]SURVEY123!$A:$A,[1]SURVEY123!$AJ:$AJ,""))</f>
        <v>8.35</v>
      </c>
      <c r="H71" s="3">
        <f>IF(_xlfn.XLOOKUP(($A71&amp;"_"&amp;TEXT(H$2,"yyyy-mm-dd")),[1]SURVEY123!$A:$A,[1]SURVEY123!$AJ:$AJ,"")=0,"",_xlfn.XLOOKUP(($A71&amp;"_"&amp;TEXT(H$2,"yyyy-mm-dd")),[1]SURVEY123!$A:$A,[1]SURVEY123!$AJ:$AJ,""))</f>
        <v>2.69</v>
      </c>
      <c r="I71" s="3">
        <f>IF(_xlfn.XLOOKUP(($A71&amp;"_"&amp;TEXT(I$2,"yyyy-mm-dd")),[1]SURVEY123!$A:$A,[1]SURVEY123!$AJ:$AJ,"")=0,"",_xlfn.XLOOKUP(($A71&amp;"_"&amp;TEXT(I$2,"yyyy-mm-dd")),[1]SURVEY123!$A:$A,[1]SURVEY123!$AJ:$AJ,""))</f>
        <v>5.39</v>
      </c>
      <c r="J71" s="3">
        <f>IF(_xlfn.XLOOKUP(($A71&amp;"_"&amp;TEXT(J$2,"yyyy-mm-dd")),[1]SURVEY123!$A:$A,[1]SURVEY123!$AJ:$AJ,"")=0,"",_xlfn.XLOOKUP(($A71&amp;"_"&amp;TEXT(J$2,"yyyy-mm-dd")),[1]SURVEY123!$A:$A,[1]SURVEY123!$AJ:$AJ,""))</f>
        <v>5.23</v>
      </c>
      <c r="K71" s="3">
        <f>IF(_xlfn.XLOOKUP(($A71&amp;"_"&amp;TEXT(K$2,"yyyy-mm-dd")),[1]SURVEY123!$A:$A,[1]SURVEY123!$AJ:$AJ,"")=0,"",_xlfn.XLOOKUP(($A71&amp;"_"&amp;TEXT(K$2,"yyyy-mm-dd")),[1]SURVEY123!$A:$A,[1]SURVEY123!$AJ:$AJ,""))</f>
        <v>2.36</v>
      </c>
      <c r="L71" s="3">
        <f>IF(_xlfn.XLOOKUP(($A71&amp;"_"&amp;TEXT(L$2,"yyyy-mm-dd")),[1]SURVEY123!$A:$A,[1]SURVEY123!$AJ:$AJ,"")=0,"",_xlfn.XLOOKUP(($A71&amp;"_"&amp;TEXT(L$2,"yyyy-mm-dd")),[1]SURVEY123!$A:$A,[1]SURVEY123!$AJ:$AJ,""))</f>
        <v>2.0099999999999998</v>
      </c>
      <c r="M71" s="3">
        <f>IF(_xlfn.XLOOKUP(($A71&amp;"_"&amp;TEXT(M$2,"yyyy-mm-dd")),[1]SURVEY123!$A:$A,[1]SURVEY123!$AJ:$AJ,"")=0,"",_xlfn.XLOOKUP(($A71&amp;"_"&amp;TEXT(M$2,"yyyy-mm-dd")),[1]SURVEY123!$A:$A,[1]SURVEY123!$AJ:$AJ,""))</f>
        <v>3.63</v>
      </c>
      <c r="N71" s="3">
        <f>IF(_xlfn.XLOOKUP(($A71&amp;"_"&amp;TEXT(N$2,"yyyy-mm-dd")),[1]SURVEY123!$A:$A,[1]SURVEY123!$AJ:$AJ,"")=0,"",_xlfn.XLOOKUP(($A71&amp;"_"&amp;TEXT(N$2,"yyyy-mm-dd")),[1]SURVEY123!$A:$A,[1]SURVEY123!$AJ:$AJ,""))</f>
        <v>6.18</v>
      </c>
      <c r="O71" s="3" t="str">
        <f>IF(_xlfn.XLOOKUP(($A71&amp;"_"&amp;TEXT(O$2,"yyyy-mm-dd")),[1]SURVEY123!$A:$A,[1]SURVEY123!$AJ:$AJ,"")=0,"",_xlfn.XLOOKUP(($A71&amp;"_"&amp;TEXT(O$2,"yyyy-mm-dd")),[1]SURVEY123!$A:$A,[1]SURVEY123!$AJ:$AJ,""))</f>
        <v/>
      </c>
      <c r="P71" s="3" t="str">
        <f>IF(_xlfn.XLOOKUP(($A71&amp;"_"&amp;TEXT(P$2,"yyyy-mm-dd")),[1]SURVEY123!$A:$A,[1]SURVEY123!$AJ:$AJ,"")=0,"",_xlfn.XLOOKUP(($A71&amp;"_"&amp;TEXT(P$2,"yyyy-mm-dd")),[1]SURVEY123!$A:$A,[1]SURVEY123!$AJ:$AJ,""))</f>
        <v/>
      </c>
      <c r="Q71" s="3" t="str">
        <f>IF(_xlfn.XLOOKUP(($A71&amp;"_"&amp;TEXT(Q$2,"yyyy-mm-dd")),[1]SURVEY123!$A:$A,[1]SURVEY123!$AJ:$AJ,"")=0,"",_xlfn.XLOOKUP(($A71&amp;"_"&amp;TEXT(Q$2,"yyyy-mm-dd")),[1]SURVEY123!$A:$A,[1]SURVEY123!$AJ:$AJ,""))</f>
        <v/>
      </c>
      <c r="R71" s="21">
        <f t="shared" si="1"/>
        <v>0</v>
      </c>
      <c r="S71" s="21">
        <f t="shared" si="2"/>
        <v>0</v>
      </c>
      <c r="T71" s="12" t="str" cm="1">
        <f t="array" ref="T71">_xlfn.IFS(B71="","NA",R71=0, "Excellent", S71=0, "Good", OR(S71=1, S71=2), "Fair", S71&gt;=3, "Poor")</f>
        <v>Excellent</v>
      </c>
    </row>
    <row r="72" spans="1:20">
      <c r="A72" s="3" t="s">
        <v>75</v>
      </c>
      <c r="B72" s="24">
        <f t="shared" si="4"/>
        <v>3.1614285714285715</v>
      </c>
      <c r="C72" s="3">
        <f>IF(_xlfn.XLOOKUP(($A72&amp;"_"&amp;TEXT(C$2,"yyyy-mm-dd")),[1]SURVEY123!$A:$A,[1]SURVEY123!$AJ:$AJ,"")=0,"",_xlfn.XLOOKUP(($A72&amp;"_"&amp;TEXT(C$2,"yyyy-mm-dd")),[1]SURVEY123!$A:$A,[1]SURVEY123!$AJ:$AJ,""))</f>
        <v>2.36</v>
      </c>
      <c r="D72" s="3">
        <f>IF(_xlfn.XLOOKUP(($A72&amp;"_"&amp;TEXT(D$2,"yyyy-mm-dd")),[1]SURVEY123!$A:$A,[1]SURVEY123!$AJ:$AJ,"")=0,"",_xlfn.XLOOKUP(($A72&amp;"_"&amp;TEXT(D$2,"yyyy-mm-dd")),[1]SURVEY123!$A:$A,[1]SURVEY123!$AJ:$AJ,""))</f>
        <v>3.14</v>
      </c>
      <c r="E72" s="3">
        <f>IF(_xlfn.XLOOKUP(($A72&amp;"_"&amp;TEXT(E$2,"yyyy-mm-dd")),[1]SURVEY123!$A:$A,[1]SURVEY123!$AJ:$AJ,"")=0,"",_xlfn.XLOOKUP(($A72&amp;"_"&amp;TEXT(E$2,"yyyy-mm-dd")),[1]SURVEY123!$A:$A,[1]SURVEY123!$AJ:$AJ,""))</f>
        <v>2.86</v>
      </c>
      <c r="F72" s="3">
        <f>IF(_xlfn.XLOOKUP(($A72&amp;"_"&amp;TEXT(F$2,"yyyy-mm-dd")),[1]SURVEY123!$A:$A,[1]SURVEY123!$AJ:$AJ,"")=0,"",_xlfn.XLOOKUP(($A72&amp;"_"&amp;TEXT(F$2,"yyyy-mm-dd")),[1]SURVEY123!$A:$A,[1]SURVEY123!$AJ:$AJ,""))</f>
        <v>2.16</v>
      </c>
      <c r="G72" s="3">
        <f>IF(_xlfn.XLOOKUP(($A72&amp;"_"&amp;TEXT(G$2,"yyyy-mm-dd")),[1]SURVEY123!$A:$A,[1]SURVEY123!$AJ:$AJ,"")=0,"",_xlfn.XLOOKUP(($A72&amp;"_"&amp;TEXT(G$2,"yyyy-mm-dd")),[1]SURVEY123!$A:$A,[1]SURVEY123!$AJ:$AJ,""))</f>
        <v>2.81</v>
      </c>
      <c r="H72" s="3" t="str">
        <f>IF(_xlfn.XLOOKUP(($A72&amp;"_"&amp;TEXT(H$2,"yyyy-mm-dd")),[1]SURVEY123!$A:$A,[1]SURVEY123!$AJ:$AJ,"")=0,"",_xlfn.XLOOKUP(($A72&amp;"_"&amp;TEXT(H$2,"yyyy-mm-dd")),[1]SURVEY123!$A:$A,[1]SURVEY123!$AJ:$AJ,""))</f>
        <v/>
      </c>
      <c r="I72" s="3" t="str">
        <f>IF(_xlfn.XLOOKUP(($A72&amp;"_"&amp;TEXT(I$2,"yyyy-mm-dd")),[1]SURVEY123!$A:$A,[1]SURVEY123!$AJ:$AJ,"")=0,"",_xlfn.XLOOKUP(($A72&amp;"_"&amp;TEXT(I$2,"yyyy-mm-dd")),[1]SURVEY123!$A:$A,[1]SURVEY123!$AJ:$AJ,""))</f>
        <v/>
      </c>
      <c r="J72" s="3" t="str">
        <f>IF(_xlfn.XLOOKUP(($A72&amp;"_"&amp;TEXT(J$2,"yyyy-mm-dd")),[1]SURVEY123!$A:$A,[1]SURVEY123!$AJ:$AJ,"")=0,"",_xlfn.XLOOKUP(($A72&amp;"_"&amp;TEXT(J$2,"yyyy-mm-dd")),[1]SURVEY123!$A:$A,[1]SURVEY123!$AJ:$AJ,""))</f>
        <v/>
      </c>
      <c r="K72" s="3" t="str">
        <f>IF(_xlfn.XLOOKUP(($A72&amp;"_"&amp;TEXT(K$2,"yyyy-mm-dd")),[1]SURVEY123!$A:$A,[1]SURVEY123!$AJ:$AJ,"")=0,"",_xlfn.XLOOKUP(($A72&amp;"_"&amp;TEXT(K$2,"yyyy-mm-dd")),[1]SURVEY123!$A:$A,[1]SURVEY123!$AJ:$AJ,""))</f>
        <v/>
      </c>
      <c r="L72" s="3" t="str">
        <f>IF(_xlfn.XLOOKUP(($A72&amp;"_"&amp;TEXT(L$2,"yyyy-mm-dd")),[1]SURVEY123!$A:$A,[1]SURVEY123!$AJ:$AJ,"")=0,"",_xlfn.XLOOKUP(($A72&amp;"_"&amp;TEXT(L$2,"yyyy-mm-dd")),[1]SURVEY123!$A:$A,[1]SURVEY123!$AJ:$AJ,""))</f>
        <v/>
      </c>
      <c r="M72" s="3">
        <f>IF(_xlfn.XLOOKUP(($A72&amp;"_"&amp;TEXT(M$2,"yyyy-mm-dd")),[1]SURVEY123!$A:$A,[1]SURVEY123!$AJ:$AJ,"")=0,"",_xlfn.XLOOKUP(($A72&amp;"_"&amp;TEXT(M$2,"yyyy-mm-dd")),[1]SURVEY123!$A:$A,[1]SURVEY123!$AJ:$AJ,""))</f>
        <v>2.99</v>
      </c>
      <c r="N72" s="3">
        <f>IF(_xlfn.XLOOKUP(($A72&amp;"_"&amp;TEXT(N$2,"yyyy-mm-dd")),[1]SURVEY123!$A:$A,[1]SURVEY123!$AJ:$AJ,"")=0,"",_xlfn.XLOOKUP(($A72&amp;"_"&amp;TEXT(N$2,"yyyy-mm-dd")),[1]SURVEY123!$A:$A,[1]SURVEY123!$AJ:$AJ,""))</f>
        <v>5.81</v>
      </c>
      <c r="O72" s="3" t="str">
        <f>IF(_xlfn.XLOOKUP(($A72&amp;"_"&amp;TEXT(O$2,"yyyy-mm-dd")),[1]SURVEY123!$A:$A,[1]SURVEY123!$AJ:$AJ,"")=0,"",_xlfn.XLOOKUP(($A72&amp;"_"&amp;TEXT(O$2,"yyyy-mm-dd")),[1]SURVEY123!$A:$A,[1]SURVEY123!$AJ:$AJ,""))</f>
        <v/>
      </c>
      <c r="P72" s="3" t="str">
        <f>IF(_xlfn.XLOOKUP(($A72&amp;"_"&amp;TEXT(P$2,"yyyy-mm-dd")),[1]SURVEY123!$A:$A,[1]SURVEY123!$AJ:$AJ,"")=0,"",_xlfn.XLOOKUP(($A72&amp;"_"&amp;TEXT(P$2,"yyyy-mm-dd")),[1]SURVEY123!$A:$A,[1]SURVEY123!$AJ:$AJ,""))</f>
        <v/>
      </c>
      <c r="Q72" s="3" t="str">
        <f>IF(_xlfn.XLOOKUP(($A72&amp;"_"&amp;TEXT(Q$2,"yyyy-mm-dd")),[1]SURVEY123!$A:$A,[1]SURVEY123!$AJ:$AJ,"")=0,"",_xlfn.XLOOKUP(($A72&amp;"_"&amp;TEXT(Q$2,"yyyy-mm-dd")),[1]SURVEY123!$A:$A,[1]SURVEY123!$AJ:$AJ,""))</f>
        <v/>
      </c>
      <c r="R72" s="21">
        <f t="shared" si="1"/>
        <v>0</v>
      </c>
      <c r="S72" s="21">
        <f t="shared" si="2"/>
        <v>0</v>
      </c>
      <c r="T72" s="12" t="str" cm="1">
        <f t="array" ref="T72">_xlfn.IFS(B72="","NA",R72=0, "Excellent", S72=0, "Good", OR(S72=1, S72=2), "Fair", S72&gt;=3, "Poor")</f>
        <v>Excellent</v>
      </c>
    </row>
    <row r="73" spans="1:20">
      <c r="A73" s="3" t="s">
        <v>76</v>
      </c>
      <c r="B73" s="24">
        <f t="shared" si="4"/>
        <v>6.5458333333333343</v>
      </c>
      <c r="C73" s="3">
        <f>IF(_xlfn.XLOOKUP(($A73&amp;"_"&amp;TEXT(C$2,"yyyy-mm-dd")),[1]SURVEY123!$A:$A,[1]SURVEY123!$AJ:$AJ,"")=0,"",_xlfn.XLOOKUP(($A73&amp;"_"&amp;TEXT(C$2,"yyyy-mm-dd")),[1]SURVEY123!$A:$A,[1]SURVEY123!$AJ:$AJ,""))</f>
        <v>5.75</v>
      </c>
      <c r="D73" s="3">
        <f>IF(_xlfn.XLOOKUP(($A73&amp;"_"&amp;TEXT(D$2,"yyyy-mm-dd")),[1]SURVEY123!$A:$A,[1]SURVEY123!$AJ:$AJ,"")=0,"",_xlfn.XLOOKUP(($A73&amp;"_"&amp;TEXT(D$2,"yyyy-mm-dd")),[1]SURVEY123!$A:$A,[1]SURVEY123!$AJ:$AJ,""))</f>
        <v>5.14</v>
      </c>
      <c r="E73" s="3">
        <f>IF(_xlfn.XLOOKUP(($A73&amp;"_"&amp;TEXT(E$2,"yyyy-mm-dd")),[1]SURVEY123!$A:$A,[1]SURVEY123!$AJ:$AJ,"")=0,"",_xlfn.XLOOKUP(($A73&amp;"_"&amp;TEXT(E$2,"yyyy-mm-dd")),[1]SURVEY123!$A:$A,[1]SURVEY123!$AJ:$AJ,""))</f>
        <v>6</v>
      </c>
      <c r="F73" s="3">
        <f>IF(_xlfn.XLOOKUP(($A73&amp;"_"&amp;TEXT(F$2,"yyyy-mm-dd")),[1]SURVEY123!$A:$A,[1]SURVEY123!$AJ:$AJ,"")=0,"",_xlfn.XLOOKUP(($A73&amp;"_"&amp;TEXT(F$2,"yyyy-mm-dd")),[1]SURVEY123!$A:$A,[1]SURVEY123!$AJ:$AJ,""))</f>
        <v>3.45</v>
      </c>
      <c r="G73" s="3">
        <f>IF(_xlfn.XLOOKUP(($A73&amp;"_"&amp;TEXT(G$2,"yyyy-mm-dd")),[1]SURVEY123!$A:$A,[1]SURVEY123!$AJ:$AJ,"")=0,"",_xlfn.XLOOKUP(($A73&amp;"_"&amp;TEXT(G$2,"yyyy-mm-dd")),[1]SURVEY123!$A:$A,[1]SURVEY123!$AJ:$AJ,""))</f>
        <v>5.72</v>
      </c>
      <c r="H73" s="3">
        <f>IF(_xlfn.XLOOKUP(($A73&amp;"_"&amp;TEXT(H$2,"yyyy-mm-dd")),[1]SURVEY123!$A:$A,[1]SURVEY123!$AJ:$AJ,"")=0,"",_xlfn.XLOOKUP(($A73&amp;"_"&amp;TEXT(H$2,"yyyy-mm-dd")),[1]SURVEY123!$A:$A,[1]SURVEY123!$AJ:$AJ,""))</f>
        <v>5.25</v>
      </c>
      <c r="I73" s="3">
        <f>IF(_xlfn.XLOOKUP(($A73&amp;"_"&amp;TEXT(I$2,"yyyy-mm-dd")),[1]SURVEY123!$A:$A,[1]SURVEY123!$AJ:$AJ,"")=0,"",_xlfn.XLOOKUP(($A73&amp;"_"&amp;TEXT(I$2,"yyyy-mm-dd")),[1]SURVEY123!$A:$A,[1]SURVEY123!$AJ:$AJ,""))</f>
        <v>14.6</v>
      </c>
      <c r="J73" s="3">
        <f>IF(_xlfn.XLOOKUP(($A73&amp;"_"&amp;TEXT(J$2,"yyyy-mm-dd")),[1]SURVEY123!$A:$A,[1]SURVEY123!$AJ:$AJ,"")=0,"",_xlfn.XLOOKUP(($A73&amp;"_"&amp;TEXT(J$2,"yyyy-mm-dd")),[1]SURVEY123!$A:$A,[1]SURVEY123!$AJ:$AJ,""))</f>
        <v>5.46</v>
      </c>
      <c r="K73" s="3">
        <f>IF(_xlfn.XLOOKUP(($A73&amp;"_"&amp;TEXT(K$2,"yyyy-mm-dd")),[1]SURVEY123!$A:$A,[1]SURVEY123!$AJ:$AJ,"")=0,"",_xlfn.XLOOKUP(($A73&amp;"_"&amp;TEXT(K$2,"yyyy-mm-dd")),[1]SURVEY123!$A:$A,[1]SURVEY123!$AJ:$AJ,""))</f>
        <v>6.22</v>
      </c>
      <c r="L73" s="3">
        <f>IF(_xlfn.XLOOKUP(($A73&amp;"_"&amp;TEXT(L$2,"yyyy-mm-dd")),[1]SURVEY123!$A:$A,[1]SURVEY123!$AJ:$AJ,"")=0,"",_xlfn.XLOOKUP(($A73&amp;"_"&amp;TEXT(L$2,"yyyy-mm-dd")),[1]SURVEY123!$A:$A,[1]SURVEY123!$AJ:$AJ,""))</f>
        <v>7.11</v>
      </c>
      <c r="M73" s="3">
        <f>IF(_xlfn.XLOOKUP(($A73&amp;"_"&amp;TEXT(M$2,"yyyy-mm-dd")),[1]SURVEY123!$A:$A,[1]SURVEY123!$AJ:$AJ,"")=0,"",_xlfn.XLOOKUP(($A73&amp;"_"&amp;TEXT(M$2,"yyyy-mm-dd")),[1]SURVEY123!$A:$A,[1]SURVEY123!$AJ:$AJ,""))</f>
        <v>6.23</v>
      </c>
      <c r="N73" s="3">
        <f>IF(_xlfn.XLOOKUP(($A73&amp;"_"&amp;TEXT(N$2,"yyyy-mm-dd")),[1]SURVEY123!$A:$A,[1]SURVEY123!$AJ:$AJ,"")=0,"",_xlfn.XLOOKUP(($A73&amp;"_"&amp;TEXT(N$2,"yyyy-mm-dd")),[1]SURVEY123!$A:$A,[1]SURVEY123!$AJ:$AJ,""))</f>
        <v>7.62</v>
      </c>
      <c r="O73" s="3" t="str">
        <f>IF(_xlfn.XLOOKUP(($A73&amp;"_"&amp;TEXT(O$2,"yyyy-mm-dd")),[1]SURVEY123!$A:$A,[1]SURVEY123!$AJ:$AJ,"")=0,"",_xlfn.XLOOKUP(($A73&amp;"_"&amp;TEXT(O$2,"yyyy-mm-dd")),[1]SURVEY123!$A:$A,[1]SURVEY123!$AJ:$AJ,""))</f>
        <v/>
      </c>
      <c r="P73" s="3" t="str">
        <f>IF(_xlfn.XLOOKUP(($A73&amp;"_"&amp;TEXT(P$2,"yyyy-mm-dd")),[1]SURVEY123!$A:$A,[1]SURVEY123!$AJ:$AJ,"")=0,"",_xlfn.XLOOKUP(($A73&amp;"_"&amp;TEXT(P$2,"yyyy-mm-dd")),[1]SURVEY123!$A:$A,[1]SURVEY123!$AJ:$AJ,""))</f>
        <v/>
      </c>
      <c r="Q73" s="3" t="str">
        <f>IF(_xlfn.XLOOKUP(($A73&amp;"_"&amp;TEXT(Q$2,"yyyy-mm-dd")),[1]SURVEY123!$A:$A,[1]SURVEY123!$AJ:$AJ,"")=0,"",_xlfn.XLOOKUP(($A73&amp;"_"&amp;TEXT(Q$2,"yyyy-mm-dd")),[1]SURVEY123!$A:$A,[1]SURVEY123!$AJ:$AJ,""))</f>
        <v/>
      </c>
      <c r="R73" s="21">
        <f t="shared" si="1"/>
        <v>0</v>
      </c>
      <c r="S73" s="21">
        <f t="shared" si="2"/>
        <v>0</v>
      </c>
      <c r="T73" s="12" t="str" cm="1">
        <f t="array" ref="T73">_xlfn.IFS(B73="","NA",R73=0, "Excellent", S73=0, "Good", OR(S73=1, S73=2), "Fair", S73&gt;=3, "Poor")</f>
        <v>Excellent</v>
      </c>
    </row>
    <row r="74" spans="1:20">
      <c r="A74" s="3" t="s">
        <v>77</v>
      </c>
      <c r="B74" s="24" t="str">
        <f t="shared" si="4"/>
        <v/>
      </c>
      <c r="C74" s="3" t="str">
        <f>IF(_xlfn.XLOOKUP(($A74&amp;"_"&amp;TEXT(C$2,"yyyy-mm-dd")),[1]SURVEY123!$A:$A,[1]SURVEY123!$AJ:$AJ,"")=0,"",_xlfn.XLOOKUP(($A74&amp;"_"&amp;TEXT(C$2,"yyyy-mm-dd")),[1]SURVEY123!$A:$A,[1]SURVEY123!$AJ:$AJ,""))</f>
        <v/>
      </c>
      <c r="D74" s="3" t="str">
        <f>IF(_xlfn.XLOOKUP(($A74&amp;"_"&amp;TEXT(D$2,"yyyy-mm-dd")),[1]SURVEY123!$A:$A,[1]SURVEY123!$AJ:$AJ,"")=0,"",_xlfn.XLOOKUP(($A74&amp;"_"&amp;TEXT(D$2,"yyyy-mm-dd")),[1]SURVEY123!$A:$A,[1]SURVEY123!$AJ:$AJ,""))</f>
        <v/>
      </c>
      <c r="E74" s="3" t="str">
        <f>IF(_xlfn.XLOOKUP(($A74&amp;"_"&amp;TEXT(E$2,"yyyy-mm-dd")),[1]SURVEY123!$A:$A,[1]SURVEY123!$AJ:$AJ,"")=0,"",_xlfn.XLOOKUP(($A74&amp;"_"&amp;TEXT(E$2,"yyyy-mm-dd")),[1]SURVEY123!$A:$A,[1]SURVEY123!$AJ:$AJ,""))</f>
        <v/>
      </c>
      <c r="F74" s="3" t="str">
        <f>IF(_xlfn.XLOOKUP(($A74&amp;"_"&amp;TEXT(F$2,"yyyy-mm-dd")),[1]SURVEY123!$A:$A,[1]SURVEY123!$AJ:$AJ,"")=0,"",_xlfn.XLOOKUP(($A74&amp;"_"&amp;TEXT(F$2,"yyyy-mm-dd")),[1]SURVEY123!$A:$A,[1]SURVEY123!$AJ:$AJ,""))</f>
        <v/>
      </c>
      <c r="G74" s="3" t="str">
        <f>IF(_xlfn.XLOOKUP(($A74&amp;"_"&amp;TEXT(G$2,"yyyy-mm-dd")),[1]SURVEY123!$A:$A,[1]SURVEY123!$AJ:$AJ,"")=0,"",_xlfn.XLOOKUP(($A74&amp;"_"&amp;TEXT(G$2,"yyyy-mm-dd")),[1]SURVEY123!$A:$A,[1]SURVEY123!$AJ:$AJ,""))</f>
        <v/>
      </c>
      <c r="H74" s="3" t="str">
        <f>IF(_xlfn.XLOOKUP(($A74&amp;"_"&amp;TEXT(H$2,"yyyy-mm-dd")),[1]SURVEY123!$A:$A,[1]SURVEY123!$AJ:$AJ,"")=0,"",_xlfn.XLOOKUP(($A74&amp;"_"&amp;TEXT(H$2,"yyyy-mm-dd")),[1]SURVEY123!$A:$A,[1]SURVEY123!$AJ:$AJ,""))</f>
        <v/>
      </c>
      <c r="I74" s="3" t="str">
        <f>IF(_xlfn.XLOOKUP(($A74&amp;"_"&amp;TEXT(I$2,"yyyy-mm-dd")),[1]SURVEY123!$A:$A,[1]SURVEY123!$AJ:$AJ,"")=0,"",_xlfn.XLOOKUP(($A74&amp;"_"&amp;TEXT(I$2,"yyyy-mm-dd")),[1]SURVEY123!$A:$A,[1]SURVEY123!$AJ:$AJ,""))</f>
        <v/>
      </c>
      <c r="J74" s="3" t="str">
        <f>IF(_xlfn.XLOOKUP(($A74&amp;"_"&amp;TEXT(J$2,"yyyy-mm-dd")),[1]SURVEY123!$A:$A,[1]SURVEY123!$AJ:$AJ,"")=0,"",_xlfn.XLOOKUP(($A74&amp;"_"&amp;TEXT(J$2,"yyyy-mm-dd")),[1]SURVEY123!$A:$A,[1]SURVEY123!$AJ:$AJ,""))</f>
        <v/>
      </c>
      <c r="K74" s="3" t="str">
        <f>IF(_xlfn.XLOOKUP(($A74&amp;"_"&amp;TEXT(K$2,"yyyy-mm-dd")),[1]SURVEY123!$A:$A,[1]SURVEY123!$AJ:$AJ,"")=0,"",_xlfn.XLOOKUP(($A74&amp;"_"&amp;TEXT(K$2,"yyyy-mm-dd")),[1]SURVEY123!$A:$A,[1]SURVEY123!$AJ:$AJ,""))</f>
        <v/>
      </c>
      <c r="L74" s="3" t="str">
        <f>IF(_xlfn.XLOOKUP(($A74&amp;"_"&amp;TEXT(L$2,"yyyy-mm-dd")),[1]SURVEY123!$A:$A,[1]SURVEY123!$AJ:$AJ,"")=0,"",_xlfn.XLOOKUP(($A74&amp;"_"&amp;TEXT(L$2,"yyyy-mm-dd")),[1]SURVEY123!$A:$A,[1]SURVEY123!$AJ:$AJ,""))</f>
        <v/>
      </c>
      <c r="M74" s="3" t="str">
        <f>IF(_xlfn.XLOOKUP(($A74&amp;"_"&amp;TEXT(M$2,"yyyy-mm-dd")),[1]SURVEY123!$A:$A,[1]SURVEY123!$AJ:$AJ,"")=0,"",_xlfn.XLOOKUP(($A74&amp;"_"&amp;TEXT(M$2,"yyyy-mm-dd")),[1]SURVEY123!$A:$A,[1]SURVEY123!$AJ:$AJ,""))</f>
        <v/>
      </c>
      <c r="N74" s="3" t="str">
        <f>IF(_xlfn.XLOOKUP(($A74&amp;"_"&amp;TEXT(N$2,"yyyy-mm-dd")),[1]SURVEY123!$A:$A,[1]SURVEY123!$AJ:$AJ,"")=0,"",_xlfn.XLOOKUP(($A74&amp;"_"&amp;TEXT(N$2,"yyyy-mm-dd")),[1]SURVEY123!$A:$A,[1]SURVEY123!$AJ:$AJ,""))</f>
        <v/>
      </c>
      <c r="O74" s="3" t="str">
        <f>IF(_xlfn.XLOOKUP(($A74&amp;"_"&amp;TEXT(O$2,"yyyy-mm-dd")),[1]SURVEY123!$A:$A,[1]SURVEY123!$AJ:$AJ,"")=0,"",_xlfn.XLOOKUP(($A74&amp;"_"&amp;TEXT(O$2,"yyyy-mm-dd")),[1]SURVEY123!$A:$A,[1]SURVEY123!$AJ:$AJ,""))</f>
        <v/>
      </c>
      <c r="P74" s="3" t="str">
        <f>IF(_xlfn.XLOOKUP(($A74&amp;"_"&amp;TEXT(P$2,"yyyy-mm-dd")),[1]SURVEY123!$A:$A,[1]SURVEY123!$AJ:$AJ,"")=0,"",_xlfn.XLOOKUP(($A74&amp;"_"&amp;TEXT(P$2,"yyyy-mm-dd")),[1]SURVEY123!$A:$A,[1]SURVEY123!$AJ:$AJ,""))</f>
        <v/>
      </c>
      <c r="Q74" s="3" t="str">
        <f>IF(_xlfn.XLOOKUP(($A74&amp;"_"&amp;TEXT(Q$2,"yyyy-mm-dd")),[1]SURVEY123!$A:$A,[1]SURVEY123!$AJ:$AJ,"")=0,"",_xlfn.XLOOKUP(($A74&amp;"_"&amp;TEXT(Q$2,"yyyy-mm-dd")),[1]SURVEY123!$A:$A,[1]SURVEY123!$AJ:$AJ,""))</f>
        <v/>
      </c>
      <c r="R74" s="21">
        <f t="shared" si="1"/>
        <v>0</v>
      </c>
      <c r="S74" s="21">
        <f t="shared" si="2"/>
        <v>0</v>
      </c>
      <c r="T74" s="12" t="str" cm="1">
        <f t="array" ref="T74">_xlfn.IFS(B74="","NA",R74=0, "Excellent", S74=0, "Good", OR(S74=1, S74=2), "Fair", S74&gt;=3, "Poor")</f>
        <v>NA</v>
      </c>
    </row>
    <row r="75" spans="1:20">
      <c r="A75" s="3" t="s">
        <v>78</v>
      </c>
      <c r="B75" s="24">
        <f t="shared" si="4"/>
        <v>3.8633333333333337</v>
      </c>
      <c r="C75" s="3">
        <f>IF(_xlfn.XLOOKUP(($A75&amp;"_"&amp;TEXT(C$2,"yyyy-mm-dd")),[1]SURVEY123!$A:$A,[1]SURVEY123!$AJ:$AJ,"")=0,"",_xlfn.XLOOKUP(($A75&amp;"_"&amp;TEXT(C$2,"yyyy-mm-dd")),[1]SURVEY123!$A:$A,[1]SURVEY123!$AJ:$AJ,""))</f>
        <v>3.49</v>
      </c>
      <c r="D75" s="3">
        <f>IF(_xlfn.XLOOKUP(($A75&amp;"_"&amp;TEXT(D$2,"yyyy-mm-dd")),[1]SURVEY123!$A:$A,[1]SURVEY123!$AJ:$AJ,"")=0,"",_xlfn.XLOOKUP(($A75&amp;"_"&amp;TEXT(D$2,"yyyy-mm-dd")),[1]SURVEY123!$A:$A,[1]SURVEY123!$AJ:$AJ,""))</f>
        <v>3.43</v>
      </c>
      <c r="E75" s="3" t="str">
        <f>IF(_xlfn.XLOOKUP(($A75&amp;"_"&amp;TEXT(E$2,"yyyy-mm-dd")),[1]SURVEY123!$A:$A,[1]SURVEY123!$AJ:$AJ,"")=0,"",_xlfn.XLOOKUP(($A75&amp;"_"&amp;TEXT(E$2,"yyyy-mm-dd")),[1]SURVEY123!$A:$A,[1]SURVEY123!$AJ:$AJ,""))</f>
        <v/>
      </c>
      <c r="F75" s="3">
        <f>IF(_xlfn.XLOOKUP(($A75&amp;"_"&amp;TEXT(F$2,"yyyy-mm-dd")),[1]SURVEY123!$A:$A,[1]SURVEY123!$AJ:$AJ,"")=0,"",_xlfn.XLOOKUP(($A75&amp;"_"&amp;TEXT(F$2,"yyyy-mm-dd")),[1]SURVEY123!$A:$A,[1]SURVEY123!$AJ:$AJ,""))</f>
        <v>2.84</v>
      </c>
      <c r="G75" s="3">
        <f>IF(_xlfn.XLOOKUP(($A75&amp;"_"&amp;TEXT(G$2,"yyyy-mm-dd")),[1]SURVEY123!$A:$A,[1]SURVEY123!$AJ:$AJ,"")=0,"",_xlfn.XLOOKUP(($A75&amp;"_"&amp;TEXT(G$2,"yyyy-mm-dd")),[1]SURVEY123!$A:$A,[1]SURVEY123!$AJ:$AJ,""))</f>
        <v>2.4700000000000002</v>
      </c>
      <c r="H75" s="3">
        <f>IF(_xlfn.XLOOKUP(($A75&amp;"_"&amp;TEXT(H$2,"yyyy-mm-dd")),[1]SURVEY123!$A:$A,[1]SURVEY123!$AJ:$AJ,"")=0,"",_xlfn.XLOOKUP(($A75&amp;"_"&amp;TEXT(H$2,"yyyy-mm-dd")),[1]SURVEY123!$A:$A,[1]SURVEY123!$AJ:$AJ,""))</f>
        <v>2.7</v>
      </c>
      <c r="I75" s="3">
        <f>IF(_xlfn.XLOOKUP(($A75&amp;"_"&amp;TEXT(I$2,"yyyy-mm-dd")),[1]SURVEY123!$A:$A,[1]SURVEY123!$AJ:$AJ,"")=0,"",_xlfn.XLOOKUP(($A75&amp;"_"&amp;TEXT(I$2,"yyyy-mm-dd")),[1]SURVEY123!$A:$A,[1]SURVEY123!$AJ:$AJ,""))</f>
        <v>4.05</v>
      </c>
      <c r="J75" s="3">
        <f>IF(_xlfn.XLOOKUP(($A75&amp;"_"&amp;TEXT(J$2,"yyyy-mm-dd")),[1]SURVEY123!$A:$A,[1]SURVEY123!$AJ:$AJ,"")=0,"",_xlfn.XLOOKUP(($A75&amp;"_"&amp;TEXT(J$2,"yyyy-mm-dd")),[1]SURVEY123!$A:$A,[1]SURVEY123!$AJ:$AJ,""))</f>
        <v>5.52</v>
      </c>
      <c r="K75" s="3">
        <f>IF(_xlfn.XLOOKUP(($A75&amp;"_"&amp;TEXT(K$2,"yyyy-mm-dd")),[1]SURVEY123!$A:$A,[1]SURVEY123!$AJ:$AJ,"")=0,"",_xlfn.XLOOKUP(($A75&amp;"_"&amp;TEXT(K$2,"yyyy-mm-dd")),[1]SURVEY123!$A:$A,[1]SURVEY123!$AJ:$AJ,""))</f>
        <v>4.99</v>
      </c>
      <c r="L75" s="3" t="str">
        <f>IF(_xlfn.XLOOKUP(($A75&amp;"_"&amp;TEXT(L$2,"yyyy-mm-dd")),[1]SURVEY123!$A:$A,[1]SURVEY123!$AJ:$AJ,"")=0,"",_xlfn.XLOOKUP(($A75&amp;"_"&amp;TEXT(L$2,"yyyy-mm-dd")),[1]SURVEY123!$A:$A,[1]SURVEY123!$AJ:$AJ,""))</f>
        <v/>
      </c>
      <c r="M75" s="3" t="str">
        <f>IF(_xlfn.XLOOKUP(($A75&amp;"_"&amp;TEXT(M$2,"yyyy-mm-dd")),[1]SURVEY123!$A:$A,[1]SURVEY123!$AJ:$AJ,"")=0,"",_xlfn.XLOOKUP(($A75&amp;"_"&amp;TEXT(M$2,"yyyy-mm-dd")),[1]SURVEY123!$A:$A,[1]SURVEY123!$AJ:$AJ,""))</f>
        <v/>
      </c>
      <c r="N75" s="3">
        <f>IF(_xlfn.XLOOKUP(($A75&amp;"_"&amp;TEXT(N$2,"yyyy-mm-dd")),[1]SURVEY123!$A:$A,[1]SURVEY123!$AJ:$AJ,"")=0,"",_xlfn.XLOOKUP(($A75&amp;"_"&amp;TEXT(N$2,"yyyy-mm-dd")),[1]SURVEY123!$A:$A,[1]SURVEY123!$AJ:$AJ,""))</f>
        <v>5.28</v>
      </c>
      <c r="O75" s="3" t="str">
        <f>IF(_xlfn.XLOOKUP(($A75&amp;"_"&amp;TEXT(O$2,"yyyy-mm-dd")),[1]SURVEY123!$A:$A,[1]SURVEY123!$AJ:$AJ,"")=0,"",_xlfn.XLOOKUP(($A75&amp;"_"&amp;TEXT(O$2,"yyyy-mm-dd")),[1]SURVEY123!$A:$A,[1]SURVEY123!$AJ:$AJ,""))</f>
        <v/>
      </c>
      <c r="P75" s="3" t="str">
        <f>IF(_xlfn.XLOOKUP(($A75&amp;"_"&amp;TEXT(P$2,"yyyy-mm-dd")),[1]SURVEY123!$A:$A,[1]SURVEY123!$AJ:$AJ,"")=0,"",_xlfn.XLOOKUP(($A75&amp;"_"&amp;TEXT(P$2,"yyyy-mm-dd")),[1]SURVEY123!$A:$A,[1]SURVEY123!$AJ:$AJ,""))</f>
        <v/>
      </c>
      <c r="Q75" s="3" t="str">
        <f>IF(_xlfn.XLOOKUP(($A75&amp;"_"&amp;TEXT(Q$2,"yyyy-mm-dd")),[1]SURVEY123!$A:$A,[1]SURVEY123!$AJ:$AJ,"")=0,"",_xlfn.XLOOKUP(($A75&amp;"_"&amp;TEXT(Q$2,"yyyy-mm-dd")),[1]SURVEY123!$A:$A,[1]SURVEY123!$AJ:$AJ,""))</f>
        <v/>
      </c>
      <c r="R75" s="21">
        <f t="shared" si="1"/>
        <v>0</v>
      </c>
      <c r="S75" s="21">
        <f t="shared" si="2"/>
        <v>0</v>
      </c>
      <c r="T75" s="12" t="str" cm="1">
        <f t="array" ref="T75">_xlfn.IFS(B75="","NA",R75=0, "Excellent", S75=0, "Good", OR(S75=1, S75=2), "Fair", S75&gt;=3, "Poor")</f>
        <v>Excellent</v>
      </c>
    </row>
    <row r="76" spans="1:20">
      <c r="A76" s="3" t="s">
        <v>79</v>
      </c>
      <c r="B76" s="24">
        <f t="shared" si="4"/>
        <v>12.683999999999999</v>
      </c>
      <c r="C76" s="3" t="str">
        <f>IF(_xlfn.XLOOKUP(($A76&amp;"_"&amp;TEXT(C$2,"yyyy-mm-dd")),[1]SURVEY123!$A:$A,[1]SURVEY123!$AJ:$AJ,"")=0,"",_xlfn.XLOOKUP(($A76&amp;"_"&amp;TEXT(C$2,"yyyy-mm-dd")),[1]SURVEY123!$A:$A,[1]SURVEY123!$AJ:$AJ,""))</f>
        <v/>
      </c>
      <c r="D76" s="3" t="str">
        <f>IF(_xlfn.XLOOKUP(($A76&amp;"_"&amp;TEXT(D$2,"yyyy-mm-dd")),[1]SURVEY123!$A:$A,[1]SURVEY123!$AJ:$AJ,"")=0,"",_xlfn.XLOOKUP(($A76&amp;"_"&amp;TEXT(D$2,"yyyy-mm-dd")),[1]SURVEY123!$A:$A,[1]SURVEY123!$AJ:$AJ,""))</f>
        <v/>
      </c>
      <c r="E76" s="3" t="str">
        <f>IF(_xlfn.XLOOKUP(($A76&amp;"_"&amp;TEXT(E$2,"yyyy-mm-dd")),[1]SURVEY123!$A:$A,[1]SURVEY123!$AJ:$AJ,"")=0,"",_xlfn.XLOOKUP(($A76&amp;"_"&amp;TEXT(E$2,"yyyy-mm-dd")),[1]SURVEY123!$A:$A,[1]SURVEY123!$AJ:$AJ,""))</f>
        <v/>
      </c>
      <c r="F76" s="3" t="str">
        <f>IF(_xlfn.XLOOKUP(($A76&amp;"_"&amp;TEXT(F$2,"yyyy-mm-dd")),[1]SURVEY123!$A:$A,[1]SURVEY123!$AJ:$AJ,"")=0,"",_xlfn.XLOOKUP(($A76&amp;"_"&amp;TEXT(F$2,"yyyy-mm-dd")),[1]SURVEY123!$A:$A,[1]SURVEY123!$AJ:$AJ,""))</f>
        <v/>
      </c>
      <c r="G76" s="3" t="str">
        <f>IF(_xlfn.XLOOKUP(($A76&amp;"_"&amp;TEXT(G$2,"yyyy-mm-dd")),[1]SURVEY123!$A:$A,[1]SURVEY123!$AJ:$AJ,"")=0,"",_xlfn.XLOOKUP(($A76&amp;"_"&amp;TEXT(G$2,"yyyy-mm-dd")),[1]SURVEY123!$A:$A,[1]SURVEY123!$AJ:$AJ,""))</f>
        <v/>
      </c>
      <c r="H76" s="3">
        <f>IF(_xlfn.XLOOKUP(($A76&amp;"_"&amp;TEXT(H$2,"yyyy-mm-dd")),[1]SURVEY123!$A:$A,[1]SURVEY123!$AJ:$AJ,"")=0,"",_xlfn.XLOOKUP(($A76&amp;"_"&amp;TEXT(H$2,"yyyy-mm-dd")),[1]SURVEY123!$A:$A,[1]SURVEY123!$AJ:$AJ,""))</f>
        <v>13.1</v>
      </c>
      <c r="I76" s="3">
        <f>IF(_xlfn.XLOOKUP(($A76&amp;"_"&amp;TEXT(I$2,"yyyy-mm-dd")),[1]SURVEY123!$A:$A,[1]SURVEY123!$AJ:$AJ,"")=0,"",_xlfn.XLOOKUP(($A76&amp;"_"&amp;TEXT(I$2,"yyyy-mm-dd")),[1]SURVEY123!$A:$A,[1]SURVEY123!$AJ:$AJ,""))</f>
        <v>17</v>
      </c>
      <c r="J76" s="3">
        <f>IF(_xlfn.XLOOKUP(($A76&amp;"_"&amp;TEXT(J$2,"yyyy-mm-dd")),[1]SURVEY123!$A:$A,[1]SURVEY123!$AJ:$AJ,"")=0,"",_xlfn.XLOOKUP(($A76&amp;"_"&amp;TEXT(J$2,"yyyy-mm-dd")),[1]SURVEY123!$A:$A,[1]SURVEY123!$AJ:$AJ,""))</f>
        <v>11.7</v>
      </c>
      <c r="K76" s="3">
        <f>IF(_xlfn.XLOOKUP(($A76&amp;"_"&amp;TEXT(K$2,"yyyy-mm-dd")),[1]SURVEY123!$A:$A,[1]SURVEY123!$AJ:$AJ,"")=0,"",_xlfn.XLOOKUP(($A76&amp;"_"&amp;TEXT(K$2,"yyyy-mm-dd")),[1]SURVEY123!$A:$A,[1]SURVEY123!$AJ:$AJ,""))</f>
        <v>7.52</v>
      </c>
      <c r="L76" s="3">
        <f>IF(_xlfn.XLOOKUP(($A76&amp;"_"&amp;TEXT(L$2,"yyyy-mm-dd")),[1]SURVEY123!$A:$A,[1]SURVEY123!$AJ:$AJ,"")=0,"",_xlfn.XLOOKUP(($A76&amp;"_"&amp;TEXT(L$2,"yyyy-mm-dd")),[1]SURVEY123!$A:$A,[1]SURVEY123!$AJ:$AJ,""))</f>
        <v>14.1</v>
      </c>
      <c r="M76" s="3" t="str">
        <f>IF(_xlfn.XLOOKUP(($A76&amp;"_"&amp;TEXT(M$2,"yyyy-mm-dd")),[1]SURVEY123!$A:$A,[1]SURVEY123!$AJ:$AJ,"")=0,"",_xlfn.XLOOKUP(($A76&amp;"_"&amp;TEXT(M$2,"yyyy-mm-dd")),[1]SURVEY123!$A:$A,[1]SURVEY123!$AJ:$AJ,""))</f>
        <v/>
      </c>
      <c r="N76" s="3" t="str">
        <f>IF(_xlfn.XLOOKUP(($A76&amp;"_"&amp;TEXT(N$2,"yyyy-mm-dd")),[1]SURVEY123!$A:$A,[1]SURVEY123!$AJ:$AJ,"")=0,"",_xlfn.XLOOKUP(($A76&amp;"_"&amp;TEXT(N$2,"yyyy-mm-dd")),[1]SURVEY123!$A:$A,[1]SURVEY123!$AJ:$AJ,""))</f>
        <v/>
      </c>
      <c r="O76" s="3" t="str">
        <f>IF(_xlfn.XLOOKUP(($A76&amp;"_"&amp;TEXT(O$2,"yyyy-mm-dd")),[1]SURVEY123!$A:$A,[1]SURVEY123!$AJ:$AJ,"")=0,"",_xlfn.XLOOKUP(($A76&amp;"_"&amp;TEXT(O$2,"yyyy-mm-dd")),[1]SURVEY123!$A:$A,[1]SURVEY123!$AJ:$AJ,""))</f>
        <v/>
      </c>
      <c r="P76" s="3" t="str">
        <f>IF(_xlfn.XLOOKUP(($A76&amp;"_"&amp;TEXT(P$2,"yyyy-mm-dd")),[1]SURVEY123!$A:$A,[1]SURVEY123!$AJ:$AJ,"")=0,"",_xlfn.XLOOKUP(($A76&amp;"_"&amp;TEXT(P$2,"yyyy-mm-dd")),[1]SURVEY123!$A:$A,[1]SURVEY123!$AJ:$AJ,""))</f>
        <v/>
      </c>
      <c r="Q76" s="3" t="str">
        <f>IF(_xlfn.XLOOKUP(($A76&amp;"_"&amp;TEXT(Q$2,"yyyy-mm-dd")),[1]SURVEY123!$A:$A,[1]SURVEY123!$AJ:$AJ,"")=0,"",_xlfn.XLOOKUP(($A76&amp;"_"&amp;TEXT(Q$2,"yyyy-mm-dd")),[1]SURVEY123!$A:$A,[1]SURVEY123!$AJ:$AJ,""))</f>
        <v/>
      </c>
      <c r="R76" s="21">
        <f t="shared" si="1"/>
        <v>1</v>
      </c>
      <c r="S76" s="21">
        <f t="shared" si="2"/>
        <v>0</v>
      </c>
      <c r="T76" s="12" t="str" cm="1">
        <f t="array" ref="T76">_xlfn.IFS(B76="","NA",R76=0, "Excellent", S76=0, "Good", OR(S76=1, S76=2), "Fair", S76&gt;=3, "Poor")</f>
        <v>Good</v>
      </c>
    </row>
    <row r="77" spans="1:20">
      <c r="A77" s="3" t="s">
        <v>80</v>
      </c>
      <c r="B77" s="24" t="str">
        <f t="shared" si="4"/>
        <v/>
      </c>
      <c r="C77" s="3" t="str">
        <f>IF(_xlfn.XLOOKUP(($A77&amp;"_"&amp;TEXT(C$2,"yyyy-mm-dd")),[1]SURVEY123!$A:$A,[1]SURVEY123!$AJ:$AJ,"")=0,"",_xlfn.XLOOKUP(($A77&amp;"_"&amp;TEXT(C$2,"yyyy-mm-dd")),[1]SURVEY123!$A:$A,[1]SURVEY123!$AJ:$AJ,""))</f>
        <v/>
      </c>
      <c r="D77" s="3" t="str">
        <f>IF(_xlfn.XLOOKUP(($A77&amp;"_"&amp;TEXT(D$2,"yyyy-mm-dd")),[1]SURVEY123!$A:$A,[1]SURVEY123!$AJ:$AJ,"")=0,"",_xlfn.XLOOKUP(($A77&amp;"_"&amp;TEXT(D$2,"yyyy-mm-dd")),[1]SURVEY123!$A:$A,[1]SURVEY123!$AJ:$AJ,""))</f>
        <v/>
      </c>
      <c r="E77" s="3" t="str">
        <f>IF(_xlfn.XLOOKUP(($A77&amp;"_"&amp;TEXT(E$2,"yyyy-mm-dd")),[1]SURVEY123!$A:$A,[1]SURVEY123!$AJ:$AJ,"")=0,"",_xlfn.XLOOKUP(($A77&amp;"_"&amp;TEXT(E$2,"yyyy-mm-dd")),[1]SURVEY123!$A:$A,[1]SURVEY123!$AJ:$AJ,""))</f>
        <v/>
      </c>
      <c r="F77" s="3" t="str">
        <f>IF(_xlfn.XLOOKUP(($A77&amp;"_"&amp;TEXT(F$2,"yyyy-mm-dd")),[1]SURVEY123!$A:$A,[1]SURVEY123!$AJ:$AJ,"")=0,"",_xlfn.XLOOKUP(($A77&amp;"_"&amp;TEXT(F$2,"yyyy-mm-dd")),[1]SURVEY123!$A:$A,[1]SURVEY123!$AJ:$AJ,""))</f>
        <v/>
      </c>
      <c r="G77" s="3" t="str">
        <f>IF(_xlfn.XLOOKUP(($A77&amp;"_"&amp;TEXT(G$2,"yyyy-mm-dd")),[1]SURVEY123!$A:$A,[1]SURVEY123!$AJ:$AJ,"")=0,"",_xlfn.XLOOKUP(($A77&amp;"_"&amp;TEXT(G$2,"yyyy-mm-dd")),[1]SURVEY123!$A:$A,[1]SURVEY123!$AJ:$AJ,""))</f>
        <v/>
      </c>
      <c r="H77" s="3" t="str">
        <f>IF(_xlfn.XLOOKUP(($A77&amp;"_"&amp;TEXT(H$2,"yyyy-mm-dd")),[1]SURVEY123!$A:$A,[1]SURVEY123!$AJ:$AJ,"")=0,"",_xlfn.XLOOKUP(($A77&amp;"_"&amp;TEXT(H$2,"yyyy-mm-dd")),[1]SURVEY123!$A:$A,[1]SURVEY123!$AJ:$AJ,""))</f>
        <v/>
      </c>
      <c r="I77" s="3" t="str">
        <f>IF(_xlfn.XLOOKUP(($A77&amp;"_"&amp;TEXT(I$2,"yyyy-mm-dd")),[1]SURVEY123!$A:$A,[1]SURVEY123!$AJ:$AJ,"")=0,"",_xlfn.XLOOKUP(($A77&amp;"_"&amp;TEXT(I$2,"yyyy-mm-dd")),[1]SURVEY123!$A:$A,[1]SURVEY123!$AJ:$AJ,""))</f>
        <v/>
      </c>
      <c r="J77" s="3" t="str">
        <f>IF(_xlfn.XLOOKUP(($A77&amp;"_"&amp;TEXT(J$2,"yyyy-mm-dd")),[1]SURVEY123!$A:$A,[1]SURVEY123!$AJ:$AJ,"")=0,"",_xlfn.XLOOKUP(($A77&amp;"_"&amp;TEXT(J$2,"yyyy-mm-dd")),[1]SURVEY123!$A:$A,[1]SURVEY123!$AJ:$AJ,""))</f>
        <v/>
      </c>
      <c r="K77" s="3" t="str">
        <f>IF(_xlfn.XLOOKUP(($A77&amp;"_"&amp;TEXT(K$2,"yyyy-mm-dd")),[1]SURVEY123!$A:$A,[1]SURVEY123!$AJ:$AJ,"")=0,"",_xlfn.XLOOKUP(($A77&amp;"_"&amp;TEXT(K$2,"yyyy-mm-dd")),[1]SURVEY123!$A:$A,[1]SURVEY123!$AJ:$AJ,""))</f>
        <v/>
      </c>
      <c r="L77" s="3" t="str">
        <f>IF(_xlfn.XLOOKUP(($A77&amp;"_"&amp;TEXT(L$2,"yyyy-mm-dd")),[1]SURVEY123!$A:$A,[1]SURVEY123!$AJ:$AJ,"")=0,"",_xlfn.XLOOKUP(($A77&amp;"_"&amp;TEXT(L$2,"yyyy-mm-dd")),[1]SURVEY123!$A:$A,[1]SURVEY123!$AJ:$AJ,""))</f>
        <v/>
      </c>
      <c r="M77" s="3" t="str">
        <f>IF(_xlfn.XLOOKUP(($A77&amp;"_"&amp;TEXT(M$2,"yyyy-mm-dd")),[1]SURVEY123!$A:$A,[1]SURVEY123!$AJ:$AJ,"")=0,"",_xlfn.XLOOKUP(($A77&amp;"_"&amp;TEXT(M$2,"yyyy-mm-dd")),[1]SURVEY123!$A:$A,[1]SURVEY123!$AJ:$AJ,""))</f>
        <v/>
      </c>
      <c r="N77" s="3" t="str">
        <f>IF(_xlfn.XLOOKUP(($A77&amp;"_"&amp;TEXT(N$2,"yyyy-mm-dd")),[1]SURVEY123!$A:$A,[1]SURVEY123!$AJ:$AJ,"")=0,"",_xlfn.XLOOKUP(($A77&amp;"_"&amp;TEXT(N$2,"yyyy-mm-dd")),[1]SURVEY123!$A:$A,[1]SURVEY123!$AJ:$AJ,""))</f>
        <v/>
      </c>
      <c r="O77" s="3" t="str">
        <f>IF(_xlfn.XLOOKUP(($A77&amp;"_"&amp;TEXT(O$2,"yyyy-mm-dd")),[1]SURVEY123!$A:$A,[1]SURVEY123!$AJ:$AJ,"")=0,"",_xlfn.XLOOKUP(($A77&amp;"_"&amp;TEXT(O$2,"yyyy-mm-dd")),[1]SURVEY123!$A:$A,[1]SURVEY123!$AJ:$AJ,""))</f>
        <v/>
      </c>
      <c r="P77" s="3" t="str">
        <f>IF(_xlfn.XLOOKUP(($A77&amp;"_"&amp;TEXT(P$2,"yyyy-mm-dd")),[1]SURVEY123!$A:$A,[1]SURVEY123!$AJ:$AJ,"")=0,"",_xlfn.XLOOKUP(($A77&amp;"_"&amp;TEXT(P$2,"yyyy-mm-dd")),[1]SURVEY123!$A:$A,[1]SURVEY123!$AJ:$AJ,""))</f>
        <v/>
      </c>
      <c r="Q77" s="3" t="str">
        <f>IF(_xlfn.XLOOKUP(($A77&amp;"_"&amp;TEXT(Q$2,"yyyy-mm-dd")),[1]SURVEY123!$A:$A,[1]SURVEY123!$AJ:$AJ,"")=0,"",_xlfn.XLOOKUP(($A77&amp;"_"&amp;TEXT(Q$2,"yyyy-mm-dd")),[1]SURVEY123!$A:$A,[1]SURVEY123!$AJ:$AJ,""))</f>
        <v/>
      </c>
      <c r="R77" s="21">
        <f t="shared" si="1"/>
        <v>0</v>
      </c>
      <c r="S77" s="21">
        <f t="shared" si="2"/>
        <v>0</v>
      </c>
      <c r="T77" s="12" t="str" cm="1">
        <f t="array" ref="T77">_xlfn.IFS(B77="","NA",R77=0, "Excellent", S77=0, "Good", OR(S77=1, S77=2), "Fair", S77&gt;=3, "Poor")</f>
        <v>NA</v>
      </c>
    </row>
    <row r="78" spans="1:20">
      <c r="A78" s="3" t="s">
        <v>81</v>
      </c>
      <c r="B78" s="24">
        <f t="shared" si="4"/>
        <v>3.4433333333333334</v>
      </c>
      <c r="C78" s="3">
        <f>IF(_xlfn.XLOOKUP(($A78&amp;"_"&amp;TEXT(C$2,"yyyy-mm-dd")),[1]SURVEY123!$A:$A,[1]SURVEY123!$AJ:$AJ,"")=0,"",_xlfn.XLOOKUP(($A78&amp;"_"&amp;TEXT(C$2,"yyyy-mm-dd")),[1]SURVEY123!$A:$A,[1]SURVEY123!$AJ:$AJ,""))</f>
        <v>4.04</v>
      </c>
      <c r="D78" s="3">
        <f>IF(_xlfn.XLOOKUP(($A78&amp;"_"&amp;TEXT(D$2,"yyyy-mm-dd")),[1]SURVEY123!$A:$A,[1]SURVEY123!$AJ:$AJ,"")=0,"",_xlfn.XLOOKUP(($A78&amp;"_"&amp;TEXT(D$2,"yyyy-mm-dd")),[1]SURVEY123!$A:$A,[1]SURVEY123!$AJ:$AJ,""))</f>
        <v>5.93</v>
      </c>
      <c r="E78" s="3">
        <f>IF(_xlfn.XLOOKUP(($A78&amp;"_"&amp;TEXT(E$2,"yyyy-mm-dd")),[1]SURVEY123!$A:$A,[1]SURVEY123!$AJ:$AJ,"")=0,"",_xlfn.XLOOKUP(($A78&amp;"_"&amp;TEXT(E$2,"yyyy-mm-dd")),[1]SURVEY123!$A:$A,[1]SURVEY123!$AJ:$AJ,""))</f>
        <v>3.95</v>
      </c>
      <c r="F78" s="3">
        <f>IF(_xlfn.XLOOKUP(($A78&amp;"_"&amp;TEXT(F$2,"yyyy-mm-dd")),[1]SURVEY123!$A:$A,[1]SURVEY123!$AJ:$AJ,"")=0,"",_xlfn.XLOOKUP(($A78&amp;"_"&amp;TEXT(F$2,"yyyy-mm-dd")),[1]SURVEY123!$A:$A,[1]SURVEY123!$AJ:$AJ,""))</f>
        <v>1.98</v>
      </c>
      <c r="G78" s="3">
        <f>IF(_xlfn.XLOOKUP(($A78&amp;"_"&amp;TEXT(G$2,"yyyy-mm-dd")),[1]SURVEY123!$A:$A,[1]SURVEY123!$AJ:$AJ,"")=0,"",_xlfn.XLOOKUP(($A78&amp;"_"&amp;TEXT(G$2,"yyyy-mm-dd")),[1]SURVEY123!$A:$A,[1]SURVEY123!$AJ:$AJ,""))</f>
        <v>3.02</v>
      </c>
      <c r="H78" s="3">
        <f>IF(_xlfn.XLOOKUP(($A78&amp;"_"&amp;TEXT(H$2,"yyyy-mm-dd")),[1]SURVEY123!$A:$A,[1]SURVEY123!$AJ:$AJ,"")=0,"",_xlfn.XLOOKUP(($A78&amp;"_"&amp;TEXT(H$2,"yyyy-mm-dd")),[1]SURVEY123!$A:$A,[1]SURVEY123!$AJ:$AJ,""))</f>
        <v>3.05</v>
      </c>
      <c r="I78" s="3">
        <f>IF(_xlfn.XLOOKUP(($A78&amp;"_"&amp;TEXT(I$2,"yyyy-mm-dd")),[1]SURVEY123!$A:$A,[1]SURVEY123!$AJ:$AJ,"")=0,"",_xlfn.XLOOKUP(($A78&amp;"_"&amp;TEXT(I$2,"yyyy-mm-dd")),[1]SURVEY123!$A:$A,[1]SURVEY123!$AJ:$AJ,""))</f>
        <v>2.19</v>
      </c>
      <c r="J78" s="3">
        <f>IF(_xlfn.XLOOKUP(($A78&amp;"_"&amp;TEXT(J$2,"yyyy-mm-dd")),[1]SURVEY123!$A:$A,[1]SURVEY123!$AJ:$AJ,"")=0,"",_xlfn.XLOOKUP(($A78&amp;"_"&amp;TEXT(J$2,"yyyy-mm-dd")),[1]SURVEY123!$A:$A,[1]SURVEY123!$AJ:$AJ,""))</f>
        <v>4.95</v>
      </c>
      <c r="K78" s="3">
        <f>IF(_xlfn.XLOOKUP(($A78&amp;"_"&amp;TEXT(K$2,"yyyy-mm-dd")),[1]SURVEY123!$A:$A,[1]SURVEY123!$AJ:$AJ,"")=0,"",_xlfn.XLOOKUP(($A78&amp;"_"&amp;TEXT(K$2,"yyyy-mm-dd")),[1]SURVEY123!$A:$A,[1]SURVEY123!$AJ:$AJ,""))</f>
        <v>1.94</v>
      </c>
      <c r="L78" s="3">
        <f>IF(_xlfn.XLOOKUP(($A78&amp;"_"&amp;TEXT(L$2,"yyyy-mm-dd")),[1]SURVEY123!$A:$A,[1]SURVEY123!$AJ:$AJ,"")=0,"",_xlfn.XLOOKUP(($A78&amp;"_"&amp;TEXT(L$2,"yyyy-mm-dd")),[1]SURVEY123!$A:$A,[1]SURVEY123!$AJ:$AJ,""))</f>
        <v>2.66</v>
      </c>
      <c r="M78" s="3">
        <f>IF(_xlfn.XLOOKUP(($A78&amp;"_"&amp;TEXT(M$2,"yyyy-mm-dd")),[1]SURVEY123!$A:$A,[1]SURVEY123!$AJ:$AJ,"")=0,"",_xlfn.XLOOKUP(($A78&amp;"_"&amp;TEXT(M$2,"yyyy-mm-dd")),[1]SURVEY123!$A:$A,[1]SURVEY123!$AJ:$AJ,""))</f>
        <v>3.43</v>
      </c>
      <c r="N78" s="3">
        <f>IF(_xlfn.XLOOKUP(($A78&amp;"_"&amp;TEXT(N$2,"yyyy-mm-dd")),[1]SURVEY123!$A:$A,[1]SURVEY123!$AJ:$AJ,"")=0,"",_xlfn.XLOOKUP(($A78&amp;"_"&amp;TEXT(N$2,"yyyy-mm-dd")),[1]SURVEY123!$A:$A,[1]SURVEY123!$AJ:$AJ,""))</f>
        <v>4.18</v>
      </c>
      <c r="O78" s="3" t="str">
        <f>IF(_xlfn.XLOOKUP(($A78&amp;"_"&amp;TEXT(O$2,"yyyy-mm-dd")),[1]SURVEY123!$A:$A,[1]SURVEY123!$AJ:$AJ,"")=0,"",_xlfn.XLOOKUP(($A78&amp;"_"&amp;TEXT(O$2,"yyyy-mm-dd")),[1]SURVEY123!$A:$A,[1]SURVEY123!$AJ:$AJ,""))</f>
        <v/>
      </c>
      <c r="P78" s="3" t="str">
        <f>IF(_xlfn.XLOOKUP(($A78&amp;"_"&amp;TEXT(P$2,"yyyy-mm-dd")),[1]SURVEY123!$A:$A,[1]SURVEY123!$AJ:$AJ,"")=0,"",_xlfn.XLOOKUP(($A78&amp;"_"&amp;TEXT(P$2,"yyyy-mm-dd")),[1]SURVEY123!$A:$A,[1]SURVEY123!$AJ:$AJ,""))</f>
        <v/>
      </c>
      <c r="Q78" s="3" t="str">
        <f>IF(_xlfn.XLOOKUP(($A78&amp;"_"&amp;TEXT(Q$2,"yyyy-mm-dd")),[1]SURVEY123!$A:$A,[1]SURVEY123!$AJ:$AJ,"")=0,"",_xlfn.XLOOKUP(($A78&amp;"_"&amp;TEXT(Q$2,"yyyy-mm-dd")),[1]SURVEY123!$A:$A,[1]SURVEY123!$AJ:$AJ,""))</f>
        <v/>
      </c>
      <c r="R78" s="21">
        <f t="shared" si="1"/>
        <v>0</v>
      </c>
      <c r="S78" s="21">
        <f t="shared" si="2"/>
        <v>0</v>
      </c>
      <c r="T78" s="12" t="str" cm="1">
        <f t="array" ref="T78">_xlfn.IFS(B78="","NA",R78=0, "Excellent", S78=0, "Good", OR(S78=1, S78=2), "Fair", S78&gt;=3, "Poor")</f>
        <v>Excellent</v>
      </c>
    </row>
    <row r="79" spans="1:20">
      <c r="A79" s="3" t="s">
        <v>82</v>
      </c>
      <c r="B79" s="24">
        <f t="shared" si="4"/>
        <v>2.7214285714285715</v>
      </c>
      <c r="C79" s="3">
        <f>IF(_xlfn.XLOOKUP(($A79&amp;"_"&amp;TEXT(C$2,"yyyy-mm-dd")),[1]SURVEY123!$A:$A,[1]SURVEY123!$AJ:$AJ,"")=0,"",_xlfn.XLOOKUP(($A79&amp;"_"&amp;TEXT(C$2,"yyyy-mm-dd")),[1]SURVEY123!$A:$A,[1]SURVEY123!$AJ:$AJ,""))</f>
        <v>2.2400000000000002</v>
      </c>
      <c r="D79" s="3">
        <f>IF(_xlfn.XLOOKUP(($A79&amp;"_"&amp;TEXT(D$2,"yyyy-mm-dd")),[1]SURVEY123!$A:$A,[1]SURVEY123!$AJ:$AJ,"")=0,"",_xlfn.XLOOKUP(($A79&amp;"_"&amp;TEXT(D$2,"yyyy-mm-dd")),[1]SURVEY123!$A:$A,[1]SURVEY123!$AJ:$AJ,""))</f>
        <v>1.49</v>
      </c>
      <c r="E79" s="3">
        <f>IF(_xlfn.XLOOKUP(($A79&amp;"_"&amp;TEXT(E$2,"yyyy-mm-dd")),[1]SURVEY123!$A:$A,[1]SURVEY123!$AJ:$AJ,"")=0,"",_xlfn.XLOOKUP(($A79&amp;"_"&amp;TEXT(E$2,"yyyy-mm-dd")),[1]SURVEY123!$A:$A,[1]SURVEY123!$AJ:$AJ,""))</f>
        <v>3.52</v>
      </c>
      <c r="F79" s="3">
        <f>IF(_xlfn.XLOOKUP(($A79&amp;"_"&amp;TEXT(F$2,"yyyy-mm-dd")),[1]SURVEY123!$A:$A,[1]SURVEY123!$AJ:$AJ,"")=0,"",_xlfn.XLOOKUP(($A79&amp;"_"&amp;TEXT(F$2,"yyyy-mm-dd")),[1]SURVEY123!$A:$A,[1]SURVEY123!$AJ:$AJ,""))</f>
        <v>0.84</v>
      </c>
      <c r="G79" s="3">
        <f>IF(_xlfn.XLOOKUP(($A79&amp;"_"&amp;TEXT(G$2,"yyyy-mm-dd")),[1]SURVEY123!$A:$A,[1]SURVEY123!$AJ:$AJ,"")=0,"",_xlfn.XLOOKUP(($A79&amp;"_"&amp;TEXT(G$2,"yyyy-mm-dd")),[1]SURVEY123!$A:$A,[1]SURVEY123!$AJ:$AJ,""))</f>
        <v>1.31</v>
      </c>
      <c r="H79" s="3" t="str">
        <f>IF(_xlfn.XLOOKUP(($A79&amp;"_"&amp;TEXT(H$2,"yyyy-mm-dd")),[1]SURVEY123!$A:$A,[1]SURVEY123!$AJ:$AJ,"")=0,"",_xlfn.XLOOKUP(($A79&amp;"_"&amp;TEXT(H$2,"yyyy-mm-dd")),[1]SURVEY123!$A:$A,[1]SURVEY123!$AJ:$AJ,""))</f>
        <v/>
      </c>
      <c r="I79" s="3" t="str">
        <f>IF(_xlfn.XLOOKUP(($A79&amp;"_"&amp;TEXT(I$2,"yyyy-mm-dd")),[1]SURVEY123!$A:$A,[1]SURVEY123!$AJ:$AJ,"")=0,"",_xlfn.XLOOKUP(($A79&amp;"_"&amp;TEXT(I$2,"yyyy-mm-dd")),[1]SURVEY123!$A:$A,[1]SURVEY123!$AJ:$AJ,""))</f>
        <v/>
      </c>
      <c r="J79" s="3" t="str">
        <f>IF(_xlfn.XLOOKUP(($A79&amp;"_"&amp;TEXT(J$2,"yyyy-mm-dd")),[1]SURVEY123!$A:$A,[1]SURVEY123!$AJ:$AJ,"")=0,"",_xlfn.XLOOKUP(($A79&amp;"_"&amp;TEXT(J$2,"yyyy-mm-dd")),[1]SURVEY123!$A:$A,[1]SURVEY123!$AJ:$AJ,""))</f>
        <v/>
      </c>
      <c r="K79" s="3" t="str">
        <f>IF(_xlfn.XLOOKUP(($A79&amp;"_"&amp;TEXT(K$2,"yyyy-mm-dd")),[1]SURVEY123!$A:$A,[1]SURVEY123!$AJ:$AJ,"")=0,"",_xlfn.XLOOKUP(($A79&amp;"_"&amp;TEXT(K$2,"yyyy-mm-dd")),[1]SURVEY123!$A:$A,[1]SURVEY123!$AJ:$AJ,""))</f>
        <v/>
      </c>
      <c r="L79" s="3" t="str">
        <f>IF(_xlfn.XLOOKUP(($A79&amp;"_"&amp;TEXT(L$2,"yyyy-mm-dd")),[1]SURVEY123!$A:$A,[1]SURVEY123!$AJ:$AJ,"")=0,"",_xlfn.XLOOKUP(($A79&amp;"_"&amp;TEXT(L$2,"yyyy-mm-dd")),[1]SURVEY123!$A:$A,[1]SURVEY123!$AJ:$AJ,""))</f>
        <v/>
      </c>
      <c r="M79" s="3">
        <f>IF(_xlfn.XLOOKUP(($A79&amp;"_"&amp;TEXT(M$2,"yyyy-mm-dd")),[1]SURVEY123!$A:$A,[1]SURVEY123!$AJ:$AJ,"")=0,"",_xlfn.XLOOKUP(($A79&amp;"_"&amp;TEXT(M$2,"yyyy-mm-dd")),[1]SURVEY123!$A:$A,[1]SURVEY123!$AJ:$AJ,""))</f>
        <v>9.1999999999999993</v>
      </c>
      <c r="N79" s="3">
        <f>IF(_xlfn.XLOOKUP(($A79&amp;"_"&amp;TEXT(N$2,"yyyy-mm-dd")),[1]SURVEY123!$A:$A,[1]SURVEY123!$AJ:$AJ,"")=0,"",_xlfn.XLOOKUP(($A79&amp;"_"&amp;TEXT(N$2,"yyyy-mm-dd")),[1]SURVEY123!$A:$A,[1]SURVEY123!$AJ:$AJ,""))</f>
        <v>0.45</v>
      </c>
      <c r="O79" s="3" t="str">
        <f>IF(_xlfn.XLOOKUP(($A79&amp;"_"&amp;TEXT(O$2,"yyyy-mm-dd")),[1]SURVEY123!$A:$A,[1]SURVEY123!$AJ:$AJ,"")=0,"",_xlfn.XLOOKUP(($A79&amp;"_"&amp;TEXT(O$2,"yyyy-mm-dd")),[1]SURVEY123!$A:$A,[1]SURVEY123!$AJ:$AJ,""))</f>
        <v/>
      </c>
      <c r="P79" s="3" t="str">
        <f>IF(_xlfn.XLOOKUP(($A79&amp;"_"&amp;TEXT(P$2,"yyyy-mm-dd")),[1]SURVEY123!$A:$A,[1]SURVEY123!$AJ:$AJ,"")=0,"",_xlfn.XLOOKUP(($A79&amp;"_"&amp;TEXT(P$2,"yyyy-mm-dd")),[1]SURVEY123!$A:$A,[1]SURVEY123!$AJ:$AJ,""))</f>
        <v/>
      </c>
      <c r="Q79" s="3" t="str">
        <f>IF(_xlfn.XLOOKUP(($A79&amp;"_"&amp;TEXT(Q$2,"yyyy-mm-dd")),[1]SURVEY123!$A:$A,[1]SURVEY123!$AJ:$AJ,"")=0,"",_xlfn.XLOOKUP(($A79&amp;"_"&amp;TEXT(Q$2,"yyyy-mm-dd")),[1]SURVEY123!$A:$A,[1]SURVEY123!$AJ:$AJ,""))</f>
        <v/>
      </c>
      <c r="R79" s="21">
        <f t="shared" si="1"/>
        <v>0</v>
      </c>
      <c r="S79" s="21">
        <f t="shared" si="2"/>
        <v>0</v>
      </c>
      <c r="T79" s="12" t="str" cm="1">
        <f t="array" ref="T79">_xlfn.IFS(B79="","NA",R79=0, "Excellent", S79=0, "Good", OR(S79=1, S79=2), "Fair", S79&gt;=3, "Poor")</f>
        <v>Excellent</v>
      </c>
    </row>
    <row r="80" spans="1:20">
      <c r="A80" s="3" t="s">
        <v>83</v>
      </c>
      <c r="B80" s="24">
        <f t="shared" si="4"/>
        <v>9.2987500000000001</v>
      </c>
      <c r="C80" s="3">
        <f>IF(_xlfn.XLOOKUP(($A80&amp;"_"&amp;TEXT(C$2,"yyyy-mm-dd")),[1]SURVEY123!$A:$A,[1]SURVEY123!$AJ:$AJ,"")=0,"",_xlfn.XLOOKUP(($A80&amp;"_"&amp;TEXT(C$2,"yyyy-mm-dd")),[1]SURVEY123!$A:$A,[1]SURVEY123!$AJ:$AJ,""))</f>
        <v>9.9499999999999993</v>
      </c>
      <c r="D80" s="3" t="str">
        <f>IF(_xlfn.XLOOKUP(($A80&amp;"_"&amp;TEXT(D$2,"yyyy-mm-dd")),[1]SURVEY123!$A:$A,[1]SURVEY123!$AJ:$AJ,"")=0,"",_xlfn.XLOOKUP(($A80&amp;"_"&amp;TEXT(D$2,"yyyy-mm-dd")),[1]SURVEY123!$A:$A,[1]SURVEY123!$AJ:$AJ,""))</f>
        <v/>
      </c>
      <c r="E80" s="3">
        <f>IF(_xlfn.XLOOKUP(($A80&amp;"_"&amp;TEXT(E$2,"yyyy-mm-dd")),[1]SURVEY123!$A:$A,[1]SURVEY123!$AJ:$AJ,"")=0,"",_xlfn.XLOOKUP(($A80&amp;"_"&amp;TEXT(E$2,"yyyy-mm-dd")),[1]SURVEY123!$A:$A,[1]SURVEY123!$AJ:$AJ,""))</f>
        <v>20.5</v>
      </c>
      <c r="F80" s="3">
        <f>IF(_xlfn.XLOOKUP(($A80&amp;"_"&amp;TEXT(F$2,"yyyy-mm-dd")),[1]SURVEY123!$A:$A,[1]SURVEY123!$AJ:$AJ,"")=0,"",_xlfn.XLOOKUP(($A80&amp;"_"&amp;TEXT(F$2,"yyyy-mm-dd")),[1]SURVEY123!$A:$A,[1]SURVEY123!$AJ:$AJ,""))</f>
        <v>5.9</v>
      </c>
      <c r="G80" s="3">
        <f>IF(_xlfn.XLOOKUP(($A80&amp;"_"&amp;TEXT(G$2,"yyyy-mm-dd")),[1]SURVEY123!$A:$A,[1]SURVEY123!$AJ:$AJ,"")=0,"",_xlfn.XLOOKUP(($A80&amp;"_"&amp;TEXT(G$2,"yyyy-mm-dd")),[1]SURVEY123!$A:$A,[1]SURVEY123!$AJ:$AJ,""))</f>
        <v>8.07</v>
      </c>
      <c r="H80" s="3" t="str">
        <f>IF(_xlfn.XLOOKUP(($A80&amp;"_"&amp;TEXT(H$2,"yyyy-mm-dd")),[1]SURVEY123!$A:$A,[1]SURVEY123!$AJ:$AJ,"")=0,"",_xlfn.XLOOKUP(($A80&amp;"_"&amp;TEXT(H$2,"yyyy-mm-dd")),[1]SURVEY123!$A:$A,[1]SURVEY123!$AJ:$AJ,""))</f>
        <v/>
      </c>
      <c r="I80" s="3" t="str">
        <f>IF(_xlfn.XLOOKUP(($A80&amp;"_"&amp;TEXT(I$2,"yyyy-mm-dd")),[1]SURVEY123!$A:$A,[1]SURVEY123!$AJ:$AJ,"")=0,"",_xlfn.XLOOKUP(($A80&amp;"_"&amp;TEXT(I$2,"yyyy-mm-dd")),[1]SURVEY123!$A:$A,[1]SURVEY123!$AJ:$AJ,""))</f>
        <v/>
      </c>
      <c r="J80" s="3" t="str">
        <f>IF(_xlfn.XLOOKUP(($A80&amp;"_"&amp;TEXT(J$2,"yyyy-mm-dd")),[1]SURVEY123!$A:$A,[1]SURVEY123!$AJ:$AJ,"")=0,"",_xlfn.XLOOKUP(($A80&amp;"_"&amp;TEXT(J$2,"yyyy-mm-dd")),[1]SURVEY123!$A:$A,[1]SURVEY123!$AJ:$AJ,""))</f>
        <v/>
      </c>
      <c r="K80" s="3">
        <f>IF(_xlfn.XLOOKUP(($A80&amp;"_"&amp;TEXT(K$2,"yyyy-mm-dd")),[1]SURVEY123!$A:$A,[1]SURVEY123!$AJ:$AJ,"")=0,"",_xlfn.XLOOKUP(($A80&amp;"_"&amp;TEXT(K$2,"yyyy-mm-dd")),[1]SURVEY123!$A:$A,[1]SURVEY123!$AJ:$AJ,""))</f>
        <v>4.8600000000000003</v>
      </c>
      <c r="L80" s="3">
        <f>IF(_xlfn.XLOOKUP(($A80&amp;"_"&amp;TEXT(L$2,"yyyy-mm-dd")),[1]SURVEY123!$A:$A,[1]SURVEY123!$AJ:$AJ,"")=0,"",_xlfn.XLOOKUP(($A80&amp;"_"&amp;TEXT(L$2,"yyyy-mm-dd")),[1]SURVEY123!$A:$A,[1]SURVEY123!$AJ:$AJ,""))</f>
        <v>6.29</v>
      </c>
      <c r="M80" s="3">
        <f>IF(_xlfn.XLOOKUP(($A80&amp;"_"&amp;TEXT(M$2,"yyyy-mm-dd")),[1]SURVEY123!$A:$A,[1]SURVEY123!$AJ:$AJ,"")=0,"",_xlfn.XLOOKUP(($A80&amp;"_"&amp;TEXT(M$2,"yyyy-mm-dd")),[1]SURVEY123!$A:$A,[1]SURVEY123!$AJ:$AJ,""))</f>
        <v>14.7</v>
      </c>
      <c r="N80" s="3">
        <f>IF(_xlfn.XLOOKUP(($A80&amp;"_"&amp;TEXT(N$2,"yyyy-mm-dd")),[1]SURVEY123!$A:$A,[1]SURVEY123!$AJ:$AJ,"")=0,"",_xlfn.XLOOKUP(($A80&amp;"_"&amp;TEXT(N$2,"yyyy-mm-dd")),[1]SURVEY123!$A:$A,[1]SURVEY123!$AJ:$AJ,""))</f>
        <v>4.12</v>
      </c>
      <c r="O80" s="3" t="str">
        <f>IF(_xlfn.XLOOKUP(($A80&amp;"_"&amp;TEXT(O$2,"yyyy-mm-dd")),[1]SURVEY123!$A:$A,[1]SURVEY123!$AJ:$AJ,"")=0,"",_xlfn.XLOOKUP(($A80&amp;"_"&amp;TEXT(O$2,"yyyy-mm-dd")),[1]SURVEY123!$A:$A,[1]SURVEY123!$AJ:$AJ,""))</f>
        <v/>
      </c>
      <c r="P80" s="3" t="str">
        <f>IF(_xlfn.XLOOKUP(($A80&amp;"_"&amp;TEXT(P$2,"yyyy-mm-dd")),[1]SURVEY123!$A:$A,[1]SURVEY123!$AJ:$AJ,"")=0,"",_xlfn.XLOOKUP(($A80&amp;"_"&amp;TEXT(P$2,"yyyy-mm-dd")),[1]SURVEY123!$A:$A,[1]SURVEY123!$AJ:$AJ,""))</f>
        <v/>
      </c>
      <c r="Q80" s="3" t="str">
        <f>IF(_xlfn.XLOOKUP(($A80&amp;"_"&amp;TEXT(Q$2,"yyyy-mm-dd")),[1]SURVEY123!$A:$A,[1]SURVEY123!$AJ:$AJ,"")=0,"",_xlfn.XLOOKUP(($A80&amp;"_"&amp;TEXT(Q$2,"yyyy-mm-dd")),[1]SURVEY123!$A:$A,[1]SURVEY123!$AJ:$AJ,""))</f>
        <v/>
      </c>
      <c r="R80" s="21">
        <f t="shared" si="1"/>
        <v>1</v>
      </c>
      <c r="S80" s="21">
        <f t="shared" si="2"/>
        <v>0</v>
      </c>
      <c r="T80" s="12" t="str" cm="1">
        <f t="array" ref="T80">_xlfn.IFS(B80="","NA",R80=0, "Excellent", S80=0, "Good", OR(S80=1, S80=2), "Fair", S80&gt;=3, "Poor")</f>
        <v>Good</v>
      </c>
    </row>
    <row r="81" spans="1:20">
      <c r="A81" s="3" t="s">
        <v>84</v>
      </c>
      <c r="B81" s="24">
        <f t="shared" si="4"/>
        <v>16.283333333333331</v>
      </c>
      <c r="C81" s="3">
        <f>IF(_xlfn.XLOOKUP(($A81&amp;"_"&amp;TEXT(C$2,"yyyy-mm-dd")),[1]SURVEY123!$A:$A,[1]SURVEY123!$AJ:$AJ,"")=0,"",_xlfn.XLOOKUP(($A81&amp;"_"&amp;TEXT(C$2,"yyyy-mm-dd")),[1]SURVEY123!$A:$A,[1]SURVEY123!$AJ:$AJ,""))</f>
        <v>6.95</v>
      </c>
      <c r="D81" s="3">
        <f>IF(_xlfn.XLOOKUP(($A81&amp;"_"&amp;TEXT(D$2,"yyyy-mm-dd")),[1]SURVEY123!$A:$A,[1]SURVEY123!$AJ:$AJ,"")=0,"",_xlfn.XLOOKUP(($A81&amp;"_"&amp;TEXT(D$2,"yyyy-mm-dd")),[1]SURVEY123!$A:$A,[1]SURVEY123!$AJ:$AJ,""))</f>
        <v>11.7</v>
      </c>
      <c r="E81" s="3">
        <f>IF(_xlfn.XLOOKUP(($A81&amp;"_"&amp;TEXT(E$2,"yyyy-mm-dd")),[1]SURVEY123!$A:$A,[1]SURVEY123!$AJ:$AJ,"")=0,"",_xlfn.XLOOKUP(($A81&amp;"_"&amp;TEXT(E$2,"yyyy-mm-dd")),[1]SURVEY123!$A:$A,[1]SURVEY123!$AJ:$AJ,""))</f>
        <v>12.5</v>
      </c>
      <c r="F81" s="3">
        <f>IF(_xlfn.XLOOKUP(($A81&amp;"_"&amp;TEXT(F$2,"yyyy-mm-dd")),[1]SURVEY123!$A:$A,[1]SURVEY123!$AJ:$AJ,"")=0,"",_xlfn.XLOOKUP(($A81&amp;"_"&amp;TEXT(F$2,"yyyy-mm-dd")),[1]SURVEY123!$A:$A,[1]SURVEY123!$AJ:$AJ,""))</f>
        <v>10.9</v>
      </c>
      <c r="G81" s="3" t="str">
        <f>IF(_xlfn.XLOOKUP(($A81&amp;"_"&amp;TEXT(G$2,"yyyy-mm-dd")),[1]SURVEY123!$A:$A,[1]SURVEY123!$AJ:$AJ,"")=0,"",_xlfn.XLOOKUP(($A81&amp;"_"&amp;TEXT(G$2,"yyyy-mm-dd")),[1]SURVEY123!$A:$A,[1]SURVEY123!$AJ:$AJ,""))</f>
        <v/>
      </c>
      <c r="H81" s="3" t="str">
        <f>IF(_xlfn.XLOOKUP(($A81&amp;"_"&amp;TEXT(H$2,"yyyy-mm-dd")),[1]SURVEY123!$A:$A,[1]SURVEY123!$AJ:$AJ,"")=0,"",_xlfn.XLOOKUP(($A81&amp;"_"&amp;TEXT(H$2,"yyyy-mm-dd")),[1]SURVEY123!$A:$A,[1]SURVEY123!$AJ:$AJ,""))</f>
        <v/>
      </c>
      <c r="I81" s="3">
        <f>IF(_xlfn.XLOOKUP(($A81&amp;"_"&amp;TEXT(I$2,"yyyy-mm-dd")),[1]SURVEY123!$A:$A,[1]SURVEY123!$AJ:$AJ,"")=0,"",_xlfn.XLOOKUP(($A81&amp;"_"&amp;TEXT(I$2,"yyyy-mm-dd")),[1]SURVEY123!$A:$A,[1]SURVEY123!$AJ:$AJ,""))</f>
        <v>11.4</v>
      </c>
      <c r="J81" s="3" t="str">
        <f>IF(_xlfn.XLOOKUP(($A81&amp;"_"&amp;TEXT(J$2,"yyyy-mm-dd")),[1]SURVEY123!$A:$A,[1]SURVEY123!$AJ:$AJ,"")=0,"",_xlfn.XLOOKUP(($A81&amp;"_"&amp;TEXT(J$2,"yyyy-mm-dd")),[1]SURVEY123!$A:$A,[1]SURVEY123!$AJ:$AJ,""))</f>
        <v/>
      </c>
      <c r="K81" s="3">
        <f>IF(_xlfn.XLOOKUP(($A81&amp;"_"&amp;TEXT(K$2,"yyyy-mm-dd")),[1]SURVEY123!$A:$A,[1]SURVEY123!$AJ:$AJ,"")=0,"",_xlfn.XLOOKUP(($A81&amp;"_"&amp;TEXT(K$2,"yyyy-mm-dd")),[1]SURVEY123!$A:$A,[1]SURVEY123!$AJ:$AJ,""))</f>
        <v>14</v>
      </c>
      <c r="L81" s="3">
        <f>IF(_xlfn.XLOOKUP(($A81&amp;"_"&amp;TEXT(L$2,"yyyy-mm-dd")),[1]SURVEY123!$A:$A,[1]SURVEY123!$AJ:$AJ,"")=0,"",_xlfn.XLOOKUP(($A81&amp;"_"&amp;TEXT(L$2,"yyyy-mm-dd")),[1]SURVEY123!$A:$A,[1]SURVEY123!$AJ:$AJ,""))</f>
        <v>9.3000000000000007</v>
      </c>
      <c r="M81" s="3">
        <f>IF(_xlfn.XLOOKUP(($A81&amp;"_"&amp;TEXT(M$2,"yyyy-mm-dd")),[1]SURVEY123!$A:$A,[1]SURVEY123!$AJ:$AJ,"")=0,"",_xlfn.XLOOKUP(($A81&amp;"_"&amp;TEXT(M$2,"yyyy-mm-dd")),[1]SURVEY123!$A:$A,[1]SURVEY123!$AJ:$AJ,""))</f>
        <v>51.3</v>
      </c>
      <c r="N81" s="3">
        <f>IF(_xlfn.XLOOKUP(($A81&amp;"_"&amp;TEXT(N$2,"yyyy-mm-dd")),[1]SURVEY123!$A:$A,[1]SURVEY123!$AJ:$AJ,"")=0,"",_xlfn.XLOOKUP(($A81&amp;"_"&amp;TEXT(N$2,"yyyy-mm-dd")),[1]SURVEY123!$A:$A,[1]SURVEY123!$AJ:$AJ,""))</f>
        <v>18.5</v>
      </c>
      <c r="O81" s="3" t="str">
        <f>IF(_xlfn.XLOOKUP(($A81&amp;"_"&amp;TEXT(O$2,"yyyy-mm-dd")),[1]SURVEY123!$A:$A,[1]SURVEY123!$AJ:$AJ,"")=0,"",_xlfn.XLOOKUP(($A81&amp;"_"&amp;TEXT(O$2,"yyyy-mm-dd")),[1]SURVEY123!$A:$A,[1]SURVEY123!$AJ:$AJ,""))</f>
        <v/>
      </c>
      <c r="P81" s="3" t="str">
        <f>IF(_xlfn.XLOOKUP(($A81&amp;"_"&amp;TEXT(P$2,"yyyy-mm-dd")),[1]SURVEY123!$A:$A,[1]SURVEY123!$AJ:$AJ,"")=0,"",_xlfn.XLOOKUP(($A81&amp;"_"&amp;TEXT(P$2,"yyyy-mm-dd")),[1]SURVEY123!$A:$A,[1]SURVEY123!$AJ:$AJ,""))</f>
        <v/>
      </c>
      <c r="Q81" s="3" t="str">
        <f>IF(_xlfn.XLOOKUP(($A81&amp;"_"&amp;TEXT(Q$2,"yyyy-mm-dd")),[1]SURVEY123!$A:$A,[1]SURVEY123!$AJ:$AJ,"")=0,"",_xlfn.XLOOKUP(($A81&amp;"_"&amp;TEXT(Q$2,"yyyy-mm-dd")),[1]SURVEY123!$A:$A,[1]SURVEY123!$AJ:$AJ,""))</f>
        <v/>
      </c>
      <c r="R81" s="21">
        <f t="shared" si="1"/>
        <v>2</v>
      </c>
      <c r="S81" s="21">
        <f t="shared" si="2"/>
        <v>1</v>
      </c>
      <c r="T81" s="12" t="str" cm="1">
        <f t="array" ref="T81">_xlfn.IFS(B81="","NA",R81=0, "Excellent", S81=0, "Good", OR(S81=1, S81=2), "Fair", S81&gt;=3, "Poor")</f>
        <v>Fair</v>
      </c>
    </row>
    <row r="82" spans="1:20">
      <c r="A82" s="3" t="s">
        <v>85</v>
      </c>
      <c r="B82" s="24">
        <f t="shared" si="4"/>
        <v>8.0949999999999989</v>
      </c>
      <c r="C82" s="3" t="str">
        <f>IF(_xlfn.XLOOKUP(($A82&amp;"_"&amp;TEXT(C$2,"yyyy-mm-dd")),[1]SURVEY123!$A:$A,[1]SURVEY123!$AJ:$AJ,"")=0,"",_xlfn.XLOOKUP(($A82&amp;"_"&amp;TEXT(C$2,"yyyy-mm-dd")),[1]SURVEY123!$A:$A,[1]SURVEY123!$AJ:$AJ,""))</f>
        <v/>
      </c>
      <c r="D82" s="3" t="str">
        <f>IF(_xlfn.XLOOKUP(($A82&amp;"_"&amp;TEXT(D$2,"yyyy-mm-dd")),[1]SURVEY123!$A:$A,[1]SURVEY123!$AJ:$AJ,"")=0,"",_xlfn.XLOOKUP(($A82&amp;"_"&amp;TEXT(D$2,"yyyy-mm-dd")),[1]SURVEY123!$A:$A,[1]SURVEY123!$AJ:$AJ,""))</f>
        <v/>
      </c>
      <c r="E82" s="3" t="str">
        <f>IF(_xlfn.XLOOKUP(($A82&amp;"_"&amp;TEXT(E$2,"yyyy-mm-dd")),[1]SURVEY123!$A:$A,[1]SURVEY123!$AJ:$AJ,"")=0,"",_xlfn.XLOOKUP(($A82&amp;"_"&amp;TEXT(E$2,"yyyy-mm-dd")),[1]SURVEY123!$A:$A,[1]SURVEY123!$AJ:$AJ,""))</f>
        <v/>
      </c>
      <c r="F82" s="3" t="str">
        <f>IF(_xlfn.XLOOKUP(($A82&amp;"_"&amp;TEXT(F$2,"yyyy-mm-dd")),[1]SURVEY123!$A:$A,[1]SURVEY123!$AJ:$AJ,"")=0,"",_xlfn.XLOOKUP(($A82&amp;"_"&amp;TEXT(F$2,"yyyy-mm-dd")),[1]SURVEY123!$A:$A,[1]SURVEY123!$AJ:$AJ,""))</f>
        <v/>
      </c>
      <c r="G82" s="3">
        <f>IF(_xlfn.XLOOKUP(($A82&amp;"_"&amp;TEXT(G$2,"yyyy-mm-dd")),[1]SURVEY123!$A:$A,[1]SURVEY123!$AJ:$AJ,"")=0,"",_xlfn.XLOOKUP(($A82&amp;"_"&amp;TEXT(G$2,"yyyy-mm-dd")),[1]SURVEY123!$A:$A,[1]SURVEY123!$AJ:$AJ,""))</f>
        <v>14.1</v>
      </c>
      <c r="H82" s="3" t="str">
        <f>IF(_xlfn.XLOOKUP(($A82&amp;"_"&amp;TEXT(H$2,"yyyy-mm-dd")),[1]SURVEY123!$A:$A,[1]SURVEY123!$AJ:$AJ,"")=0,"",_xlfn.XLOOKUP(($A82&amp;"_"&amp;TEXT(H$2,"yyyy-mm-dd")),[1]SURVEY123!$A:$A,[1]SURVEY123!$AJ:$AJ,""))</f>
        <v/>
      </c>
      <c r="I82" s="3" t="str">
        <f>IF(_xlfn.XLOOKUP(($A82&amp;"_"&amp;TEXT(I$2,"yyyy-mm-dd")),[1]SURVEY123!$A:$A,[1]SURVEY123!$AJ:$AJ,"")=0,"",_xlfn.XLOOKUP(($A82&amp;"_"&amp;TEXT(I$2,"yyyy-mm-dd")),[1]SURVEY123!$A:$A,[1]SURVEY123!$AJ:$AJ,""))</f>
        <v/>
      </c>
      <c r="J82" s="3" t="str">
        <f>IF(_xlfn.XLOOKUP(($A82&amp;"_"&amp;TEXT(J$2,"yyyy-mm-dd")),[1]SURVEY123!$A:$A,[1]SURVEY123!$AJ:$AJ,"")=0,"",_xlfn.XLOOKUP(($A82&amp;"_"&amp;TEXT(J$2,"yyyy-mm-dd")),[1]SURVEY123!$A:$A,[1]SURVEY123!$AJ:$AJ,""))</f>
        <v/>
      </c>
      <c r="K82" s="3" t="str">
        <f>IF(_xlfn.XLOOKUP(($A82&amp;"_"&amp;TEXT(K$2,"yyyy-mm-dd")),[1]SURVEY123!$A:$A,[1]SURVEY123!$AJ:$AJ,"")=0,"",_xlfn.XLOOKUP(($A82&amp;"_"&amp;TEXT(K$2,"yyyy-mm-dd")),[1]SURVEY123!$A:$A,[1]SURVEY123!$AJ:$AJ,""))</f>
        <v/>
      </c>
      <c r="L82" s="3" t="str">
        <f>IF(_xlfn.XLOOKUP(($A82&amp;"_"&amp;TEXT(L$2,"yyyy-mm-dd")),[1]SURVEY123!$A:$A,[1]SURVEY123!$AJ:$AJ,"")=0,"",_xlfn.XLOOKUP(($A82&amp;"_"&amp;TEXT(L$2,"yyyy-mm-dd")),[1]SURVEY123!$A:$A,[1]SURVEY123!$AJ:$AJ,""))</f>
        <v/>
      </c>
      <c r="M82" s="3" t="str">
        <f>IF(_xlfn.XLOOKUP(($A82&amp;"_"&amp;TEXT(M$2,"yyyy-mm-dd")),[1]SURVEY123!$A:$A,[1]SURVEY123!$AJ:$AJ,"")=0,"",_xlfn.XLOOKUP(($A82&amp;"_"&amp;TEXT(M$2,"yyyy-mm-dd")),[1]SURVEY123!$A:$A,[1]SURVEY123!$AJ:$AJ,""))</f>
        <v/>
      </c>
      <c r="N82" s="3">
        <f>IF(_xlfn.XLOOKUP(($A82&amp;"_"&amp;TEXT(N$2,"yyyy-mm-dd")),[1]SURVEY123!$A:$A,[1]SURVEY123!$AJ:$AJ,"")=0,"",_xlfn.XLOOKUP(($A82&amp;"_"&amp;TEXT(N$2,"yyyy-mm-dd")),[1]SURVEY123!$A:$A,[1]SURVEY123!$AJ:$AJ,""))</f>
        <v>2.09</v>
      </c>
      <c r="O82" s="3" t="str">
        <f>IF(_xlfn.XLOOKUP(($A82&amp;"_"&amp;TEXT(O$2,"yyyy-mm-dd")),[1]SURVEY123!$A:$A,[1]SURVEY123!$AJ:$AJ,"")=0,"",_xlfn.XLOOKUP(($A82&amp;"_"&amp;TEXT(O$2,"yyyy-mm-dd")),[1]SURVEY123!$A:$A,[1]SURVEY123!$AJ:$AJ,""))</f>
        <v/>
      </c>
      <c r="P82" s="3" t="str">
        <f>IF(_xlfn.XLOOKUP(($A82&amp;"_"&amp;TEXT(P$2,"yyyy-mm-dd")),[1]SURVEY123!$A:$A,[1]SURVEY123!$AJ:$AJ,"")=0,"",_xlfn.XLOOKUP(($A82&amp;"_"&amp;TEXT(P$2,"yyyy-mm-dd")),[1]SURVEY123!$A:$A,[1]SURVEY123!$AJ:$AJ,""))</f>
        <v/>
      </c>
      <c r="Q82" s="3" t="str">
        <f>IF(_xlfn.XLOOKUP(($A82&amp;"_"&amp;TEXT(Q$2,"yyyy-mm-dd")),[1]SURVEY123!$A:$A,[1]SURVEY123!$AJ:$AJ,"")=0,"",_xlfn.XLOOKUP(($A82&amp;"_"&amp;TEXT(Q$2,"yyyy-mm-dd")),[1]SURVEY123!$A:$A,[1]SURVEY123!$AJ:$AJ,""))</f>
        <v/>
      </c>
      <c r="R82" s="21">
        <f t="shared" si="1"/>
        <v>0</v>
      </c>
      <c r="S82" s="21">
        <f t="shared" si="2"/>
        <v>0</v>
      </c>
      <c r="T82" s="12" t="str" cm="1">
        <f t="array" ref="T82">_xlfn.IFS(B82="","NA",R82=0, "Excellent", S82=0, "Good", OR(S82=1, S82=2), "Fair", S82&gt;=3, "Poor")</f>
        <v>Excellent</v>
      </c>
    </row>
    <row r="83" spans="1:20">
      <c r="A83" s="3" t="s">
        <v>86</v>
      </c>
      <c r="B83" s="24">
        <f t="shared" si="4"/>
        <v>3.9637500000000001</v>
      </c>
      <c r="C83" s="3" t="str">
        <f>IF(_xlfn.XLOOKUP(($A83&amp;"_"&amp;TEXT(C$2,"yyyy-mm-dd")),[1]SURVEY123!$A:$A,[1]SURVEY123!$AJ:$AJ,"")=0,"",_xlfn.XLOOKUP(($A83&amp;"_"&amp;TEXT(C$2,"yyyy-mm-dd")),[1]SURVEY123!$A:$A,[1]SURVEY123!$AJ:$AJ,""))</f>
        <v/>
      </c>
      <c r="D83" s="3" t="str">
        <f>IF(_xlfn.XLOOKUP(($A83&amp;"_"&amp;TEXT(D$2,"yyyy-mm-dd")),[1]SURVEY123!$A:$A,[1]SURVEY123!$AJ:$AJ,"")=0,"",_xlfn.XLOOKUP(($A83&amp;"_"&amp;TEXT(D$2,"yyyy-mm-dd")),[1]SURVEY123!$A:$A,[1]SURVEY123!$AJ:$AJ,""))</f>
        <v/>
      </c>
      <c r="E83" s="3" t="str">
        <f>IF(_xlfn.XLOOKUP(($A83&amp;"_"&amp;TEXT(E$2,"yyyy-mm-dd")),[1]SURVEY123!$A:$A,[1]SURVEY123!$AJ:$AJ,"")=0,"",_xlfn.XLOOKUP(($A83&amp;"_"&amp;TEXT(E$2,"yyyy-mm-dd")),[1]SURVEY123!$A:$A,[1]SURVEY123!$AJ:$AJ,""))</f>
        <v/>
      </c>
      <c r="F83" s="3">
        <f>IF(_xlfn.XLOOKUP(($A83&amp;"_"&amp;TEXT(F$2,"yyyy-mm-dd")),[1]SURVEY123!$A:$A,[1]SURVEY123!$AJ:$AJ,"")=0,"",_xlfn.XLOOKUP(($A83&amp;"_"&amp;TEXT(F$2,"yyyy-mm-dd")),[1]SURVEY123!$A:$A,[1]SURVEY123!$AJ:$AJ,""))</f>
        <v>3.76</v>
      </c>
      <c r="G83" s="3" t="str">
        <f>IF(_xlfn.XLOOKUP(($A83&amp;"_"&amp;TEXT(G$2,"yyyy-mm-dd")),[1]SURVEY123!$A:$A,[1]SURVEY123!$AJ:$AJ,"")=0,"",_xlfn.XLOOKUP(($A83&amp;"_"&amp;TEXT(G$2,"yyyy-mm-dd")),[1]SURVEY123!$A:$A,[1]SURVEY123!$AJ:$AJ,""))</f>
        <v/>
      </c>
      <c r="H83" s="3">
        <f>IF(_xlfn.XLOOKUP(($A83&amp;"_"&amp;TEXT(H$2,"yyyy-mm-dd")),[1]SURVEY123!$A:$A,[1]SURVEY123!$AJ:$AJ,"")=0,"",_xlfn.XLOOKUP(($A83&amp;"_"&amp;TEXT(H$2,"yyyy-mm-dd")),[1]SURVEY123!$A:$A,[1]SURVEY123!$AJ:$AJ,""))</f>
        <v>4.45</v>
      </c>
      <c r="I83" s="3">
        <f>IF(_xlfn.XLOOKUP(($A83&amp;"_"&amp;TEXT(I$2,"yyyy-mm-dd")),[1]SURVEY123!$A:$A,[1]SURVEY123!$AJ:$AJ,"")=0,"",_xlfn.XLOOKUP(($A83&amp;"_"&amp;TEXT(I$2,"yyyy-mm-dd")),[1]SURVEY123!$A:$A,[1]SURVEY123!$AJ:$AJ,""))</f>
        <v>0.42</v>
      </c>
      <c r="J83" s="3">
        <f>IF(_xlfn.XLOOKUP(($A83&amp;"_"&amp;TEXT(J$2,"yyyy-mm-dd")),[1]SURVEY123!$A:$A,[1]SURVEY123!$AJ:$AJ,"")=0,"",_xlfn.XLOOKUP(($A83&amp;"_"&amp;TEXT(J$2,"yyyy-mm-dd")),[1]SURVEY123!$A:$A,[1]SURVEY123!$AJ:$AJ,""))</f>
        <v>4.88</v>
      </c>
      <c r="K83" s="3">
        <f>IF(_xlfn.XLOOKUP(($A83&amp;"_"&amp;TEXT(K$2,"yyyy-mm-dd")),[1]SURVEY123!$A:$A,[1]SURVEY123!$AJ:$AJ,"")=0,"",_xlfn.XLOOKUP(($A83&amp;"_"&amp;TEXT(K$2,"yyyy-mm-dd")),[1]SURVEY123!$A:$A,[1]SURVEY123!$AJ:$AJ,""))</f>
        <v>2.99</v>
      </c>
      <c r="L83" s="3">
        <f>IF(_xlfn.XLOOKUP(($A83&amp;"_"&amp;TEXT(L$2,"yyyy-mm-dd")),[1]SURVEY123!$A:$A,[1]SURVEY123!$AJ:$AJ,"")=0,"",_xlfn.XLOOKUP(($A83&amp;"_"&amp;TEXT(L$2,"yyyy-mm-dd")),[1]SURVEY123!$A:$A,[1]SURVEY123!$AJ:$AJ,""))</f>
        <v>6.9</v>
      </c>
      <c r="M83" s="3">
        <f>IF(_xlfn.XLOOKUP(($A83&amp;"_"&amp;TEXT(M$2,"yyyy-mm-dd")),[1]SURVEY123!$A:$A,[1]SURVEY123!$AJ:$AJ,"")=0,"",_xlfn.XLOOKUP(($A83&amp;"_"&amp;TEXT(M$2,"yyyy-mm-dd")),[1]SURVEY123!$A:$A,[1]SURVEY123!$AJ:$AJ,""))</f>
        <v>5.28</v>
      </c>
      <c r="N83" s="3">
        <f>IF(_xlfn.XLOOKUP(($A83&amp;"_"&amp;TEXT(N$2,"yyyy-mm-dd")),[1]SURVEY123!$A:$A,[1]SURVEY123!$AJ:$AJ,"")=0,"",_xlfn.XLOOKUP(($A83&amp;"_"&amp;TEXT(N$2,"yyyy-mm-dd")),[1]SURVEY123!$A:$A,[1]SURVEY123!$AJ:$AJ,""))</f>
        <v>3.03</v>
      </c>
      <c r="O83" s="3" t="str">
        <f>IF(_xlfn.XLOOKUP(($A83&amp;"_"&amp;TEXT(O$2,"yyyy-mm-dd")),[1]SURVEY123!$A:$A,[1]SURVEY123!$AJ:$AJ,"")=0,"",_xlfn.XLOOKUP(($A83&amp;"_"&amp;TEXT(O$2,"yyyy-mm-dd")),[1]SURVEY123!$A:$A,[1]SURVEY123!$AJ:$AJ,""))</f>
        <v/>
      </c>
      <c r="P83" s="3" t="str">
        <f>IF(_xlfn.XLOOKUP(($A83&amp;"_"&amp;TEXT(P$2,"yyyy-mm-dd")),[1]SURVEY123!$A:$A,[1]SURVEY123!$AJ:$AJ,"")=0,"",_xlfn.XLOOKUP(($A83&amp;"_"&amp;TEXT(P$2,"yyyy-mm-dd")),[1]SURVEY123!$A:$A,[1]SURVEY123!$AJ:$AJ,""))</f>
        <v/>
      </c>
      <c r="Q83" s="3" t="str">
        <f>IF(_xlfn.XLOOKUP(($A83&amp;"_"&amp;TEXT(Q$2,"yyyy-mm-dd")),[1]SURVEY123!$A:$A,[1]SURVEY123!$AJ:$AJ,"")=0,"",_xlfn.XLOOKUP(($A83&amp;"_"&amp;TEXT(Q$2,"yyyy-mm-dd")),[1]SURVEY123!$A:$A,[1]SURVEY123!$AJ:$AJ,""))</f>
        <v/>
      </c>
      <c r="R83" s="21">
        <f t="shared" si="1"/>
        <v>0</v>
      </c>
      <c r="S83" s="21">
        <f t="shared" si="2"/>
        <v>0</v>
      </c>
      <c r="T83" s="12" t="str" cm="1">
        <f t="array" ref="T83">_xlfn.IFS(B83="","NA",R83=0, "Excellent", S83=0, "Good", OR(S83=1, S83=2), "Fair", S83&gt;=3, "Poor")</f>
        <v>Excellent</v>
      </c>
    </row>
    <row r="84" spans="1:20">
      <c r="A84" s="3" t="s">
        <v>87</v>
      </c>
      <c r="B84" s="24">
        <f t="shared" si="4"/>
        <v>6.4800000000000013</v>
      </c>
      <c r="C84" s="3" t="str">
        <f>IF(_xlfn.XLOOKUP(($A84&amp;"_"&amp;TEXT(C$2,"yyyy-mm-dd")),[1]SURVEY123!$A:$A,[1]SURVEY123!$AJ:$AJ,"")=0,"",_xlfn.XLOOKUP(($A84&amp;"_"&amp;TEXT(C$2,"yyyy-mm-dd")),[1]SURVEY123!$A:$A,[1]SURVEY123!$AJ:$AJ,""))</f>
        <v/>
      </c>
      <c r="D84" s="3" t="str">
        <f>IF(_xlfn.XLOOKUP(($A84&amp;"_"&amp;TEXT(D$2,"yyyy-mm-dd")),[1]SURVEY123!$A:$A,[1]SURVEY123!$AJ:$AJ,"")=0,"",_xlfn.XLOOKUP(($A84&amp;"_"&amp;TEXT(D$2,"yyyy-mm-dd")),[1]SURVEY123!$A:$A,[1]SURVEY123!$AJ:$AJ,""))</f>
        <v/>
      </c>
      <c r="E84" s="3" t="str">
        <f>IF(_xlfn.XLOOKUP(($A84&amp;"_"&amp;TEXT(E$2,"yyyy-mm-dd")),[1]SURVEY123!$A:$A,[1]SURVEY123!$AJ:$AJ,"")=0,"",_xlfn.XLOOKUP(($A84&amp;"_"&amp;TEXT(E$2,"yyyy-mm-dd")),[1]SURVEY123!$A:$A,[1]SURVEY123!$AJ:$AJ,""))</f>
        <v/>
      </c>
      <c r="F84" s="3" t="str">
        <f>IF(_xlfn.XLOOKUP(($A84&amp;"_"&amp;TEXT(F$2,"yyyy-mm-dd")),[1]SURVEY123!$A:$A,[1]SURVEY123!$AJ:$AJ,"")=0,"",_xlfn.XLOOKUP(($A84&amp;"_"&amp;TEXT(F$2,"yyyy-mm-dd")),[1]SURVEY123!$A:$A,[1]SURVEY123!$AJ:$AJ,""))</f>
        <v/>
      </c>
      <c r="G84" s="3" t="str">
        <f>IF(_xlfn.XLOOKUP(($A84&amp;"_"&amp;TEXT(G$2,"yyyy-mm-dd")),[1]SURVEY123!$A:$A,[1]SURVEY123!$AJ:$AJ,"")=0,"",_xlfn.XLOOKUP(($A84&amp;"_"&amp;TEXT(G$2,"yyyy-mm-dd")),[1]SURVEY123!$A:$A,[1]SURVEY123!$AJ:$AJ,""))</f>
        <v/>
      </c>
      <c r="H84" s="3">
        <f>IF(_xlfn.XLOOKUP(($A84&amp;"_"&amp;TEXT(H$2,"yyyy-mm-dd")),[1]SURVEY123!$A:$A,[1]SURVEY123!$AJ:$AJ,"")=0,"",_xlfn.XLOOKUP(($A84&amp;"_"&amp;TEXT(H$2,"yyyy-mm-dd")),[1]SURVEY123!$A:$A,[1]SURVEY123!$AJ:$AJ,""))</f>
        <v>12.8</v>
      </c>
      <c r="I84" s="3">
        <f>IF(_xlfn.XLOOKUP(($A84&amp;"_"&amp;TEXT(I$2,"yyyy-mm-dd")),[1]SURVEY123!$A:$A,[1]SURVEY123!$AJ:$AJ,"")=0,"",_xlfn.XLOOKUP(($A84&amp;"_"&amp;TEXT(I$2,"yyyy-mm-dd")),[1]SURVEY123!$A:$A,[1]SURVEY123!$AJ:$AJ,""))</f>
        <v>2.64</v>
      </c>
      <c r="J84" s="3">
        <f>IF(_xlfn.XLOOKUP(($A84&amp;"_"&amp;TEXT(J$2,"yyyy-mm-dd")),[1]SURVEY123!$A:$A,[1]SURVEY123!$AJ:$AJ,"")=0,"",_xlfn.XLOOKUP(($A84&amp;"_"&amp;TEXT(J$2,"yyyy-mm-dd")),[1]SURVEY123!$A:$A,[1]SURVEY123!$AJ:$AJ,""))</f>
        <v>3.8</v>
      </c>
      <c r="K84" s="3">
        <f>IF(_xlfn.XLOOKUP(($A84&amp;"_"&amp;TEXT(K$2,"yyyy-mm-dd")),[1]SURVEY123!$A:$A,[1]SURVEY123!$AJ:$AJ,"")=0,"",_xlfn.XLOOKUP(($A84&amp;"_"&amp;TEXT(K$2,"yyyy-mm-dd")),[1]SURVEY123!$A:$A,[1]SURVEY123!$AJ:$AJ,""))</f>
        <v>2.46</v>
      </c>
      <c r="L84" s="3">
        <f>IF(_xlfn.XLOOKUP(($A84&amp;"_"&amp;TEXT(L$2,"yyyy-mm-dd")),[1]SURVEY123!$A:$A,[1]SURVEY123!$AJ:$AJ,"")=0,"",_xlfn.XLOOKUP(($A84&amp;"_"&amp;TEXT(L$2,"yyyy-mm-dd")),[1]SURVEY123!$A:$A,[1]SURVEY123!$AJ:$AJ,""))</f>
        <v>10.7</v>
      </c>
      <c r="M84" s="3" t="str">
        <f>IF(_xlfn.XLOOKUP(($A84&amp;"_"&amp;TEXT(M$2,"yyyy-mm-dd")),[1]SURVEY123!$A:$A,[1]SURVEY123!$AJ:$AJ,"")=0,"",_xlfn.XLOOKUP(($A84&amp;"_"&amp;TEXT(M$2,"yyyy-mm-dd")),[1]SURVEY123!$A:$A,[1]SURVEY123!$AJ:$AJ,""))</f>
        <v/>
      </c>
      <c r="N84" s="3" t="str">
        <f>IF(_xlfn.XLOOKUP(($A84&amp;"_"&amp;TEXT(N$2,"yyyy-mm-dd")),[1]SURVEY123!$A:$A,[1]SURVEY123!$AJ:$AJ,"")=0,"",_xlfn.XLOOKUP(($A84&amp;"_"&amp;TEXT(N$2,"yyyy-mm-dd")),[1]SURVEY123!$A:$A,[1]SURVEY123!$AJ:$AJ,""))</f>
        <v/>
      </c>
      <c r="O84" s="3" t="str">
        <f>IF(_xlfn.XLOOKUP(($A84&amp;"_"&amp;TEXT(O$2,"yyyy-mm-dd")),[1]SURVEY123!$A:$A,[1]SURVEY123!$AJ:$AJ,"")=0,"",_xlfn.XLOOKUP(($A84&amp;"_"&amp;TEXT(O$2,"yyyy-mm-dd")),[1]SURVEY123!$A:$A,[1]SURVEY123!$AJ:$AJ,""))</f>
        <v/>
      </c>
      <c r="P84" s="3" t="str">
        <f>IF(_xlfn.XLOOKUP(($A84&amp;"_"&amp;TEXT(P$2,"yyyy-mm-dd")),[1]SURVEY123!$A:$A,[1]SURVEY123!$AJ:$AJ,"")=0,"",_xlfn.XLOOKUP(($A84&amp;"_"&amp;TEXT(P$2,"yyyy-mm-dd")),[1]SURVEY123!$A:$A,[1]SURVEY123!$AJ:$AJ,""))</f>
        <v/>
      </c>
      <c r="Q84" s="3" t="str">
        <f>IF(_xlfn.XLOOKUP(($A84&amp;"_"&amp;TEXT(Q$2,"yyyy-mm-dd")),[1]SURVEY123!$A:$A,[1]SURVEY123!$AJ:$AJ,"")=0,"",_xlfn.XLOOKUP(($A84&amp;"_"&amp;TEXT(Q$2,"yyyy-mm-dd")),[1]SURVEY123!$A:$A,[1]SURVEY123!$AJ:$AJ,""))</f>
        <v/>
      </c>
      <c r="R84" s="21">
        <f t="shared" si="1"/>
        <v>0</v>
      </c>
      <c r="S84" s="21">
        <f t="shared" si="2"/>
        <v>0</v>
      </c>
      <c r="T84" s="12" t="str" cm="1">
        <f t="array" ref="T84">_xlfn.IFS(B84="","NA",R84=0, "Excellent", S84=0, "Good", OR(S84=1, S84=2), "Fair", S84&gt;=3, "Poor")</f>
        <v>Excellent</v>
      </c>
    </row>
    <row r="85" spans="1:20">
      <c r="A85" s="3" t="s">
        <v>88</v>
      </c>
      <c r="B85" s="24" t="str">
        <f t="shared" si="4"/>
        <v/>
      </c>
      <c r="C85" s="3" t="str">
        <f>IF(_xlfn.XLOOKUP(($A85&amp;"_"&amp;TEXT(C$2,"yyyy-mm-dd")),[1]SURVEY123!$A:$A,[1]SURVEY123!$AJ:$AJ,"")=0,"",_xlfn.XLOOKUP(($A85&amp;"_"&amp;TEXT(C$2,"yyyy-mm-dd")),[1]SURVEY123!$A:$A,[1]SURVEY123!$AJ:$AJ,""))</f>
        <v/>
      </c>
      <c r="D85" s="3" t="str">
        <f>IF(_xlfn.XLOOKUP(($A85&amp;"_"&amp;TEXT(D$2,"yyyy-mm-dd")),[1]SURVEY123!$A:$A,[1]SURVEY123!$AJ:$AJ,"")=0,"",_xlfn.XLOOKUP(($A85&amp;"_"&amp;TEXT(D$2,"yyyy-mm-dd")),[1]SURVEY123!$A:$A,[1]SURVEY123!$AJ:$AJ,""))</f>
        <v/>
      </c>
      <c r="E85" s="3" t="str">
        <f>IF(_xlfn.XLOOKUP(($A85&amp;"_"&amp;TEXT(E$2,"yyyy-mm-dd")),[1]SURVEY123!$A:$A,[1]SURVEY123!$AJ:$AJ,"")=0,"",_xlfn.XLOOKUP(($A85&amp;"_"&amp;TEXT(E$2,"yyyy-mm-dd")),[1]SURVEY123!$A:$A,[1]SURVEY123!$AJ:$AJ,""))</f>
        <v/>
      </c>
      <c r="F85" s="3" t="str">
        <f>IF(_xlfn.XLOOKUP(($A85&amp;"_"&amp;TEXT(F$2,"yyyy-mm-dd")),[1]SURVEY123!$A:$A,[1]SURVEY123!$AJ:$AJ,"")=0,"",_xlfn.XLOOKUP(($A85&amp;"_"&amp;TEXT(F$2,"yyyy-mm-dd")),[1]SURVEY123!$A:$A,[1]SURVEY123!$AJ:$AJ,""))</f>
        <v/>
      </c>
      <c r="G85" s="3" t="str">
        <f>IF(_xlfn.XLOOKUP(($A85&amp;"_"&amp;TEXT(G$2,"yyyy-mm-dd")),[1]SURVEY123!$A:$A,[1]SURVEY123!$AJ:$AJ,"")=0,"",_xlfn.XLOOKUP(($A85&amp;"_"&amp;TEXT(G$2,"yyyy-mm-dd")),[1]SURVEY123!$A:$A,[1]SURVEY123!$AJ:$AJ,""))</f>
        <v/>
      </c>
      <c r="H85" s="3" t="str">
        <f>IF(_xlfn.XLOOKUP(($A85&amp;"_"&amp;TEXT(H$2,"yyyy-mm-dd")),[1]SURVEY123!$A:$A,[1]SURVEY123!$AJ:$AJ,"")=0,"",_xlfn.XLOOKUP(($A85&amp;"_"&amp;TEXT(H$2,"yyyy-mm-dd")),[1]SURVEY123!$A:$A,[1]SURVEY123!$AJ:$AJ,""))</f>
        <v/>
      </c>
      <c r="I85" s="3" t="str">
        <f>IF(_xlfn.XLOOKUP(($A85&amp;"_"&amp;TEXT(I$2,"yyyy-mm-dd")),[1]SURVEY123!$A:$A,[1]SURVEY123!$AJ:$AJ,"")=0,"",_xlfn.XLOOKUP(($A85&amp;"_"&amp;TEXT(I$2,"yyyy-mm-dd")),[1]SURVEY123!$A:$A,[1]SURVEY123!$AJ:$AJ,""))</f>
        <v/>
      </c>
      <c r="J85" s="3" t="str">
        <f>IF(_xlfn.XLOOKUP(($A85&amp;"_"&amp;TEXT(J$2,"yyyy-mm-dd")),[1]SURVEY123!$A:$A,[1]SURVEY123!$AJ:$AJ,"")=0,"",_xlfn.XLOOKUP(($A85&amp;"_"&amp;TEXT(J$2,"yyyy-mm-dd")),[1]SURVEY123!$A:$A,[1]SURVEY123!$AJ:$AJ,""))</f>
        <v/>
      </c>
      <c r="K85" s="3" t="str">
        <f>IF(_xlfn.XLOOKUP(($A85&amp;"_"&amp;TEXT(K$2,"yyyy-mm-dd")),[1]SURVEY123!$A:$A,[1]SURVEY123!$AJ:$AJ,"")=0,"",_xlfn.XLOOKUP(($A85&amp;"_"&amp;TEXT(K$2,"yyyy-mm-dd")),[1]SURVEY123!$A:$A,[1]SURVEY123!$AJ:$AJ,""))</f>
        <v/>
      </c>
      <c r="L85" s="3" t="str">
        <f>IF(_xlfn.XLOOKUP(($A85&amp;"_"&amp;TEXT(L$2,"yyyy-mm-dd")),[1]SURVEY123!$A:$A,[1]SURVEY123!$AJ:$AJ,"")=0,"",_xlfn.XLOOKUP(($A85&amp;"_"&amp;TEXT(L$2,"yyyy-mm-dd")),[1]SURVEY123!$A:$A,[1]SURVEY123!$AJ:$AJ,""))</f>
        <v/>
      </c>
      <c r="M85" s="3" t="str">
        <f>IF(_xlfn.XLOOKUP(($A85&amp;"_"&amp;TEXT(M$2,"yyyy-mm-dd")),[1]SURVEY123!$A:$A,[1]SURVEY123!$AJ:$AJ,"")=0,"",_xlfn.XLOOKUP(($A85&amp;"_"&amp;TEXT(M$2,"yyyy-mm-dd")),[1]SURVEY123!$A:$A,[1]SURVEY123!$AJ:$AJ,""))</f>
        <v/>
      </c>
      <c r="N85" s="3" t="str">
        <f>IF(_xlfn.XLOOKUP(($A85&amp;"_"&amp;TEXT(N$2,"yyyy-mm-dd")),[1]SURVEY123!$A:$A,[1]SURVEY123!$AJ:$AJ,"")=0,"",_xlfn.XLOOKUP(($A85&amp;"_"&amp;TEXT(N$2,"yyyy-mm-dd")),[1]SURVEY123!$A:$A,[1]SURVEY123!$AJ:$AJ,""))</f>
        <v/>
      </c>
      <c r="O85" s="3" t="str">
        <f>IF(_xlfn.XLOOKUP(($A85&amp;"_"&amp;TEXT(O$2,"yyyy-mm-dd")),[1]SURVEY123!$A:$A,[1]SURVEY123!$AJ:$AJ,"")=0,"",_xlfn.XLOOKUP(($A85&amp;"_"&amp;TEXT(O$2,"yyyy-mm-dd")),[1]SURVEY123!$A:$A,[1]SURVEY123!$AJ:$AJ,""))</f>
        <v/>
      </c>
      <c r="P85" s="3" t="str">
        <f>IF(_xlfn.XLOOKUP(($A85&amp;"_"&amp;TEXT(P$2,"yyyy-mm-dd")),[1]SURVEY123!$A:$A,[1]SURVEY123!$AJ:$AJ,"")=0,"",_xlfn.XLOOKUP(($A85&amp;"_"&amp;TEXT(P$2,"yyyy-mm-dd")),[1]SURVEY123!$A:$A,[1]SURVEY123!$AJ:$AJ,""))</f>
        <v/>
      </c>
      <c r="Q85" s="3" t="str">
        <f>IF(_xlfn.XLOOKUP(($A85&amp;"_"&amp;TEXT(Q$2,"yyyy-mm-dd")),[1]SURVEY123!$A:$A,[1]SURVEY123!$AJ:$AJ,"")=0,"",_xlfn.XLOOKUP(($A85&amp;"_"&amp;TEXT(Q$2,"yyyy-mm-dd")),[1]SURVEY123!$A:$A,[1]SURVEY123!$AJ:$AJ,""))</f>
        <v/>
      </c>
      <c r="R85" s="21">
        <f t="shared" si="1"/>
        <v>0</v>
      </c>
      <c r="S85" s="21">
        <f t="shared" si="2"/>
        <v>0</v>
      </c>
      <c r="T85" s="12" t="str" cm="1">
        <f t="array" ref="T85">_xlfn.IFS(B85="","NA",R85=0, "Excellent", S85=0, "Good", OR(S85=1, S85=2), "Fair", S85&gt;=3, "Poor")</f>
        <v>NA</v>
      </c>
    </row>
    <row r="86" spans="1:20">
      <c r="A86" s="3" t="s">
        <v>89</v>
      </c>
      <c r="B86" s="24">
        <f t="shared" si="4"/>
        <v>9.67</v>
      </c>
      <c r="C86" s="3">
        <f>IF(_xlfn.XLOOKUP(($A86&amp;"_"&amp;TEXT(C$2,"yyyy-mm-dd")),[1]SURVEY123!$A:$A,[1]SURVEY123!$AJ:$AJ,"")=0,"",_xlfn.XLOOKUP(($A86&amp;"_"&amp;TEXT(C$2,"yyyy-mm-dd")),[1]SURVEY123!$A:$A,[1]SURVEY123!$AJ:$AJ,""))</f>
        <v>6.97</v>
      </c>
      <c r="D86" s="3">
        <f>IF(_xlfn.XLOOKUP(($A86&amp;"_"&amp;TEXT(D$2,"yyyy-mm-dd")),[1]SURVEY123!$A:$A,[1]SURVEY123!$AJ:$AJ,"")=0,"",_xlfn.XLOOKUP(($A86&amp;"_"&amp;TEXT(D$2,"yyyy-mm-dd")),[1]SURVEY123!$A:$A,[1]SURVEY123!$AJ:$AJ,""))</f>
        <v>9.08</v>
      </c>
      <c r="E86" s="3">
        <f>IF(_xlfn.XLOOKUP(($A86&amp;"_"&amp;TEXT(E$2,"yyyy-mm-dd")),[1]SURVEY123!$A:$A,[1]SURVEY123!$AJ:$AJ,"")=0,"",_xlfn.XLOOKUP(($A86&amp;"_"&amp;TEXT(E$2,"yyyy-mm-dd")),[1]SURVEY123!$A:$A,[1]SURVEY123!$AJ:$AJ,""))</f>
        <v>17</v>
      </c>
      <c r="F86" s="3">
        <f>IF(_xlfn.XLOOKUP(($A86&amp;"_"&amp;TEXT(F$2,"yyyy-mm-dd")),[1]SURVEY123!$A:$A,[1]SURVEY123!$AJ:$AJ,"")=0,"",_xlfn.XLOOKUP(($A86&amp;"_"&amp;TEXT(F$2,"yyyy-mm-dd")),[1]SURVEY123!$A:$A,[1]SURVEY123!$AJ:$AJ,""))</f>
        <v>3.38</v>
      </c>
      <c r="G86" s="3">
        <f>IF(_xlfn.XLOOKUP(($A86&amp;"_"&amp;TEXT(G$2,"yyyy-mm-dd")),[1]SURVEY123!$A:$A,[1]SURVEY123!$AJ:$AJ,"")=0,"",_xlfn.XLOOKUP(($A86&amp;"_"&amp;TEXT(G$2,"yyyy-mm-dd")),[1]SURVEY123!$A:$A,[1]SURVEY123!$AJ:$AJ,""))</f>
        <v>20.7</v>
      </c>
      <c r="H86" s="3" t="str">
        <f>IF(_xlfn.XLOOKUP(($A86&amp;"_"&amp;TEXT(H$2,"yyyy-mm-dd")),[1]SURVEY123!$A:$A,[1]SURVEY123!$AJ:$AJ,"")=0,"",_xlfn.XLOOKUP(($A86&amp;"_"&amp;TEXT(H$2,"yyyy-mm-dd")),[1]SURVEY123!$A:$A,[1]SURVEY123!$AJ:$AJ,""))</f>
        <v/>
      </c>
      <c r="I86" s="3" t="str">
        <f>IF(_xlfn.XLOOKUP(($A86&amp;"_"&amp;TEXT(I$2,"yyyy-mm-dd")),[1]SURVEY123!$A:$A,[1]SURVEY123!$AJ:$AJ,"")=0,"",_xlfn.XLOOKUP(($A86&amp;"_"&amp;TEXT(I$2,"yyyy-mm-dd")),[1]SURVEY123!$A:$A,[1]SURVEY123!$AJ:$AJ,""))</f>
        <v/>
      </c>
      <c r="J86" s="3" t="str">
        <f>IF(_xlfn.XLOOKUP(($A86&amp;"_"&amp;TEXT(J$2,"yyyy-mm-dd")),[1]SURVEY123!$A:$A,[1]SURVEY123!$AJ:$AJ,"")=0,"",_xlfn.XLOOKUP(($A86&amp;"_"&amp;TEXT(J$2,"yyyy-mm-dd")),[1]SURVEY123!$A:$A,[1]SURVEY123!$AJ:$AJ,""))</f>
        <v/>
      </c>
      <c r="K86" s="3">
        <f>IF(_xlfn.XLOOKUP(($A86&amp;"_"&amp;TEXT(K$2,"yyyy-mm-dd")),[1]SURVEY123!$A:$A,[1]SURVEY123!$AJ:$AJ,"")=0,"",_xlfn.XLOOKUP(($A86&amp;"_"&amp;TEXT(K$2,"yyyy-mm-dd")),[1]SURVEY123!$A:$A,[1]SURVEY123!$AJ:$AJ,""))</f>
        <v>3.5</v>
      </c>
      <c r="L86" s="3">
        <f>IF(_xlfn.XLOOKUP(($A86&amp;"_"&amp;TEXT(L$2,"yyyy-mm-dd")),[1]SURVEY123!$A:$A,[1]SURVEY123!$AJ:$AJ,"")=0,"",_xlfn.XLOOKUP(($A86&amp;"_"&amp;TEXT(L$2,"yyyy-mm-dd")),[1]SURVEY123!$A:$A,[1]SURVEY123!$AJ:$AJ,""))</f>
        <v>14.7</v>
      </c>
      <c r="M86" s="3" t="str">
        <f>IF(_xlfn.XLOOKUP(($A86&amp;"_"&amp;TEXT(M$2,"yyyy-mm-dd")),[1]SURVEY123!$A:$A,[1]SURVEY123!$AJ:$AJ,"")=0,"",_xlfn.XLOOKUP(($A86&amp;"_"&amp;TEXT(M$2,"yyyy-mm-dd")),[1]SURVEY123!$A:$A,[1]SURVEY123!$AJ:$AJ,""))</f>
        <v/>
      </c>
      <c r="N86" s="3">
        <f>IF(_xlfn.XLOOKUP(($A86&amp;"_"&amp;TEXT(N$2,"yyyy-mm-dd")),[1]SURVEY123!$A:$A,[1]SURVEY123!$AJ:$AJ,"")=0,"",_xlfn.XLOOKUP(($A86&amp;"_"&amp;TEXT(N$2,"yyyy-mm-dd")),[1]SURVEY123!$A:$A,[1]SURVEY123!$AJ:$AJ,""))</f>
        <v>2.0299999999999998</v>
      </c>
      <c r="O86" s="3" t="str">
        <f>IF(_xlfn.XLOOKUP(($A86&amp;"_"&amp;TEXT(O$2,"yyyy-mm-dd")),[1]SURVEY123!$A:$A,[1]SURVEY123!$AJ:$AJ,"")=0,"",_xlfn.XLOOKUP(($A86&amp;"_"&amp;TEXT(O$2,"yyyy-mm-dd")),[1]SURVEY123!$A:$A,[1]SURVEY123!$AJ:$AJ,""))</f>
        <v/>
      </c>
      <c r="P86" s="3" t="str">
        <f>IF(_xlfn.XLOOKUP(($A86&amp;"_"&amp;TEXT(P$2,"yyyy-mm-dd")),[1]SURVEY123!$A:$A,[1]SURVEY123!$AJ:$AJ,"")=0,"",_xlfn.XLOOKUP(($A86&amp;"_"&amp;TEXT(P$2,"yyyy-mm-dd")),[1]SURVEY123!$A:$A,[1]SURVEY123!$AJ:$AJ,""))</f>
        <v/>
      </c>
      <c r="Q86" s="3" t="str">
        <f>IF(_xlfn.XLOOKUP(($A86&amp;"_"&amp;TEXT(Q$2,"yyyy-mm-dd")),[1]SURVEY123!$A:$A,[1]SURVEY123!$AJ:$AJ,"")=0,"",_xlfn.XLOOKUP(($A86&amp;"_"&amp;TEXT(Q$2,"yyyy-mm-dd")),[1]SURVEY123!$A:$A,[1]SURVEY123!$AJ:$AJ,""))</f>
        <v/>
      </c>
      <c r="R86" s="21">
        <f t="shared" si="1"/>
        <v>2</v>
      </c>
      <c r="S86" s="21">
        <f t="shared" si="2"/>
        <v>0</v>
      </c>
      <c r="T86" s="12" t="str" cm="1">
        <f t="array" ref="T86">_xlfn.IFS(B86="","NA",R86=0, "Excellent", S86=0, "Good", OR(S86=1, S86=2), "Fair", S86&gt;=3, "Poor")</f>
        <v>Good</v>
      </c>
    </row>
    <row r="87" spans="1:20">
      <c r="A87" s="3" t="s">
        <v>90</v>
      </c>
      <c r="B87" s="24">
        <f t="shared" si="4"/>
        <v>12.574</v>
      </c>
      <c r="C87" s="3" t="str">
        <f>IF(_xlfn.XLOOKUP(($A87&amp;"_"&amp;TEXT(C$2,"yyyy-mm-dd")),[1]SURVEY123!$A:$A,[1]SURVEY123!$AJ:$AJ,"")=0,"",_xlfn.XLOOKUP(($A87&amp;"_"&amp;TEXT(C$2,"yyyy-mm-dd")),[1]SURVEY123!$A:$A,[1]SURVEY123!$AJ:$AJ,""))</f>
        <v/>
      </c>
      <c r="D87" s="3" t="str">
        <f>IF(_xlfn.XLOOKUP(($A87&amp;"_"&amp;TEXT(D$2,"yyyy-mm-dd")),[1]SURVEY123!$A:$A,[1]SURVEY123!$AJ:$AJ,"")=0,"",_xlfn.XLOOKUP(($A87&amp;"_"&amp;TEXT(D$2,"yyyy-mm-dd")),[1]SURVEY123!$A:$A,[1]SURVEY123!$AJ:$AJ,""))</f>
        <v/>
      </c>
      <c r="E87" s="3" t="str">
        <f>IF(_xlfn.XLOOKUP(($A87&amp;"_"&amp;TEXT(E$2,"yyyy-mm-dd")),[1]SURVEY123!$A:$A,[1]SURVEY123!$AJ:$AJ,"")=0,"",_xlfn.XLOOKUP(($A87&amp;"_"&amp;TEXT(E$2,"yyyy-mm-dd")),[1]SURVEY123!$A:$A,[1]SURVEY123!$AJ:$AJ,""))</f>
        <v/>
      </c>
      <c r="F87" s="3" t="str">
        <f>IF(_xlfn.XLOOKUP(($A87&amp;"_"&amp;TEXT(F$2,"yyyy-mm-dd")),[1]SURVEY123!$A:$A,[1]SURVEY123!$AJ:$AJ,"")=0,"",_xlfn.XLOOKUP(($A87&amp;"_"&amp;TEXT(F$2,"yyyy-mm-dd")),[1]SURVEY123!$A:$A,[1]SURVEY123!$AJ:$AJ,""))</f>
        <v/>
      </c>
      <c r="G87" s="3" t="str">
        <f>IF(_xlfn.XLOOKUP(($A87&amp;"_"&amp;TEXT(G$2,"yyyy-mm-dd")),[1]SURVEY123!$A:$A,[1]SURVEY123!$AJ:$AJ,"")=0,"",_xlfn.XLOOKUP(($A87&amp;"_"&amp;TEXT(G$2,"yyyy-mm-dd")),[1]SURVEY123!$A:$A,[1]SURVEY123!$AJ:$AJ,""))</f>
        <v/>
      </c>
      <c r="H87" s="3">
        <f>IF(_xlfn.XLOOKUP(($A87&amp;"_"&amp;TEXT(H$2,"yyyy-mm-dd")),[1]SURVEY123!$A:$A,[1]SURVEY123!$AJ:$AJ,"")=0,"",_xlfn.XLOOKUP(($A87&amp;"_"&amp;TEXT(H$2,"yyyy-mm-dd")),[1]SURVEY123!$A:$A,[1]SURVEY123!$AJ:$AJ,""))</f>
        <v>45.6</v>
      </c>
      <c r="I87" s="3">
        <f>IF(_xlfn.XLOOKUP(($A87&amp;"_"&amp;TEXT(I$2,"yyyy-mm-dd")),[1]SURVEY123!$A:$A,[1]SURVEY123!$AJ:$AJ,"")=0,"",_xlfn.XLOOKUP(($A87&amp;"_"&amp;TEXT(I$2,"yyyy-mm-dd")),[1]SURVEY123!$A:$A,[1]SURVEY123!$AJ:$AJ,""))</f>
        <v>4.05</v>
      </c>
      <c r="J87" s="3">
        <f>IF(_xlfn.XLOOKUP(($A87&amp;"_"&amp;TEXT(J$2,"yyyy-mm-dd")),[1]SURVEY123!$A:$A,[1]SURVEY123!$AJ:$AJ,"")=0,"",_xlfn.XLOOKUP(($A87&amp;"_"&amp;TEXT(J$2,"yyyy-mm-dd")),[1]SURVEY123!$A:$A,[1]SURVEY123!$AJ:$AJ,""))</f>
        <v>4.1100000000000003</v>
      </c>
      <c r="K87" s="3">
        <f>IF(_xlfn.XLOOKUP(($A87&amp;"_"&amp;TEXT(K$2,"yyyy-mm-dd")),[1]SURVEY123!$A:$A,[1]SURVEY123!$AJ:$AJ,"")=0,"",_xlfn.XLOOKUP(($A87&amp;"_"&amp;TEXT(K$2,"yyyy-mm-dd")),[1]SURVEY123!$A:$A,[1]SURVEY123!$AJ:$AJ,""))</f>
        <v>2.65</v>
      </c>
      <c r="L87" s="3">
        <f>IF(_xlfn.XLOOKUP(($A87&amp;"_"&amp;TEXT(L$2,"yyyy-mm-dd")),[1]SURVEY123!$A:$A,[1]SURVEY123!$AJ:$AJ,"")=0,"",_xlfn.XLOOKUP(($A87&amp;"_"&amp;TEXT(L$2,"yyyy-mm-dd")),[1]SURVEY123!$A:$A,[1]SURVEY123!$AJ:$AJ,""))</f>
        <v>6.46</v>
      </c>
      <c r="M87" s="3" t="str">
        <f>IF(_xlfn.XLOOKUP(($A87&amp;"_"&amp;TEXT(M$2,"yyyy-mm-dd")),[1]SURVEY123!$A:$A,[1]SURVEY123!$AJ:$AJ,"")=0,"",_xlfn.XLOOKUP(($A87&amp;"_"&amp;TEXT(M$2,"yyyy-mm-dd")),[1]SURVEY123!$A:$A,[1]SURVEY123!$AJ:$AJ,""))</f>
        <v/>
      </c>
      <c r="N87" s="3" t="str">
        <f>IF(_xlfn.XLOOKUP(($A87&amp;"_"&amp;TEXT(N$2,"yyyy-mm-dd")),[1]SURVEY123!$A:$A,[1]SURVEY123!$AJ:$AJ,"")=0,"",_xlfn.XLOOKUP(($A87&amp;"_"&amp;TEXT(N$2,"yyyy-mm-dd")),[1]SURVEY123!$A:$A,[1]SURVEY123!$AJ:$AJ,""))</f>
        <v/>
      </c>
      <c r="O87" s="3" t="str">
        <f>IF(_xlfn.XLOOKUP(($A87&amp;"_"&amp;TEXT(O$2,"yyyy-mm-dd")),[1]SURVEY123!$A:$A,[1]SURVEY123!$AJ:$AJ,"")=0,"",_xlfn.XLOOKUP(($A87&amp;"_"&amp;TEXT(O$2,"yyyy-mm-dd")),[1]SURVEY123!$A:$A,[1]SURVEY123!$AJ:$AJ,""))</f>
        <v/>
      </c>
      <c r="P87" s="3" t="str">
        <f>IF(_xlfn.XLOOKUP(($A87&amp;"_"&amp;TEXT(P$2,"yyyy-mm-dd")),[1]SURVEY123!$A:$A,[1]SURVEY123!$AJ:$AJ,"")=0,"",_xlfn.XLOOKUP(($A87&amp;"_"&amp;TEXT(P$2,"yyyy-mm-dd")),[1]SURVEY123!$A:$A,[1]SURVEY123!$AJ:$AJ,""))</f>
        <v/>
      </c>
      <c r="Q87" s="3" t="str">
        <f>IF(_xlfn.XLOOKUP(($A87&amp;"_"&amp;TEXT(Q$2,"yyyy-mm-dd")),[1]SURVEY123!$A:$A,[1]SURVEY123!$AJ:$AJ,"")=0,"",_xlfn.XLOOKUP(($A87&amp;"_"&amp;TEXT(Q$2,"yyyy-mm-dd")),[1]SURVEY123!$A:$A,[1]SURVEY123!$AJ:$AJ,""))</f>
        <v/>
      </c>
      <c r="R87" s="21">
        <f t="shared" si="1"/>
        <v>1</v>
      </c>
      <c r="S87" s="21">
        <f t="shared" si="2"/>
        <v>0</v>
      </c>
      <c r="T87" s="12" t="str" cm="1">
        <f t="array" ref="T87">_xlfn.IFS(B87="","NA",R87=0, "Excellent", S87=0, "Good", OR(S87=1, S87=2), "Fair", S87&gt;=3, "Poor")</f>
        <v>Good</v>
      </c>
    </row>
    <row r="88" spans="1:20">
      <c r="A88" s="3" t="s">
        <v>91</v>
      </c>
      <c r="B88" s="24" t="str">
        <f t="shared" si="4"/>
        <v/>
      </c>
      <c r="C88" s="3" t="str">
        <f>IF(_xlfn.XLOOKUP(($A88&amp;"_"&amp;TEXT(C$2,"yyyy-mm-dd")),[1]SURVEY123!$A:$A,[1]SURVEY123!$AJ:$AJ,"")=0,"",_xlfn.XLOOKUP(($A88&amp;"_"&amp;TEXT(C$2,"yyyy-mm-dd")),[1]SURVEY123!$A:$A,[1]SURVEY123!$AJ:$AJ,""))</f>
        <v/>
      </c>
      <c r="D88" s="3" t="str">
        <f>IF(_xlfn.XLOOKUP(($A88&amp;"_"&amp;TEXT(D$2,"yyyy-mm-dd")),[1]SURVEY123!$A:$A,[1]SURVEY123!$AJ:$AJ,"")=0,"",_xlfn.XLOOKUP(($A88&amp;"_"&amp;TEXT(D$2,"yyyy-mm-dd")),[1]SURVEY123!$A:$A,[1]SURVEY123!$AJ:$AJ,""))</f>
        <v/>
      </c>
      <c r="E88" s="3" t="str">
        <f>IF(_xlfn.XLOOKUP(($A88&amp;"_"&amp;TEXT(E$2,"yyyy-mm-dd")),[1]SURVEY123!$A:$A,[1]SURVEY123!$AJ:$AJ,"")=0,"",_xlfn.XLOOKUP(($A88&amp;"_"&amp;TEXT(E$2,"yyyy-mm-dd")),[1]SURVEY123!$A:$A,[1]SURVEY123!$AJ:$AJ,""))</f>
        <v/>
      </c>
      <c r="F88" s="3" t="str">
        <f>IF(_xlfn.XLOOKUP(($A88&amp;"_"&amp;TEXT(F$2,"yyyy-mm-dd")),[1]SURVEY123!$A:$A,[1]SURVEY123!$AJ:$AJ,"")=0,"",_xlfn.XLOOKUP(($A88&amp;"_"&amp;TEXT(F$2,"yyyy-mm-dd")),[1]SURVEY123!$A:$A,[1]SURVEY123!$AJ:$AJ,""))</f>
        <v/>
      </c>
      <c r="G88" s="3" t="str">
        <f>IF(_xlfn.XLOOKUP(($A88&amp;"_"&amp;TEXT(G$2,"yyyy-mm-dd")),[1]SURVEY123!$A:$A,[1]SURVEY123!$AJ:$AJ,"")=0,"",_xlfn.XLOOKUP(($A88&amp;"_"&amp;TEXT(G$2,"yyyy-mm-dd")),[1]SURVEY123!$A:$A,[1]SURVEY123!$AJ:$AJ,""))</f>
        <v/>
      </c>
      <c r="H88" s="3" t="str">
        <f>IF(_xlfn.XLOOKUP(($A88&amp;"_"&amp;TEXT(H$2,"yyyy-mm-dd")),[1]SURVEY123!$A:$A,[1]SURVEY123!$AJ:$AJ,"")=0,"",_xlfn.XLOOKUP(($A88&amp;"_"&amp;TEXT(H$2,"yyyy-mm-dd")),[1]SURVEY123!$A:$A,[1]SURVEY123!$AJ:$AJ,""))</f>
        <v/>
      </c>
      <c r="I88" s="3" t="str">
        <f>IF(_xlfn.XLOOKUP(($A88&amp;"_"&amp;TEXT(I$2,"yyyy-mm-dd")),[1]SURVEY123!$A:$A,[1]SURVEY123!$AJ:$AJ,"")=0,"",_xlfn.XLOOKUP(($A88&amp;"_"&amp;TEXT(I$2,"yyyy-mm-dd")),[1]SURVEY123!$A:$A,[1]SURVEY123!$AJ:$AJ,""))</f>
        <v/>
      </c>
      <c r="J88" s="3" t="str">
        <f>IF(_xlfn.XLOOKUP(($A88&amp;"_"&amp;TEXT(J$2,"yyyy-mm-dd")),[1]SURVEY123!$A:$A,[1]SURVEY123!$AJ:$AJ,"")=0,"",_xlfn.XLOOKUP(($A88&amp;"_"&amp;TEXT(J$2,"yyyy-mm-dd")),[1]SURVEY123!$A:$A,[1]SURVEY123!$AJ:$AJ,""))</f>
        <v/>
      </c>
      <c r="K88" s="3" t="str">
        <f>IF(_xlfn.XLOOKUP(($A88&amp;"_"&amp;TEXT(K$2,"yyyy-mm-dd")),[1]SURVEY123!$A:$A,[1]SURVEY123!$AJ:$AJ,"")=0,"",_xlfn.XLOOKUP(($A88&amp;"_"&amp;TEXT(K$2,"yyyy-mm-dd")),[1]SURVEY123!$A:$A,[1]SURVEY123!$AJ:$AJ,""))</f>
        <v/>
      </c>
      <c r="L88" s="3" t="str">
        <f>IF(_xlfn.XLOOKUP(($A88&amp;"_"&amp;TEXT(L$2,"yyyy-mm-dd")),[1]SURVEY123!$A:$A,[1]SURVEY123!$AJ:$AJ,"")=0,"",_xlfn.XLOOKUP(($A88&amp;"_"&amp;TEXT(L$2,"yyyy-mm-dd")),[1]SURVEY123!$A:$A,[1]SURVEY123!$AJ:$AJ,""))</f>
        <v/>
      </c>
      <c r="M88" s="3" t="str">
        <f>IF(_xlfn.XLOOKUP(($A88&amp;"_"&amp;TEXT(M$2,"yyyy-mm-dd")),[1]SURVEY123!$A:$A,[1]SURVEY123!$AJ:$AJ,"")=0,"",_xlfn.XLOOKUP(($A88&amp;"_"&amp;TEXT(M$2,"yyyy-mm-dd")),[1]SURVEY123!$A:$A,[1]SURVEY123!$AJ:$AJ,""))</f>
        <v/>
      </c>
      <c r="N88" s="3" t="str">
        <f>IF(_xlfn.XLOOKUP(($A88&amp;"_"&amp;TEXT(N$2,"yyyy-mm-dd")),[1]SURVEY123!$A:$A,[1]SURVEY123!$AJ:$AJ,"")=0,"",_xlfn.XLOOKUP(($A88&amp;"_"&amp;TEXT(N$2,"yyyy-mm-dd")),[1]SURVEY123!$A:$A,[1]SURVEY123!$AJ:$AJ,""))</f>
        <v/>
      </c>
      <c r="O88" s="3" t="str">
        <f>IF(_xlfn.XLOOKUP(($A88&amp;"_"&amp;TEXT(O$2,"yyyy-mm-dd")),[1]SURVEY123!$A:$A,[1]SURVEY123!$AJ:$AJ,"")=0,"",_xlfn.XLOOKUP(($A88&amp;"_"&amp;TEXT(O$2,"yyyy-mm-dd")),[1]SURVEY123!$A:$A,[1]SURVEY123!$AJ:$AJ,""))</f>
        <v/>
      </c>
      <c r="P88" s="3" t="str">
        <f>IF(_xlfn.XLOOKUP(($A88&amp;"_"&amp;TEXT(P$2,"yyyy-mm-dd")),[1]SURVEY123!$A:$A,[1]SURVEY123!$AJ:$AJ,"")=0,"",_xlfn.XLOOKUP(($A88&amp;"_"&amp;TEXT(P$2,"yyyy-mm-dd")),[1]SURVEY123!$A:$A,[1]SURVEY123!$AJ:$AJ,""))</f>
        <v/>
      </c>
      <c r="Q88" s="3" t="str">
        <f>IF(_xlfn.XLOOKUP(($A88&amp;"_"&amp;TEXT(Q$2,"yyyy-mm-dd")),[1]SURVEY123!$A:$A,[1]SURVEY123!$AJ:$AJ,"")=0,"",_xlfn.XLOOKUP(($A88&amp;"_"&amp;TEXT(Q$2,"yyyy-mm-dd")),[1]SURVEY123!$A:$A,[1]SURVEY123!$AJ:$AJ,""))</f>
        <v/>
      </c>
      <c r="R88" s="21">
        <f t="shared" si="1"/>
        <v>0</v>
      </c>
      <c r="S88" s="21">
        <f t="shared" si="2"/>
        <v>0</v>
      </c>
      <c r="T88" s="12" t="str" cm="1">
        <f t="array" ref="T88">_xlfn.IFS(B88="","NA",R88=0, "Excellent", S88=0, "Good", OR(S88=1, S88=2), "Fair", S88&gt;=3, "Poor")</f>
        <v>NA</v>
      </c>
    </row>
    <row r="89" spans="1:20">
      <c r="A89" s="3" t="s">
        <v>92</v>
      </c>
      <c r="B89" s="24" t="str">
        <f t="shared" si="4"/>
        <v/>
      </c>
      <c r="C89" s="3" t="str">
        <f>IF(_xlfn.XLOOKUP(($A89&amp;"_"&amp;TEXT(C$2,"yyyy-mm-dd")),[1]SURVEY123!$A:$A,[1]SURVEY123!$AJ:$AJ,"")=0,"",_xlfn.XLOOKUP(($A89&amp;"_"&amp;TEXT(C$2,"yyyy-mm-dd")),[1]SURVEY123!$A:$A,[1]SURVEY123!$AJ:$AJ,""))</f>
        <v/>
      </c>
      <c r="D89" s="3" t="str">
        <f>IF(_xlfn.XLOOKUP(($A89&amp;"_"&amp;TEXT(D$2,"yyyy-mm-dd")),[1]SURVEY123!$A:$A,[1]SURVEY123!$AJ:$AJ,"")=0,"",_xlfn.XLOOKUP(($A89&amp;"_"&amp;TEXT(D$2,"yyyy-mm-dd")),[1]SURVEY123!$A:$A,[1]SURVEY123!$AJ:$AJ,""))</f>
        <v/>
      </c>
      <c r="E89" s="3" t="str">
        <f>IF(_xlfn.XLOOKUP(($A89&amp;"_"&amp;TEXT(E$2,"yyyy-mm-dd")),[1]SURVEY123!$A:$A,[1]SURVEY123!$AJ:$AJ,"")=0,"",_xlfn.XLOOKUP(($A89&amp;"_"&amp;TEXT(E$2,"yyyy-mm-dd")),[1]SURVEY123!$A:$A,[1]SURVEY123!$AJ:$AJ,""))</f>
        <v/>
      </c>
      <c r="F89" s="3" t="str">
        <f>IF(_xlfn.XLOOKUP(($A89&amp;"_"&amp;TEXT(F$2,"yyyy-mm-dd")),[1]SURVEY123!$A:$A,[1]SURVEY123!$AJ:$AJ,"")=0,"",_xlfn.XLOOKUP(($A89&amp;"_"&amp;TEXT(F$2,"yyyy-mm-dd")),[1]SURVEY123!$A:$A,[1]SURVEY123!$AJ:$AJ,""))</f>
        <v/>
      </c>
      <c r="G89" s="3" t="str">
        <f>IF(_xlfn.XLOOKUP(($A89&amp;"_"&amp;TEXT(G$2,"yyyy-mm-dd")),[1]SURVEY123!$A:$A,[1]SURVEY123!$AJ:$AJ,"")=0,"",_xlfn.XLOOKUP(($A89&amp;"_"&amp;TEXT(G$2,"yyyy-mm-dd")),[1]SURVEY123!$A:$A,[1]SURVEY123!$AJ:$AJ,""))</f>
        <v/>
      </c>
      <c r="H89" s="3" t="str">
        <f>IF(_xlfn.XLOOKUP(($A89&amp;"_"&amp;TEXT(H$2,"yyyy-mm-dd")),[1]SURVEY123!$A:$A,[1]SURVEY123!$AJ:$AJ,"")=0,"",_xlfn.XLOOKUP(($A89&amp;"_"&amp;TEXT(H$2,"yyyy-mm-dd")),[1]SURVEY123!$A:$A,[1]SURVEY123!$AJ:$AJ,""))</f>
        <v/>
      </c>
      <c r="I89" s="3" t="str">
        <f>IF(_xlfn.XLOOKUP(($A89&amp;"_"&amp;TEXT(I$2,"yyyy-mm-dd")),[1]SURVEY123!$A:$A,[1]SURVEY123!$AJ:$AJ,"")=0,"",_xlfn.XLOOKUP(($A89&amp;"_"&amp;TEXT(I$2,"yyyy-mm-dd")),[1]SURVEY123!$A:$A,[1]SURVEY123!$AJ:$AJ,""))</f>
        <v/>
      </c>
      <c r="J89" s="3" t="str">
        <f>IF(_xlfn.XLOOKUP(($A89&amp;"_"&amp;TEXT(J$2,"yyyy-mm-dd")),[1]SURVEY123!$A:$A,[1]SURVEY123!$AJ:$AJ,"")=0,"",_xlfn.XLOOKUP(($A89&amp;"_"&amp;TEXT(J$2,"yyyy-mm-dd")),[1]SURVEY123!$A:$A,[1]SURVEY123!$AJ:$AJ,""))</f>
        <v/>
      </c>
      <c r="K89" s="3" t="str">
        <f>IF(_xlfn.XLOOKUP(($A89&amp;"_"&amp;TEXT(K$2,"yyyy-mm-dd")),[1]SURVEY123!$A:$A,[1]SURVEY123!$AJ:$AJ,"")=0,"",_xlfn.XLOOKUP(($A89&amp;"_"&amp;TEXT(K$2,"yyyy-mm-dd")),[1]SURVEY123!$A:$A,[1]SURVEY123!$AJ:$AJ,""))</f>
        <v/>
      </c>
      <c r="L89" s="3" t="str">
        <f>IF(_xlfn.XLOOKUP(($A89&amp;"_"&amp;TEXT(L$2,"yyyy-mm-dd")),[1]SURVEY123!$A:$A,[1]SURVEY123!$AJ:$AJ,"")=0,"",_xlfn.XLOOKUP(($A89&amp;"_"&amp;TEXT(L$2,"yyyy-mm-dd")),[1]SURVEY123!$A:$A,[1]SURVEY123!$AJ:$AJ,""))</f>
        <v/>
      </c>
      <c r="M89" s="3" t="str">
        <f>IF(_xlfn.XLOOKUP(($A89&amp;"_"&amp;TEXT(M$2,"yyyy-mm-dd")),[1]SURVEY123!$A:$A,[1]SURVEY123!$AJ:$AJ,"")=0,"",_xlfn.XLOOKUP(($A89&amp;"_"&amp;TEXT(M$2,"yyyy-mm-dd")),[1]SURVEY123!$A:$A,[1]SURVEY123!$AJ:$AJ,""))</f>
        <v/>
      </c>
      <c r="N89" s="3" t="str">
        <f>IF(_xlfn.XLOOKUP(($A89&amp;"_"&amp;TEXT(N$2,"yyyy-mm-dd")),[1]SURVEY123!$A:$A,[1]SURVEY123!$AJ:$AJ,"")=0,"",_xlfn.XLOOKUP(($A89&amp;"_"&amp;TEXT(N$2,"yyyy-mm-dd")),[1]SURVEY123!$A:$A,[1]SURVEY123!$AJ:$AJ,""))</f>
        <v/>
      </c>
      <c r="O89" s="3" t="str">
        <f>IF(_xlfn.XLOOKUP(($A89&amp;"_"&amp;TEXT(O$2,"yyyy-mm-dd")),[1]SURVEY123!$A:$A,[1]SURVEY123!$AJ:$AJ,"")=0,"",_xlfn.XLOOKUP(($A89&amp;"_"&amp;TEXT(O$2,"yyyy-mm-dd")),[1]SURVEY123!$A:$A,[1]SURVEY123!$AJ:$AJ,""))</f>
        <v/>
      </c>
      <c r="P89" s="3" t="str">
        <f>IF(_xlfn.XLOOKUP(($A89&amp;"_"&amp;TEXT(P$2,"yyyy-mm-dd")),[1]SURVEY123!$A:$A,[1]SURVEY123!$AJ:$AJ,"")=0,"",_xlfn.XLOOKUP(($A89&amp;"_"&amp;TEXT(P$2,"yyyy-mm-dd")),[1]SURVEY123!$A:$A,[1]SURVEY123!$AJ:$AJ,""))</f>
        <v/>
      </c>
      <c r="Q89" s="3" t="str">
        <f>IF(_xlfn.XLOOKUP(($A89&amp;"_"&amp;TEXT(Q$2,"yyyy-mm-dd")),[1]SURVEY123!$A:$A,[1]SURVEY123!$AJ:$AJ,"")=0,"",_xlfn.XLOOKUP(($A89&amp;"_"&amp;TEXT(Q$2,"yyyy-mm-dd")),[1]SURVEY123!$A:$A,[1]SURVEY123!$AJ:$AJ,""))</f>
        <v/>
      </c>
      <c r="R89" s="21">
        <f t="shared" si="1"/>
        <v>0</v>
      </c>
      <c r="S89" s="21">
        <f t="shared" si="2"/>
        <v>0</v>
      </c>
      <c r="T89" s="12" t="str" cm="1">
        <f t="array" ref="T89">_xlfn.IFS(B89="","NA",R89=0, "Excellent", S89=0, "Good", OR(S89=1, S89=2), "Fair", S89&gt;=3, "Poor")</f>
        <v>NA</v>
      </c>
    </row>
    <row r="90" spans="1:20">
      <c r="A90" s="3" t="s">
        <v>93</v>
      </c>
      <c r="B90" s="24" t="str">
        <f t="shared" si="4"/>
        <v/>
      </c>
      <c r="C90" s="3" t="str">
        <f>IF(_xlfn.XLOOKUP(($A90&amp;"_"&amp;TEXT(C$2,"yyyy-mm-dd")),[1]SURVEY123!$A:$A,[1]SURVEY123!$AJ:$AJ,"")=0,"",_xlfn.XLOOKUP(($A90&amp;"_"&amp;TEXT(C$2,"yyyy-mm-dd")),[1]SURVEY123!$A:$A,[1]SURVEY123!$AJ:$AJ,""))</f>
        <v/>
      </c>
      <c r="D90" s="3" t="str">
        <f>IF(_xlfn.XLOOKUP(($A90&amp;"_"&amp;TEXT(D$2,"yyyy-mm-dd")),[1]SURVEY123!$A:$A,[1]SURVEY123!$AJ:$AJ,"")=0,"",_xlfn.XLOOKUP(($A90&amp;"_"&amp;TEXT(D$2,"yyyy-mm-dd")),[1]SURVEY123!$A:$A,[1]SURVEY123!$AJ:$AJ,""))</f>
        <v/>
      </c>
      <c r="E90" s="3" t="str">
        <f>IF(_xlfn.XLOOKUP(($A90&amp;"_"&amp;TEXT(E$2,"yyyy-mm-dd")),[1]SURVEY123!$A:$A,[1]SURVEY123!$AJ:$AJ,"")=0,"",_xlfn.XLOOKUP(($A90&amp;"_"&amp;TEXT(E$2,"yyyy-mm-dd")),[1]SURVEY123!$A:$A,[1]SURVEY123!$AJ:$AJ,""))</f>
        <v/>
      </c>
      <c r="F90" s="3" t="str">
        <f>IF(_xlfn.XLOOKUP(($A90&amp;"_"&amp;TEXT(F$2,"yyyy-mm-dd")),[1]SURVEY123!$A:$A,[1]SURVEY123!$AJ:$AJ,"")=0,"",_xlfn.XLOOKUP(($A90&amp;"_"&amp;TEXT(F$2,"yyyy-mm-dd")),[1]SURVEY123!$A:$A,[1]SURVEY123!$AJ:$AJ,""))</f>
        <v/>
      </c>
      <c r="G90" s="3" t="str">
        <f>IF(_xlfn.XLOOKUP(($A90&amp;"_"&amp;TEXT(G$2,"yyyy-mm-dd")),[1]SURVEY123!$A:$A,[1]SURVEY123!$AJ:$AJ,"")=0,"",_xlfn.XLOOKUP(($A90&amp;"_"&amp;TEXT(G$2,"yyyy-mm-dd")),[1]SURVEY123!$A:$A,[1]SURVEY123!$AJ:$AJ,""))</f>
        <v/>
      </c>
      <c r="H90" s="3" t="str">
        <f>IF(_xlfn.XLOOKUP(($A90&amp;"_"&amp;TEXT(H$2,"yyyy-mm-dd")),[1]SURVEY123!$A:$A,[1]SURVEY123!$AJ:$AJ,"")=0,"",_xlfn.XLOOKUP(($A90&amp;"_"&amp;TEXT(H$2,"yyyy-mm-dd")),[1]SURVEY123!$A:$A,[1]SURVEY123!$AJ:$AJ,""))</f>
        <v/>
      </c>
      <c r="I90" s="3" t="str">
        <f>IF(_xlfn.XLOOKUP(($A90&amp;"_"&amp;TEXT(I$2,"yyyy-mm-dd")),[1]SURVEY123!$A:$A,[1]SURVEY123!$AJ:$AJ,"")=0,"",_xlfn.XLOOKUP(($A90&amp;"_"&amp;TEXT(I$2,"yyyy-mm-dd")),[1]SURVEY123!$A:$A,[1]SURVEY123!$AJ:$AJ,""))</f>
        <v/>
      </c>
      <c r="J90" s="3" t="str">
        <f>IF(_xlfn.XLOOKUP(($A90&amp;"_"&amp;TEXT(J$2,"yyyy-mm-dd")),[1]SURVEY123!$A:$A,[1]SURVEY123!$AJ:$AJ,"")=0,"",_xlfn.XLOOKUP(($A90&amp;"_"&amp;TEXT(J$2,"yyyy-mm-dd")),[1]SURVEY123!$A:$A,[1]SURVEY123!$AJ:$AJ,""))</f>
        <v/>
      </c>
      <c r="K90" s="3" t="str">
        <f>IF(_xlfn.XLOOKUP(($A90&amp;"_"&amp;TEXT(K$2,"yyyy-mm-dd")),[1]SURVEY123!$A:$A,[1]SURVEY123!$AJ:$AJ,"")=0,"",_xlfn.XLOOKUP(($A90&amp;"_"&amp;TEXT(K$2,"yyyy-mm-dd")),[1]SURVEY123!$A:$A,[1]SURVEY123!$AJ:$AJ,""))</f>
        <v/>
      </c>
      <c r="L90" s="3" t="str">
        <f>IF(_xlfn.XLOOKUP(($A90&amp;"_"&amp;TEXT(L$2,"yyyy-mm-dd")),[1]SURVEY123!$A:$A,[1]SURVEY123!$AJ:$AJ,"")=0,"",_xlfn.XLOOKUP(($A90&amp;"_"&amp;TEXT(L$2,"yyyy-mm-dd")),[1]SURVEY123!$A:$A,[1]SURVEY123!$AJ:$AJ,""))</f>
        <v/>
      </c>
      <c r="M90" s="3" t="str">
        <f>IF(_xlfn.XLOOKUP(($A90&amp;"_"&amp;TEXT(M$2,"yyyy-mm-dd")),[1]SURVEY123!$A:$A,[1]SURVEY123!$AJ:$AJ,"")=0,"",_xlfn.XLOOKUP(($A90&amp;"_"&amp;TEXT(M$2,"yyyy-mm-dd")),[1]SURVEY123!$A:$A,[1]SURVEY123!$AJ:$AJ,""))</f>
        <v/>
      </c>
      <c r="N90" s="3" t="str">
        <f>IF(_xlfn.XLOOKUP(($A90&amp;"_"&amp;TEXT(N$2,"yyyy-mm-dd")),[1]SURVEY123!$A:$A,[1]SURVEY123!$AJ:$AJ,"")=0,"",_xlfn.XLOOKUP(($A90&amp;"_"&amp;TEXT(N$2,"yyyy-mm-dd")),[1]SURVEY123!$A:$A,[1]SURVEY123!$AJ:$AJ,""))</f>
        <v/>
      </c>
      <c r="O90" s="3" t="str">
        <f>IF(_xlfn.XLOOKUP(($A90&amp;"_"&amp;TEXT(O$2,"yyyy-mm-dd")),[1]SURVEY123!$A:$A,[1]SURVEY123!$AJ:$AJ,"")=0,"",_xlfn.XLOOKUP(($A90&amp;"_"&amp;TEXT(O$2,"yyyy-mm-dd")),[1]SURVEY123!$A:$A,[1]SURVEY123!$AJ:$AJ,""))</f>
        <v/>
      </c>
      <c r="P90" s="3" t="str">
        <f>IF(_xlfn.XLOOKUP(($A90&amp;"_"&amp;TEXT(P$2,"yyyy-mm-dd")),[1]SURVEY123!$A:$A,[1]SURVEY123!$AJ:$AJ,"")=0,"",_xlfn.XLOOKUP(($A90&amp;"_"&amp;TEXT(P$2,"yyyy-mm-dd")),[1]SURVEY123!$A:$A,[1]SURVEY123!$AJ:$AJ,""))</f>
        <v/>
      </c>
      <c r="Q90" s="3" t="str">
        <f>IF(_xlfn.XLOOKUP(($A90&amp;"_"&amp;TEXT(Q$2,"yyyy-mm-dd")),[1]SURVEY123!$A:$A,[1]SURVEY123!$AJ:$AJ,"")=0,"",_xlfn.XLOOKUP(($A90&amp;"_"&amp;TEXT(Q$2,"yyyy-mm-dd")),[1]SURVEY123!$A:$A,[1]SURVEY123!$AJ:$AJ,""))</f>
        <v/>
      </c>
      <c r="R90" s="21">
        <f t="shared" si="1"/>
        <v>0</v>
      </c>
      <c r="S90" s="21">
        <f t="shared" si="2"/>
        <v>0</v>
      </c>
      <c r="T90" s="12" t="str" cm="1">
        <f t="array" ref="T90">_xlfn.IFS(B90="","NA",R90=0, "Excellent", S90=0, "Good", OR(S90=1, S90=2), "Fair", S90&gt;=3, "Poor")</f>
        <v>NA</v>
      </c>
    </row>
    <row r="91" spans="1:20">
      <c r="A91" s="3" t="s">
        <v>94</v>
      </c>
      <c r="B91" s="24">
        <f t="shared" si="4"/>
        <v>2.4650000000000003</v>
      </c>
      <c r="C91" s="3" t="str">
        <f>IF(_xlfn.XLOOKUP(($A91&amp;"_"&amp;TEXT(C$2,"yyyy-mm-dd")),[1]SURVEY123!$A:$A,[1]SURVEY123!$AJ:$AJ,"")=0,"",_xlfn.XLOOKUP(($A91&amp;"_"&amp;TEXT(C$2,"yyyy-mm-dd")),[1]SURVEY123!$A:$A,[1]SURVEY123!$AJ:$AJ,""))</f>
        <v/>
      </c>
      <c r="D91" s="3" t="str">
        <f>IF(_xlfn.XLOOKUP(($A91&amp;"_"&amp;TEXT(D$2,"yyyy-mm-dd")),[1]SURVEY123!$A:$A,[1]SURVEY123!$AJ:$AJ,"")=0,"",_xlfn.XLOOKUP(($A91&amp;"_"&amp;TEXT(D$2,"yyyy-mm-dd")),[1]SURVEY123!$A:$A,[1]SURVEY123!$AJ:$AJ,""))</f>
        <v/>
      </c>
      <c r="E91" s="3" t="str">
        <f>IF(_xlfn.XLOOKUP(($A91&amp;"_"&amp;TEXT(E$2,"yyyy-mm-dd")),[1]SURVEY123!$A:$A,[1]SURVEY123!$AJ:$AJ,"")=0,"",_xlfn.XLOOKUP(($A91&amp;"_"&amp;TEXT(E$2,"yyyy-mm-dd")),[1]SURVEY123!$A:$A,[1]SURVEY123!$AJ:$AJ,""))</f>
        <v/>
      </c>
      <c r="F91" s="3" t="str">
        <f>IF(_xlfn.XLOOKUP(($A91&amp;"_"&amp;TEXT(F$2,"yyyy-mm-dd")),[1]SURVEY123!$A:$A,[1]SURVEY123!$AJ:$AJ,"")=0,"",_xlfn.XLOOKUP(($A91&amp;"_"&amp;TEXT(F$2,"yyyy-mm-dd")),[1]SURVEY123!$A:$A,[1]SURVEY123!$AJ:$AJ,""))</f>
        <v/>
      </c>
      <c r="G91" s="3" t="str">
        <f>IF(_xlfn.XLOOKUP(($A91&amp;"_"&amp;TEXT(G$2,"yyyy-mm-dd")),[1]SURVEY123!$A:$A,[1]SURVEY123!$AJ:$AJ,"")=0,"",_xlfn.XLOOKUP(($A91&amp;"_"&amp;TEXT(G$2,"yyyy-mm-dd")),[1]SURVEY123!$A:$A,[1]SURVEY123!$AJ:$AJ,""))</f>
        <v/>
      </c>
      <c r="H91" s="3" t="str">
        <f>IF(_xlfn.XLOOKUP(($A91&amp;"_"&amp;TEXT(H$2,"yyyy-mm-dd")),[1]SURVEY123!$A:$A,[1]SURVEY123!$AJ:$AJ,"")=0,"",_xlfn.XLOOKUP(($A91&amp;"_"&amp;TEXT(H$2,"yyyy-mm-dd")),[1]SURVEY123!$A:$A,[1]SURVEY123!$AJ:$AJ,""))</f>
        <v/>
      </c>
      <c r="I91" s="3">
        <f>IF(_xlfn.XLOOKUP(($A91&amp;"_"&amp;TEXT(I$2,"yyyy-mm-dd")),[1]SURVEY123!$A:$A,[1]SURVEY123!$AJ:$AJ,"")=0,"",_xlfn.XLOOKUP(($A91&amp;"_"&amp;TEXT(I$2,"yyyy-mm-dd")),[1]SURVEY123!$A:$A,[1]SURVEY123!$AJ:$AJ,""))</f>
        <v>2.62</v>
      </c>
      <c r="J91" s="3">
        <f>IF(_xlfn.XLOOKUP(($A91&amp;"_"&amp;TEXT(J$2,"yyyy-mm-dd")),[1]SURVEY123!$A:$A,[1]SURVEY123!$AJ:$AJ,"")=0,"",_xlfn.XLOOKUP(($A91&amp;"_"&amp;TEXT(J$2,"yyyy-mm-dd")),[1]SURVEY123!$A:$A,[1]SURVEY123!$AJ:$AJ,""))</f>
        <v>2.19</v>
      </c>
      <c r="K91" s="3">
        <f>IF(_xlfn.XLOOKUP(($A91&amp;"_"&amp;TEXT(K$2,"yyyy-mm-dd")),[1]SURVEY123!$A:$A,[1]SURVEY123!$AJ:$AJ,"")=0,"",_xlfn.XLOOKUP(($A91&amp;"_"&amp;TEXT(K$2,"yyyy-mm-dd")),[1]SURVEY123!$A:$A,[1]SURVEY123!$AJ:$AJ,""))</f>
        <v>1.99</v>
      </c>
      <c r="L91" s="3">
        <f>IF(_xlfn.XLOOKUP(($A91&amp;"_"&amp;TEXT(L$2,"yyyy-mm-dd")),[1]SURVEY123!$A:$A,[1]SURVEY123!$AJ:$AJ,"")=0,"",_xlfn.XLOOKUP(($A91&amp;"_"&amp;TEXT(L$2,"yyyy-mm-dd")),[1]SURVEY123!$A:$A,[1]SURVEY123!$AJ:$AJ,""))</f>
        <v>3.06</v>
      </c>
      <c r="M91" s="3" t="str">
        <f>IF(_xlfn.XLOOKUP(($A91&amp;"_"&amp;TEXT(M$2,"yyyy-mm-dd")),[1]SURVEY123!$A:$A,[1]SURVEY123!$AJ:$AJ,"")=0,"",_xlfn.XLOOKUP(($A91&amp;"_"&amp;TEXT(M$2,"yyyy-mm-dd")),[1]SURVEY123!$A:$A,[1]SURVEY123!$AJ:$AJ,""))</f>
        <v/>
      </c>
      <c r="N91" s="3" t="str">
        <f>IF(_xlfn.XLOOKUP(($A91&amp;"_"&amp;TEXT(N$2,"yyyy-mm-dd")),[1]SURVEY123!$A:$A,[1]SURVEY123!$AJ:$AJ,"")=0,"",_xlfn.XLOOKUP(($A91&amp;"_"&amp;TEXT(N$2,"yyyy-mm-dd")),[1]SURVEY123!$A:$A,[1]SURVEY123!$AJ:$AJ,""))</f>
        <v/>
      </c>
      <c r="O91" s="3" t="str">
        <f>IF(_xlfn.XLOOKUP(($A91&amp;"_"&amp;TEXT(O$2,"yyyy-mm-dd")),[1]SURVEY123!$A:$A,[1]SURVEY123!$AJ:$AJ,"")=0,"",_xlfn.XLOOKUP(($A91&amp;"_"&amp;TEXT(O$2,"yyyy-mm-dd")),[1]SURVEY123!$A:$A,[1]SURVEY123!$AJ:$AJ,""))</f>
        <v/>
      </c>
      <c r="P91" s="3" t="str">
        <f>IF(_xlfn.XLOOKUP(($A91&amp;"_"&amp;TEXT(P$2,"yyyy-mm-dd")),[1]SURVEY123!$A:$A,[1]SURVEY123!$AJ:$AJ,"")=0,"",_xlfn.XLOOKUP(($A91&amp;"_"&amp;TEXT(P$2,"yyyy-mm-dd")),[1]SURVEY123!$A:$A,[1]SURVEY123!$AJ:$AJ,""))</f>
        <v/>
      </c>
      <c r="Q91" s="3" t="str">
        <f>IF(_xlfn.XLOOKUP(($A91&amp;"_"&amp;TEXT(Q$2,"yyyy-mm-dd")),[1]SURVEY123!$A:$A,[1]SURVEY123!$AJ:$AJ,"")=0,"",_xlfn.XLOOKUP(($A91&amp;"_"&amp;TEXT(Q$2,"yyyy-mm-dd")),[1]SURVEY123!$A:$A,[1]SURVEY123!$AJ:$AJ,""))</f>
        <v/>
      </c>
      <c r="R91" s="21">
        <f t="shared" si="1"/>
        <v>0</v>
      </c>
      <c r="S91" s="21">
        <f t="shared" si="2"/>
        <v>0</v>
      </c>
      <c r="T91" s="12" t="str" cm="1">
        <f t="array" ref="T91">_xlfn.IFS(B91="","NA",R91=0, "Excellent", S91=0, "Good", OR(S91=1, S91=2), "Fair", S91&gt;=3, "Poor")</f>
        <v>Excellent</v>
      </c>
    </row>
    <row r="92" spans="1:20">
      <c r="A92" s="3" t="s">
        <v>95</v>
      </c>
      <c r="B92" s="24">
        <f t="shared" si="4"/>
        <v>5.65</v>
      </c>
      <c r="C92" s="3" t="str">
        <f>IF(_xlfn.XLOOKUP(($A92&amp;"_"&amp;TEXT(C$2,"yyyy-mm-dd")),[1]SURVEY123!$A:$A,[1]SURVEY123!$AJ:$AJ,"")=0,"",_xlfn.XLOOKUP(($A92&amp;"_"&amp;TEXT(C$2,"yyyy-mm-dd")),[1]SURVEY123!$A:$A,[1]SURVEY123!$AJ:$AJ,""))</f>
        <v/>
      </c>
      <c r="D92" s="3" t="str">
        <f>IF(_xlfn.XLOOKUP(($A92&amp;"_"&amp;TEXT(D$2,"yyyy-mm-dd")),[1]SURVEY123!$A:$A,[1]SURVEY123!$AJ:$AJ,"")=0,"",_xlfn.XLOOKUP(($A92&amp;"_"&amp;TEXT(D$2,"yyyy-mm-dd")),[1]SURVEY123!$A:$A,[1]SURVEY123!$AJ:$AJ,""))</f>
        <v/>
      </c>
      <c r="E92" s="3" t="str">
        <f>IF(_xlfn.XLOOKUP(($A92&amp;"_"&amp;TEXT(E$2,"yyyy-mm-dd")),[1]SURVEY123!$A:$A,[1]SURVEY123!$AJ:$AJ,"")=0,"",_xlfn.XLOOKUP(($A92&amp;"_"&amp;TEXT(E$2,"yyyy-mm-dd")),[1]SURVEY123!$A:$A,[1]SURVEY123!$AJ:$AJ,""))</f>
        <v/>
      </c>
      <c r="F92" s="3" t="str">
        <f>IF(_xlfn.XLOOKUP(($A92&amp;"_"&amp;TEXT(F$2,"yyyy-mm-dd")),[1]SURVEY123!$A:$A,[1]SURVEY123!$AJ:$AJ,"")=0,"",_xlfn.XLOOKUP(($A92&amp;"_"&amp;TEXT(F$2,"yyyy-mm-dd")),[1]SURVEY123!$A:$A,[1]SURVEY123!$AJ:$AJ,""))</f>
        <v/>
      </c>
      <c r="G92" s="3" t="str">
        <f>IF(_xlfn.XLOOKUP(($A92&amp;"_"&amp;TEXT(G$2,"yyyy-mm-dd")),[1]SURVEY123!$A:$A,[1]SURVEY123!$AJ:$AJ,"")=0,"",_xlfn.XLOOKUP(($A92&amp;"_"&amp;TEXT(G$2,"yyyy-mm-dd")),[1]SURVEY123!$A:$A,[1]SURVEY123!$AJ:$AJ,""))</f>
        <v/>
      </c>
      <c r="H92" s="3" t="str">
        <f>IF(_xlfn.XLOOKUP(($A92&amp;"_"&amp;TEXT(H$2,"yyyy-mm-dd")),[1]SURVEY123!$A:$A,[1]SURVEY123!$AJ:$AJ,"")=0,"",_xlfn.XLOOKUP(($A92&amp;"_"&amp;TEXT(H$2,"yyyy-mm-dd")),[1]SURVEY123!$A:$A,[1]SURVEY123!$AJ:$AJ,""))</f>
        <v/>
      </c>
      <c r="I92" s="3" t="str">
        <f>IF(_xlfn.XLOOKUP(($A92&amp;"_"&amp;TEXT(I$2,"yyyy-mm-dd")),[1]SURVEY123!$A:$A,[1]SURVEY123!$AJ:$AJ,"")=0,"",_xlfn.XLOOKUP(($A92&amp;"_"&amp;TEXT(I$2,"yyyy-mm-dd")),[1]SURVEY123!$A:$A,[1]SURVEY123!$AJ:$AJ,""))</f>
        <v/>
      </c>
      <c r="J92" s="3" t="str">
        <f>IF(_xlfn.XLOOKUP(($A92&amp;"_"&amp;TEXT(J$2,"yyyy-mm-dd")),[1]SURVEY123!$A:$A,[1]SURVEY123!$AJ:$AJ,"")=0,"",_xlfn.XLOOKUP(($A92&amp;"_"&amp;TEXT(J$2,"yyyy-mm-dd")),[1]SURVEY123!$A:$A,[1]SURVEY123!$AJ:$AJ,""))</f>
        <v/>
      </c>
      <c r="K92" s="3" t="str">
        <f>IF(_xlfn.XLOOKUP(($A92&amp;"_"&amp;TEXT(K$2,"yyyy-mm-dd")),[1]SURVEY123!$A:$A,[1]SURVEY123!$AJ:$AJ,"")=0,"",_xlfn.XLOOKUP(($A92&amp;"_"&amp;TEXT(K$2,"yyyy-mm-dd")),[1]SURVEY123!$A:$A,[1]SURVEY123!$AJ:$AJ,""))</f>
        <v/>
      </c>
      <c r="L92" s="3" t="str">
        <f>IF(_xlfn.XLOOKUP(($A92&amp;"_"&amp;TEXT(L$2,"yyyy-mm-dd")),[1]SURVEY123!$A:$A,[1]SURVEY123!$AJ:$AJ,"")=0,"",_xlfn.XLOOKUP(($A92&amp;"_"&amp;TEXT(L$2,"yyyy-mm-dd")),[1]SURVEY123!$A:$A,[1]SURVEY123!$AJ:$AJ,""))</f>
        <v/>
      </c>
      <c r="M92" s="3" t="str">
        <f>IF(_xlfn.XLOOKUP(($A92&amp;"_"&amp;TEXT(M$2,"yyyy-mm-dd")),[1]SURVEY123!$A:$A,[1]SURVEY123!$AJ:$AJ,"")=0,"",_xlfn.XLOOKUP(($A92&amp;"_"&amp;TEXT(M$2,"yyyy-mm-dd")),[1]SURVEY123!$A:$A,[1]SURVEY123!$AJ:$AJ,""))</f>
        <v/>
      </c>
      <c r="N92" s="3">
        <f>IF(_xlfn.XLOOKUP(($A92&amp;"_"&amp;TEXT(N$2,"yyyy-mm-dd")),[1]SURVEY123!$A:$A,[1]SURVEY123!$AJ:$AJ,"")=0,"",_xlfn.XLOOKUP(($A92&amp;"_"&amp;TEXT(N$2,"yyyy-mm-dd")),[1]SURVEY123!$A:$A,[1]SURVEY123!$AJ:$AJ,""))</f>
        <v>5.65</v>
      </c>
      <c r="O92" s="3" t="str">
        <f>IF(_xlfn.XLOOKUP(($A92&amp;"_"&amp;TEXT(O$2,"yyyy-mm-dd")),[1]SURVEY123!$A:$A,[1]SURVEY123!$AJ:$AJ,"")=0,"",_xlfn.XLOOKUP(($A92&amp;"_"&amp;TEXT(O$2,"yyyy-mm-dd")),[1]SURVEY123!$A:$A,[1]SURVEY123!$AJ:$AJ,""))</f>
        <v/>
      </c>
      <c r="P92" s="3" t="str">
        <f>IF(_xlfn.XLOOKUP(($A92&amp;"_"&amp;TEXT(P$2,"yyyy-mm-dd")),[1]SURVEY123!$A:$A,[1]SURVEY123!$AJ:$AJ,"")=0,"",_xlfn.XLOOKUP(($A92&amp;"_"&amp;TEXT(P$2,"yyyy-mm-dd")),[1]SURVEY123!$A:$A,[1]SURVEY123!$AJ:$AJ,""))</f>
        <v/>
      </c>
      <c r="Q92" s="3" t="str">
        <f>IF(_xlfn.XLOOKUP(($A92&amp;"_"&amp;TEXT(Q$2,"yyyy-mm-dd")),[1]SURVEY123!$A:$A,[1]SURVEY123!$AJ:$AJ,"")=0,"",_xlfn.XLOOKUP(($A92&amp;"_"&amp;TEXT(Q$2,"yyyy-mm-dd")),[1]SURVEY123!$A:$A,[1]SURVEY123!$AJ:$AJ,""))</f>
        <v/>
      </c>
      <c r="R92" s="21">
        <f t="shared" si="1"/>
        <v>0</v>
      </c>
      <c r="S92" s="21">
        <f t="shared" si="2"/>
        <v>0</v>
      </c>
      <c r="T92" s="12" t="str" cm="1">
        <f t="array" ref="T92">_xlfn.IFS(B92="","NA",R92=0, "Excellent", S92=0, "Good", OR(S92=1, S92=2), "Fair", S92&gt;=3, "Poor")</f>
        <v>Excellent</v>
      </c>
    </row>
    <row r="93" spans="1:20">
      <c r="A93" s="3" t="s">
        <v>96</v>
      </c>
      <c r="B93" s="24" t="str">
        <f t="shared" si="4"/>
        <v/>
      </c>
      <c r="C93" s="3" t="str">
        <f>IF(_xlfn.XLOOKUP(($A93&amp;"_"&amp;TEXT(C$2,"yyyy-mm-dd")),[1]SURVEY123!$A:$A,[1]SURVEY123!$AJ:$AJ,"")=0,"",_xlfn.XLOOKUP(($A93&amp;"_"&amp;TEXT(C$2,"yyyy-mm-dd")),[1]SURVEY123!$A:$A,[1]SURVEY123!$AJ:$AJ,""))</f>
        <v/>
      </c>
      <c r="D93" s="3" t="str">
        <f>IF(_xlfn.XLOOKUP(($A93&amp;"_"&amp;TEXT(D$2,"yyyy-mm-dd")),[1]SURVEY123!$A:$A,[1]SURVEY123!$AJ:$AJ,"")=0,"",_xlfn.XLOOKUP(($A93&amp;"_"&amp;TEXT(D$2,"yyyy-mm-dd")),[1]SURVEY123!$A:$A,[1]SURVEY123!$AJ:$AJ,""))</f>
        <v/>
      </c>
      <c r="E93" s="3" t="str">
        <f>IF(_xlfn.XLOOKUP(($A93&amp;"_"&amp;TEXT(E$2,"yyyy-mm-dd")),[1]SURVEY123!$A:$A,[1]SURVEY123!$AJ:$AJ,"")=0,"",_xlfn.XLOOKUP(($A93&amp;"_"&amp;TEXT(E$2,"yyyy-mm-dd")),[1]SURVEY123!$A:$A,[1]SURVEY123!$AJ:$AJ,""))</f>
        <v/>
      </c>
      <c r="F93" s="3" t="str">
        <f>IF(_xlfn.XLOOKUP(($A93&amp;"_"&amp;TEXT(F$2,"yyyy-mm-dd")),[1]SURVEY123!$A:$A,[1]SURVEY123!$AJ:$AJ,"")=0,"",_xlfn.XLOOKUP(($A93&amp;"_"&amp;TEXT(F$2,"yyyy-mm-dd")),[1]SURVEY123!$A:$A,[1]SURVEY123!$AJ:$AJ,""))</f>
        <v/>
      </c>
      <c r="G93" s="3" t="str">
        <f>IF(_xlfn.XLOOKUP(($A93&amp;"_"&amp;TEXT(G$2,"yyyy-mm-dd")),[1]SURVEY123!$A:$A,[1]SURVEY123!$AJ:$AJ,"")=0,"",_xlfn.XLOOKUP(($A93&amp;"_"&amp;TEXT(G$2,"yyyy-mm-dd")),[1]SURVEY123!$A:$A,[1]SURVEY123!$AJ:$AJ,""))</f>
        <v/>
      </c>
      <c r="H93" s="3" t="str">
        <f>IF(_xlfn.XLOOKUP(($A93&amp;"_"&amp;TEXT(H$2,"yyyy-mm-dd")),[1]SURVEY123!$A:$A,[1]SURVEY123!$AJ:$AJ,"")=0,"",_xlfn.XLOOKUP(($A93&amp;"_"&amp;TEXT(H$2,"yyyy-mm-dd")),[1]SURVEY123!$A:$A,[1]SURVEY123!$AJ:$AJ,""))</f>
        <v/>
      </c>
      <c r="I93" s="3" t="str">
        <f>IF(_xlfn.XLOOKUP(($A93&amp;"_"&amp;TEXT(I$2,"yyyy-mm-dd")),[1]SURVEY123!$A:$A,[1]SURVEY123!$AJ:$AJ,"")=0,"",_xlfn.XLOOKUP(($A93&amp;"_"&amp;TEXT(I$2,"yyyy-mm-dd")),[1]SURVEY123!$A:$A,[1]SURVEY123!$AJ:$AJ,""))</f>
        <v/>
      </c>
      <c r="J93" s="3" t="str">
        <f>IF(_xlfn.XLOOKUP(($A93&amp;"_"&amp;TEXT(J$2,"yyyy-mm-dd")),[1]SURVEY123!$A:$A,[1]SURVEY123!$AJ:$AJ,"")=0,"",_xlfn.XLOOKUP(($A93&amp;"_"&amp;TEXT(J$2,"yyyy-mm-dd")),[1]SURVEY123!$A:$A,[1]SURVEY123!$AJ:$AJ,""))</f>
        <v/>
      </c>
      <c r="K93" s="3" t="str">
        <f>IF(_xlfn.XLOOKUP(($A93&amp;"_"&amp;TEXT(K$2,"yyyy-mm-dd")),[1]SURVEY123!$A:$A,[1]SURVEY123!$AJ:$AJ,"")=0,"",_xlfn.XLOOKUP(($A93&amp;"_"&amp;TEXT(K$2,"yyyy-mm-dd")),[1]SURVEY123!$A:$A,[1]SURVEY123!$AJ:$AJ,""))</f>
        <v/>
      </c>
      <c r="L93" s="3" t="str">
        <f>IF(_xlfn.XLOOKUP(($A93&amp;"_"&amp;TEXT(L$2,"yyyy-mm-dd")),[1]SURVEY123!$A:$A,[1]SURVEY123!$AJ:$AJ,"")=0,"",_xlfn.XLOOKUP(($A93&amp;"_"&amp;TEXT(L$2,"yyyy-mm-dd")),[1]SURVEY123!$A:$A,[1]SURVEY123!$AJ:$AJ,""))</f>
        <v/>
      </c>
      <c r="M93" s="3" t="str">
        <f>IF(_xlfn.XLOOKUP(($A93&amp;"_"&amp;TEXT(M$2,"yyyy-mm-dd")),[1]SURVEY123!$A:$A,[1]SURVEY123!$AJ:$AJ,"")=0,"",_xlfn.XLOOKUP(($A93&amp;"_"&amp;TEXT(M$2,"yyyy-mm-dd")),[1]SURVEY123!$A:$A,[1]SURVEY123!$AJ:$AJ,""))</f>
        <v/>
      </c>
      <c r="N93" s="3" t="str">
        <f>IF(_xlfn.XLOOKUP(($A93&amp;"_"&amp;TEXT(N$2,"yyyy-mm-dd")),[1]SURVEY123!$A:$A,[1]SURVEY123!$AJ:$AJ,"")=0,"",_xlfn.XLOOKUP(($A93&amp;"_"&amp;TEXT(N$2,"yyyy-mm-dd")),[1]SURVEY123!$A:$A,[1]SURVEY123!$AJ:$AJ,""))</f>
        <v/>
      </c>
      <c r="O93" s="3" t="str">
        <f>IF(_xlfn.XLOOKUP(($A93&amp;"_"&amp;TEXT(O$2,"yyyy-mm-dd")),[1]SURVEY123!$A:$A,[1]SURVEY123!$AJ:$AJ,"")=0,"",_xlfn.XLOOKUP(($A93&amp;"_"&amp;TEXT(O$2,"yyyy-mm-dd")),[1]SURVEY123!$A:$A,[1]SURVEY123!$AJ:$AJ,""))</f>
        <v/>
      </c>
      <c r="P93" s="3" t="str">
        <f>IF(_xlfn.XLOOKUP(($A93&amp;"_"&amp;TEXT(P$2,"yyyy-mm-dd")),[1]SURVEY123!$A:$A,[1]SURVEY123!$AJ:$AJ,"")=0,"",_xlfn.XLOOKUP(($A93&amp;"_"&amp;TEXT(P$2,"yyyy-mm-dd")),[1]SURVEY123!$A:$A,[1]SURVEY123!$AJ:$AJ,""))</f>
        <v/>
      </c>
      <c r="Q93" s="3" t="str">
        <f>IF(_xlfn.XLOOKUP(($A93&amp;"_"&amp;TEXT(Q$2,"yyyy-mm-dd")),[1]SURVEY123!$A:$A,[1]SURVEY123!$AJ:$AJ,"")=0,"",_xlfn.XLOOKUP(($A93&amp;"_"&amp;TEXT(Q$2,"yyyy-mm-dd")),[1]SURVEY123!$A:$A,[1]SURVEY123!$AJ:$AJ,""))</f>
        <v/>
      </c>
      <c r="R93" s="21">
        <f t="shared" si="1"/>
        <v>0</v>
      </c>
      <c r="S93" s="21">
        <f t="shared" si="2"/>
        <v>0</v>
      </c>
      <c r="T93" s="12" t="str" cm="1">
        <f t="array" ref="T93">_xlfn.IFS(B93="","NA",R93=0, "Excellent", S93=0, "Good", OR(S93=1, S93=2), "Fair", S93&gt;=3, "Poor")</f>
        <v>NA</v>
      </c>
    </row>
    <row r="94" spans="1:20">
      <c r="A94" s="3" t="s">
        <v>97</v>
      </c>
      <c r="B94" s="24" t="str">
        <f t="shared" si="4"/>
        <v/>
      </c>
      <c r="C94" s="3" t="str">
        <f>IF(_xlfn.XLOOKUP(($A94&amp;"_"&amp;TEXT(C$2,"yyyy-mm-dd")),[1]SURVEY123!$A:$A,[1]SURVEY123!$AJ:$AJ,"")=0,"",_xlfn.XLOOKUP(($A94&amp;"_"&amp;TEXT(C$2,"yyyy-mm-dd")),[1]SURVEY123!$A:$A,[1]SURVEY123!$AJ:$AJ,""))</f>
        <v/>
      </c>
      <c r="D94" s="3" t="str">
        <f>IF(_xlfn.XLOOKUP(($A94&amp;"_"&amp;TEXT(D$2,"yyyy-mm-dd")),[1]SURVEY123!$A:$A,[1]SURVEY123!$AJ:$AJ,"")=0,"",_xlfn.XLOOKUP(($A94&amp;"_"&amp;TEXT(D$2,"yyyy-mm-dd")),[1]SURVEY123!$A:$A,[1]SURVEY123!$AJ:$AJ,""))</f>
        <v/>
      </c>
      <c r="E94" s="3" t="str">
        <f>IF(_xlfn.XLOOKUP(($A94&amp;"_"&amp;TEXT(E$2,"yyyy-mm-dd")),[1]SURVEY123!$A:$A,[1]SURVEY123!$AJ:$AJ,"")=0,"",_xlfn.XLOOKUP(($A94&amp;"_"&amp;TEXT(E$2,"yyyy-mm-dd")),[1]SURVEY123!$A:$A,[1]SURVEY123!$AJ:$AJ,""))</f>
        <v/>
      </c>
      <c r="F94" s="3" t="str">
        <f>IF(_xlfn.XLOOKUP(($A94&amp;"_"&amp;TEXT(F$2,"yyyy-mm-dd")),[1]SURVEY123!$A:$A,[1]SURVEY123!$AJ:$AJ,"")=0,"",_xlfn.XLOOKUP(($A94&amp;"_"&amp;TEXT(F$2,"yyyy-mm-dd")),[1]SURVEY123!$A:$A,[1]SURVEY123!$AJ:$AJ,""))</f>
        <v/>
      </c>
      <c r="G94" s="3" t="str">
        <f>IF(_xlfn.XLOOKUP(($A94&amp;"_"&amp;TEXT(G$2,"yyyy-mm-dd")),[1]SURVEY123!$A:$A,[1]SURVEY123!$AJ:$AJ,"")=0,"",_xlfn.XLOOKUP(($A94&amp;"_"&amp;TEXT(G$2,"yyyy-mm-dd")),[1]SURVEY123!$A:$A,[1]SURVEY123!$AJ:$AJ,""))</f>
        <v/>
      </c>
      <c r="H94" s="3" t="str">
        <f>IF(_xlfn.XLOOKUP(($A94&amp;"_"&amp;TEXT(H$2,"yyyy-mm-dd")),[1]SURVEY123!$A:$A,[1]SURVEY123!$AJ:$AJ,"")=0,"",_xlfn.XLOOKUP(($A94&amp;"_"&amp;TEXT(H$2,"yyyy-mm-dd")),[1]SURVEY123!$A:$A,[1]SURVEY123!$AJ:$AJ,""))</f>
        <v/>
      </c>
      <c r="I94" s="3" t="str">
        <f>IF(_xlfn.XLOOKUP(($A94&amp;"_"&amp;TEXT(I$2,"yyyy-mm-dd")),[1]SURVEY123!$A:$A,[1]SURVEY123!$AJ:$AJ,"")=0,"",_xlfn.XLOOKUP(($A94&amp;"_"&amp;TEXT(I$2,"yyyy-mm-dd")),[1]SURVEY123!$A:$A,[1]SURVEY123!$AJ:$AJ,""))</f>
        <v/>
      </c>
      <c r="J94" s="3" t="str">
        <f>IF(_xlfn.XLOOKUP(($A94&amp;"_"&amp;TEXT(J$2,"yyyy-mm-dd")),[1]SURVEY123!$A:$A,[1]SURVEY123!$AJ:$AJ,"")=0,"",_xlfn.XLOOKUP(($A94&amp;"_"&amp;TEXT(J$2,"yyyy-mm-dd")),[1]SURVEY123!$A:$A,[1]SURVEY123!$AJ:$AJ,""))</f>
        <v/>
      </c>
      <c r="K94" s="3" t="str">
        <f>IF(_xlfn.XLOOKUP(($A94&amp;"_"&amp;TEXT(K$2,"yyyy-mm-dd")),[1]SURVEY123!$A:$A,[1]SURVEY123!$AJ:$AJ,"")=0,"",_xlfn.XLOOKUP(($A94&amp;"_"&amp;TEXT(K$2,"yyyy-mm-dd")),[1]SURVEY123!$A:$A,[1]SURVEY123!$AJ:$AJ,""))</f>
        <v/>
      </c>
      <c r="L94" s="3" t="str">
        <f>IF(_xlfn.XLOOKUP(($A94&amp;"_"&amp;TEXT(L$2,"yyyy-mm-dd")),[1]SURVEY123!$A:$A,[1]SURVEY123!$AJ:$AJ,"")=0,"",_xlfn.XLOOKUP(($A94&amp;"_"&amp;TEXT(L$2,"yyyy-mm-dd")),[1]SURVEY123!$A:$A,[1]SURVEY123!$AJ:$AJ,""))</f>
        <v/>
      </c>
      <c r="M94" s="3" t="str">
        <f>IF(_xlfn.XLOOKUP(($A94&amp;"_"&amp;TEXT(M$2,"yyyy-mm-dd")),[1]SURVEY123!$A:$A,[1]SURVEY123!$AJ:$AJ,"")=0,"",_xlfn.XLOOKUP(($A94&amp;"_"&amp;TEXT(M$2,"yyyy-mm-dd")),[1]SURVEY123!$A:$A,[1]SURVEY123!$AJ:$AJ,""))</f>
        <v/>
      </c>
      <c r="N94" s="3" t="str">
        <f>IF(_xlfn.XLOOKUP(($A94&amp;"_"&amp;TEXT(N$2,"yyyy-mm-dd")),[1]SURVEY123!$A:$A,[1]SURVEY123!$AJ:$AJ,"")=0,"",_xlfn.XLOOKUP(($A94&amp;"_"&amp;TEXT(N$2,"yyyy-mm-dd")),[1]SURVEY123!$A:$A,[1]SURVEY123!$AJ:$AJ,""))</f>
        <v/>
      </c>
      <c r="O94" s="3" t="str">
        <f>IF(_xlfn.XLOOKUP(($A94&amp;"_"&amp;TEXT(O$2,"yyyy-mm-dd")),[1]SURVEY123!$A:$A,[1]SURVEY123!$AJ:$AJ,"")=0,"",_xlfn.XLOOKUP(($A94&amp;"_"&amp;TEXT(O$2,"yyyy-mm-dd")),[1]SURVEY123!$A:$A,[1]SURVEY123!$AJ:$AJ,""))</f>
        <v/>
      </c>
      <c r="P94" s="3" t="str">
        <f>IF(_xlfn.XLOOKUP(($A94&amp;"_"&amp;TEXT(P$2,"yyyy-mm-dd")),[1]SURVEY123!$A:$A,[1]SURVEY123!$AJ:$AJ,"")=0,"",_xlfn.XLOOKUP(($A94&amp;"_"&amp;TEXT(P$2,"yyyy-mm-dd")),[1]SURVEY123!$A:$A,[1]SURVEY123!$AJ:$AJ,""))</f>
        <v/>
      </c>
      <c r="Q94" s="3" t="str">
        <f>IF(_xlfn.XLOOKUP(($A94&amp;"_"&amp;TEXT(Q$2,"yyyy-mm-dd")),[1]SURVEY123!$A:$A,[1]SURVEY123!$AJ:$AJ,"")=0,"",_xlfn.XLOOKUP(($A94&amp;"_"&amp;TEXT(Q$2,"yyyy-mm-dd")),[1]SURVEY123!$A:$A,[1]SURVEY123!$AJ:$AJ,""))</f>
        <v/>
      </c>
      <c r="R94" s="21">
        <f t="shared" si="1"/>
        <v>0</v>
      </c>
      <c r="S94" s="21">
        <f t="shared" si="2"/>
        <v>0</v>
      </c>
      <c r="T94" s="12" t="str" cm="1">
        <f t="array" ref="T94">_xlfn.IFS(B94="","NA",R94=0, "Excellent", S94=0, "Good", OR(S94=1, S94=2), "Fair", S94&gt;=3, "Poor")</f>
        <v>NA</v>
      </c>
    </row>
    <row r="95" spans="1:20">
      <c r="A95" s="3" t="s">
        <v>98</v>
      </c>
      <c r="B95" s="24">
        <f t="shared" si="4"/>
        <v>11.507500000000002</v>
      </c>
      <c r="C95" s="3">
        <f>IF(_xlfn.XLOOKUP(($A95&amp;"_"&amp;TEXT(C$2,"yyyy-mm-dd")),[1]SURVEY123!$A:$A,[1]SURVEY123!$AJ:$AJ,"")=0,"",_xlfn.XLOOKUP(($A95&amp;"_"&amp;TEXT(C$2,"yyyy-mm-dd")),[1]SURVEY123!$A:$A,[1]SURVEY123!$AJ:$AJ,""))</f>
        <v>17.3</v>
      </c>
      <c r="D95" s="3" t="str">
        <f>IF(_xlfn.XLOOKUP(($A95&amp;"_"&amp;TEXT(D$2,"yyyy-mm-dd")),[1]SURVEY123!$A:$A,[1]SURVEY123!$AJ:$AJ,"")=0,"",_xlfn.XLOOKUP(($A95&amp;"_"&amp;TEXT(D$2,"yyyy-mm-dd")),[1]SURVEY123!$A:$A,[1]SURVEY123!$AJ:$AJ,""))</f>
        <v/>
      </c>
      <c r="E95" s="3">
        <f>IF(_xlfn.XLOOKUP(($A95&amp;"_"&amp;TEXT(E$2,"yyyy-mm-dd")),[1]SURVEY123!$A:$A,[1]SURVEY123!$AJ:$AJ,"")=0,"",_xlfn.XLOOKUP(($A95&amp;"_"&amp;TEXT(E$2,"yyyy-mm-dd")),[1]SURVEY123!$A:$A,[1]SURVEY123!$AJ:$AJ,""))</f>
        <v>15.4</v>
      </c>
      <c r="F95" s="3">
        <f>IF(_xlfn.XLOOKUP(($A95&amp;"_"&amp;TEXT(F$2,"yyyy-mm-dd")),[1]SURVEY123!$A:$A,[1]SURVEY123!$AJ:$AJ,"")=0,"",_xlfn.XLOOKUP(($A95&amp;"_"&amp;TEXT(F$2,"yyyy-mm-dd")),[1]SURVEY123!$A:$A,[1]SURVEY123!$AJ:$AJ,""))</f>
        <v>23.2</v>
      </c>
      <c r="G95" s="3">
        <f>IF(_xlfn.XLOOKUP(($A95&amp;"_"&amp;TEXT(G$2,"yyyy-mm-dd")),[1]SURVEY123!$A:$A,[1]SURVEY123!$AJ:$AJ,"")=0,"",_xlfn.XLOOKUP(($A95&amp;"_"&amp;TEXT(G$2,"yyyy-mm-dd")),[1]SURVEY123!$A:$A,[1]SURVEY123!$AJ:$AJ,""))</f>
        <v>10.9</v>
      </c>
      <c r="H95" s="3" t="str">
        <f>IF(_xlfn.XLOOKUP(($A95&amp;"_"&amp;TEXT(H$2,"yyyy-mm-dd")),[1]SURVEY123!$A:$A,[1]SURVEY123!$AJ:$AJ,"")=0,"",_xlfn.XLOOKUP(($A95&amp;"_"&amp;TEXT(H$2,"yyyy-mm-dd")),[1]SURVEY123!$A:$A,[1]SURVEY123!$AJ:$AJ,""))</f>
        <v/>
      </c>
      <c r="I95" s="3" t="str">
        <f>IF(_xlfn.XLOOKUP(($A95&amp;"_"&amp;TEXT(I$2,"yyyy-mm-dd")),[1]SURVEY123!$A:$A,[1]SURVEY123!$AJ:$AJ,"")=0,"",_xlfn.XLOOKUP(($A95&amp;"_"&amp;TEXT(I$2,"yyyy-mm-dd")),[1]SURVEY123!$A:$A,[1]SURVEY123!$AJ:$AJ,""))</f>
        <v/>
      </c>
      <c r="J95" s="3" t="str">
        <f>IF(_xlfn.XLOOKUP(($A95&amp;"_"&amp;TEXT(J$2,"yyyy-mm-dd")),[1]SURVEY123!$A:$A,[1]SURVEY123!$AJ:$AJ,"")=0,"",_xlfn.XLOOKUP(($A95&amp;"_"&amp;TEXT(J$2,"yyyy-mm-dd")),[1]SURVEY123!$A:$A,[1]SURVEY123!$AJ:$AJ,""))</f>
        <v/>
      </c>
      <c r="K95" s="3">
        <f>IF(_xlfn.XLOOKUP(($A95&amp;"_"&amp;TEXT(K$2,"yyyy-mm-dd")),[1]SURVEY123!$A:$A,[1]SURVEY123!$AJ:$AJ,"")=0,"",_xlfn.XLOOKUP(($A95&amp;"_"&amp;TEXT(K$2,"yyyy-mm-dd")),[1]SURVEY123!$A:$A,[1]SURVEY123!$AJ:$AJ,""))</f>
        <v>4.3899999999999997</v>
      </c>
      <c r="L95" s="3">
        <f>IF(_xlfn.XLOOKUP(($A95&amp;"_"&amp;TEXT(L$2,"yyyy-mm-dd")),[1]SURVEY123!$A:$A,[1]SURVEY123!$AJ:$AJ,"")=0,"",_xlfn.XLOOKUP(($A95&amp;"_"&amp;TEXT(L$2,"yyyy-mm-dd")),[1]SURVEY123!$A:$A,[1]SURVEY123!$AJ:$AJ,""))</f>
        <v>7.07</v>
      </c>
      <c r="M95" s="3">
        <f>IF(_xlfn.XLOOKUP(($A95&amp;"_"&amp;TEXT(M$2,"yyyy-mm-dd")),[1]SURVEY123!$A:$A,[1]SURVEY123!$AJ:$AJ,"")=0,"",_xlfn.XLOOKUP(($A95&amp;"_"&amp;TEXT(M$2,"yyyy-mm-dd")),[1]SURVEY123!$A:$A,[1]SURVEY123!$AJ:$AJ,""))</f>
        <v>6.34</v>
      </c>
      <c r="N95" s="3">
        <f>IF(_xlfn.XLOOKUP(($A95&amp;"_"&amp;TEXT(N$2,"yyyy-mm-dd")),[1]SURVEY123!$A:$A,[1]SURVEY123!$AJ:$AJ,"")=0,"",_xlfn.XLOOKUP(($A95&amp;"_"&amp;TEXT(N$2,"yyyy-mm-dd")),[1]SURVEY123!$A:$A,[1]SURVEY123!$AJ:$AJ,""))</f>
        <v>7.46</v>
      </c>
      <c r="O95" s="3" t="str">
        <f>IF(_xlfn.XLOOKUP(($A95&amp;"_"&amp;TEXT(O$2,"yyyy-mm-dd")),[1]SURVEY123!$A:$A,[1]SURVEY123!$AJ:$AJ,"")=0,"",_xlfn.XLOOKUP(($A95&amp;"_"&amp;TEXT(O$2,"yyyy-mm-dd")),[1]SURVEY123!$A:$A,[1]SURVEY123!$AJ:$AJ,""))</f>
        <v/>
      </c>
      <c r="P95" s="3" t="str">
        <f>IF(_xlfn.XLOOKUP(($A95&amp;"_"&amp;TEXT(P$2,"yyyy-mm-dd")),[1]SURVEY123!$A:$A,[1]SURVEY123!$AJ:$AJ,"")=0,"",_xlfn.XLOOKUP(($A95&amp;"_"&amp;TEXT(P$2,"yyyy-mm-dd")),[1]SURVEY123!$A:$A,[1]SURVEY123!$AJ:$AJ,""))</f>
        <v/>
      </c>
      <c r="Q95" s="3" t="str">
        <f>IF(_xlfn.XLOOKUP(($A95&amp;"_"&amp;TEXT(Q$2,"yyyy-mm-dd")),[1]SURVEY123!$A:$A,[1]SURVEY123!$AJ:$AJ,"")=0,"",_xlfn.XLOOKUP(($A95&amp;"_"&amp;TEXT(Q$2,"yyyy-mm-dd")),[1]SURVEY123!$A:$A,[1]SURVEY123!$AJ:$AJ,""))</f>
        <v/>
      </c>
      <c r="R95" s="21">
        <f t="shared" si="1"/>
        <v>3</v>
      </c>
      <c r="S95" s="21">
        <f t="shared" si="2"/>
        <v>0</v>
      </c>
      <c r="T95" s="12" t="str" cm="1">
        <f t="array" ref="T95">_xlfn.IFS(B95="","NA",R95=0, "Excellent", S95=0, "Good", OR(S95=1, S95=2), "Fair", S95&gt;=3, "Poor")</f>
        <v>Good</v>
      </c>
    </row>
    <row r="96" spans="1:20">
      <c r="A96" s="3" t="s">
        <v>99</v>
      </c>
      <c r="B96" s="24">
        <f t="shared" si="4"/>
        <v>11.607499999999998</v>
      </c>
      <c r="C96" s="3">
        <f>IF(_xlfn.XLOOKUP(($A96&amp;"_"&amp;TEXT(C$2,"yyyy-mm-dd")),[1]SURVEY123!$A:$A,[1]SURVEY123!$AJ:$AJ,"")=0,"",_xlfn.XLOOKUP(($A96&amp;"_"&amp;TEXT(C$2,"yyyy-mm-dd")),[1]SURVEY123!$A:$A,[1]SURVEY123!$AJ:$AJ,""))</f>
        <v>14.1</v>
      </c>
      <c r="D96" s="3" t="str">
        <f>IF(_xlfn.XLOOKUP(($A96&amp;"_"&amp;TEXT(D$2,"yyyy-mm-dd")),[1]SURVEY123!$A:$A,[1]SURVEY123!$AJ:$AJ,"")=0,"",_xlfn.XLOOKUP(($A96&amp;"_"&amp;TEXT(D$2,"yyyy-mm-dd")),[1]SURVEY123!$A:$A,[1]SURVEY123!$AJ:$AJ,""))</f>
        <v/>
      </c>
      <c r="E96" s="3">
        <f>IF(_xlfn.XLOOKUP(($A96&amp;"_"&amp;TEXT(E$2,"yyyy-mm-dd")),[1]SURVEY123!$A:$A,[1]SURVEY123!$AJ:$AJ,"")=0,"",_xlfn.XLOOKUP(($A96&amp;"_"&amp;TEXT(E$2,"yyyy-mm-dd")),[1]SURVEY123!$A:$A,[1]SURVEY123!$AJ:$AJ,""))</f>
        <v>17.600000000000001</v>
      </c>
      <c r="F96" s="3">
        <f>IF(_xlfn.XLOOKUP(($A96&amp;"_"&amp;TEXT(F$2,"yyyy-mm-dd")),[1]SURVEY123!$A:$A,[1]SURVEY123!$AJ:$AJ,"")=0,"",_xlfn.XLOOKUP(($A96&amp;"_"&amp;TEXT(F$2,"yyyy-mm-dd")),[1]SURVEY123!$A:$A,[1]SURVEY123!$AJ:$AJ,""))</f>
        <v>7.83</v>
      </c>
      <c r="G96" s="3">
        <f>IF(_xlfn.XLOOKUP(($A96&amp;"_"&amp;TEXT(G$2,"yyyy-mm-dd")),[1]SURVEY123!$A:$A,[1]SURVEY123!$AJ:$AJ,"")=0,"",_xlfn.XLOOKUP(($A96&amp;"_"&amp;TEXT(G$2,"yyyy-mm-dd")),[1]SURVEY123!$A:$A,[1]SURVEY123!$AJ:$AJ,""))</f>
        <v>8.9499999999999993</v>
      </c>
      <c r="H96" s="3" t="str">
        <f>IF(_xlfn.XLOOKUP(($A96&amp;"_"&amp;TEXT(H$2,"yyyy-mm-dd")),[1]SURVEY123!$A:$A,[1]SURVEY123!$AJ:$AJ,"")=0,"",_xlfn.XLOOKUP(($A96&amp;"_"&amp;TEXT(H$2,"yyyy-mm-dd")),[1]SURVEY123!$A:$A,[1]SURVEY123!$AJ:$AJ,""))</f>
        <v/>
      </c>
      <c r="I96" s="3" t="str">
        <f>IF(_xlfn.XLOOKUP(($A96&amp;"_"&amp;TEXT(I$2,"yyyy-mm-dd")),[1]SURVEY123!$A:$A,[1]SURVEY123!$AJ:$AJ,"")=0,"",_xlfn.XLOOKUP(($A96&amp;"_"&amp;TEXT(I$2,"yyyy-mm-dd")),[1]SURVEY123!$A:$A,[1]SURVEY123!$AJ:$AJ,""))</f>
        <v/>
      </c>
      <c r="J96" s="3" t="str">
        <f>IF(_xlfn.XLOOKUP(($A96&amp;"_"&amp;TEXT(J$2,"yyyy-mm-dd")),[1]SURVEY123!$A:$A,[1]SURVEY123!$AJ:$AJ,"")=0,"",_xlfn.XLOOKUP(($A96&amp;"_"&amp;TEXT(J$2,"yyyy-mm-dd")),[1]SURVEY123!$A:$A,[1]SURVEY123!$AJ:$AJ,""))</f>
        <v/>
      </c>
      <c r="K96" s="3">
        <f>IF(_xlfn.XLOOKUP(($A96&amp;"_"&amp;TEXT(K$2,"yyyy-mm-dd")),[1]SURVEY123!$A:$A,[1]SURVEY123!$AJ:$AJ,"")=0,"",_xlfn.XLOOKUP(($A96&amp;"_"&amp;TEXT(K$2,"yyyy-mm-dd")),[1]SURVEY123!$A:$A,[1]SURVEY123!$AJ:$AJ,""))</f>
        <v>9.14</v>
      </c>
      <c r="L96" s="3">
        <f>IF(_xlfn.XLOOKUP(($A96&amp;"_"&amp;TEXT(L$2,"yyyy-mm-dd")),[1]SURVEY123!$A:$A,[1]SURVEY123!$AJ:$AJ,"")=0,"",_xlfn.XLOOKUP(($A96&amp;"_"&amp;TEXT(L$2,"yyyy-mm-dd")),[1]SURVEY123!$A:$A,[1]SURVEY123!$AJ:$AJ,""))</f>
        <v>13.6</v>
      </c>
      <c r="M96" s="3">
        <f>IF(_xlfn.XLOOKUP(($A96&amp;"_"&amp;TEXT(M$2,"yyyy-mm-dd")),[1]SURVEY123!$A:$A,[1]SURVEY123!$AJ:$AJ,"")=0,"",_xlfn.XLOOKUP(($A96&amp;"_"&amp;TEXT(M$2,"yyyy-mm-dd")),[1]SURVEY123!$A:$A,[1]SURVEY123!$AJ:$AJ,""))</f>
        <v>12.1</v>
      </c>
      <c r="N96" s="3">
        <f>IF(_xlfn.XLOOKUP(($A96&amp;"_"&amp;TEXT(N$2,"yyyy-mm-dd")),[1]SURVEY123!$A:$A,[1]SURVEY123!$AJ:$AJ,"")=0,"",_xlfn.XLOOKUP(($A96&amp;"_"&amp;TEXT(N$2,"yyyy-mm-dd")),[1]SURVEY123!$A:$A,[1]SURVEY123!$AJ:$AJ,""))</f>
        <v>9.5399999999999991</v>
      </c>
      <c r="O96" s="3" t="str">
        <f>IF(_xlfn.XLOOKUP(($A96&amp;"_"&amp;TEXT(O$2,"yyyy-mm-dd")),[1]SURVEY123!$A:$A,[1]SURVEY123!$AJ:$AJ,"")=0,"",_xlfn.XLOOKUP(($A96&amp;"_"&amp;TEXT(O$2,"yyyy-mm-dd")),[1]SURVEY123!$A:$A,[1]SURVEY123!$AJ:$AJ,""))</f>
        <v/>
      </c>
      <c r="P96" s="3" t="str">
        <f>IF(_xlfn.XLOOKUP(($A96&amp;"_"&amp;TEXT(P$2,"yyyy-mm-dd")),[1]SURVEY123!$A:$A,[1]SURVEY123!$AJ:$AJ,"")=0,"",_xlfn.XLOOKUP(($A96&amp;"_"&amp;TEXT(P$2,"yyyy-mm-dd")),[1]SURVEY123!$A:$A,[1]SURVEY123!$AJ:$AJ,""))</f>
        <v/>
      </c>
      <c r="Q96" s="3" t="str">
        <f>IF(_xlfn.XLOOKUP(($A96&amp;"_"&amp;TEXT(Q$2,"yyyy-mm-dd")),[1]SURVEY123!$A:$A,[1]SURVEY123!$AJ:$AJ,"")=0,"",_xlfn.XLOOKUP(($A96&amp;"_"&amp;TEXT(Q$2,"yyyy-mm-dd")),[1]SURVEY123!$A:$A,[1]SURVEY123!$AJ:$AJ,""))</f>
        <v/>
      </c>
      <c r="R96" s="21">
        <f t="shared" si="1"/>
        <v>1</v>
      </c>
      <c r="S96" s="21">
        <f t="shared" si="2"/>
        <v>0</v>
      </c>
      <c r="T96" s="12" t="str" cm="1">
        <f t="array" ref="T96">_xlfn.IFS(B96="","NA",R96=0, "Excellent", S96=0, "Good", OR(S96=1, S96=2), "Fair", S96&gt;=3, "Poor")</f>
        <v>Good</v>
      </c>
    </row>
    <row r="97" spans="1:20">
      <c r="A97" s="3" t="s">
        <v>100</v>
      </c>
      <c r="B97" s="24">
        <f t="shared" si="4"/>
        <v>2.5633333333333335</v>
      </c>
      <c r="C97" s="3" t="str">
        <f>IF(_xlfn.XLOOKUP(($A97&amp;"_"&amp;TEXT(C$2,"yyyy-mm-dd")),[1]SURVEY123!$A:$A,[1]SURVEY123!$AJ:$AJ,"")=0,"",_xlfn.XLOOKUP(($A97&amp;"_"&amp;TEXT(C$2,"yyyy-mm-dd")),[1]SURVEY123!$A:$A,[1]SURVEY123!$AJ:$AJ,""))</f>
        <v/>
      </c>
      <c r="D97" s="3" t="str">
        <f>IF(_xlfn.XLOOKUP(($A97&amp;"_"&amp;TEXT(D$2,"yyyy-mm-dd")),[1]SURVEY123!$A:$A,[1]SURVEY123!$AJ:$AJ,"")=0,"",_xlfn.XLOOKUP(($A97&amp;"_"&amp;TEXT(D$2,"yyyy-mm-dd")),[1]SURVEY123!$A:$A,[1]SURVEY123!$AJ:$AJ,""))</f>
        <v/>
      </c>
      <c r="E97" s="3" t="str">
        <f>IF(_xlfn.XLOOKUP(($A97&amp;"_"&amp;TEXT(E$2,"yyyy-mm-dd")),[1]SURVEY123!$A:$A,[1]SURVEY123!$AJ:$AJ,"")=0,"",_xlfn.XLOOKUP(($A97&amp;"_"&amp;TEXT(E$2,"yyyy-mm-dd")),[1]SURVEY123!$A:$A,[1]SURVEY123!$AJ:$AJ,""))</f>
        <v/>
      </c>
      <c r="F97" s="3" t="str">
        <f>IF(_xlfn.XLOOKUP(($A97&amp;"_"&amp;TEXT(F$2,"yyyy-mm-dd")),[1]SURVEY123!$A:$A,[1]SURVEY123!$AJ:$AJ,"")=0,"",_xlfn.XLOOKUP(($A97&amp;"_"&amp;TEXT(F$2,"yyyy-mm-dd")),[1]SURVEY123!$A:$A,[1]SURVEY123!$AJ:$AJ,""))</f>
        <v/>
      </c>
      <c r="G97" s="3" t="str">
        <f>IF(_xlfn.XLOOKUP(($A97&amp;"_"&amp;TEXT(G$2,"yyyy-mm-dd")),[1]SURVEY123!$A:$A,[1]SURVEY123!$AJ:$AJ,"")=0,"",_xlfn.XLOOKUP(($A97&amp;"_"&amp;TEXT(G$2,"yyyy-mm-dd")),[1]SURVEY123!$A:$A,[1]SURVEY123!$AJ:$AJ,""))</f>
        <v/>
      </c>
      <c r="H97" s="3" t="str">
        <f>IF(_xlfn.XLOOKUP(($A97&amp;"_"&amp;TEXT(H$2,"yyyy-mm-dd")),[1]SURVEY123!$A:$A,[1]SURVEY123!$AJ:$AJ,"")=0,"",_xlfn.XLOOKUP(($A97&amp;"_"&amp;TEXT(H$2,"yyyy-mm-dd")),[1]SURVEY123!$A:$A,[1]SURVEY123!$AJ:$AJ,""))</f>
        <v/>
      </c>
      <c r="I97" s="3">
        <f>IF(_xlfn.XLOOKUP(($A97&amp;"_"&amp;TEXT(I$2,"yyyy-mm-dd")),[1]SURVEY123!$A:$A,[1]SURVEY123!$AJ:$AJ,"")=0,"",_xlfn.XLOOKUP(($A97&amp;"_"&amp;TEXT(I$2,"yyyy-mm-dd")),[1]SURVEY123!$A:$A,[1]SURVEY123!$AJ:$AJ,""))</f>
        <v>0.65</v>
      </c>
      <c r="J97" s="3">
        <f>IF(_xlfn.XLOOKUP(($A97&amp;"_"&amp;TEXT(J$2,"yyyy-mm-dd")),[1]SURVEY123!$A:$A,[1]SURVEY123!$AJ:$AJ,"")=0,"",_xlfn.XLOOKUP(($A97&amp;"_"&amp;TEXT(J$2,"yyyy-mm-dd")),[1]SURVEY123!$A:$A,[1]SURVEY123!$AJ:$AJ,""))</f>
        <v>0.42</v>
      </c>
      <c r="K97" s="3">
        <f>IF(_xlfn.XLOOKUP(($A97&amp;"_"&amp;TEXT(K$2,"yyyy-mm-dd")),[1]SURVEY123!$A:$A,[1]SURVEY123!$AJ:$AJ,"")=0,"",_xlfn.XLOOKUP(($A97&amp;"_"&amp;TEXT(K$2,"yyyy-mm-dd")),[1]SURVEY123!$A:$A,[1]SURVEY123!$AJ:$AJ,""))</f>
        <v>0.32</v>
      </c>
      <c r="L97" s="3">
        <f>IF(_xlfn.XLOOKUP(($A97&amp;"_"&amp;TEXT(L$2,"yyyy-mm-dd")),[1]SURVEY123!$A:$A,[1]SURVEY123!$AJ:$AJ,"")=0,"",_xlfn.XLOOKUP(($A97&amp;"_"&amp;TEXT(L$2,"yyyy-mm-dd")),[1]SURVEY123!$A:$A,[1]SURVEY123!$AJ:$AJ,""))</f>
        <v>0.77</v>
      </c>
      <c r="M97" s="3">
        <f>IF(_xlfn.XLOOKUP(($A97&amp;"_"&amp;TEXT(M$2,"yyyy-mm-dd")),[1]SURVEY123!$A:$A,[1]SURVEY123!$AJ:$AJ,"")=0,"",_xlfn.XLOOKUP(($A97&amp;"_"&amp;TEXT(M$2,"yyyy-mm-dd")),[1]SURVEY123!$A:$A,[1]SURVEY123!$AJ:$AJ,""))</f>
        <v>3.4</v>
      </c>
      <c r="N97" s="3">
        <f>IF(_xlfn.XLOOKUP(($A97&amp;"_"&amp;TEXT(N$2,"yyyy-mm-dd")),[1]SURVEY123!$A:$A,[1]SURVEY123!$AJ:$AJ,"")=0,"",_xlfn.XLOOKUP(($A97&amp;"_"&amp;TEXT(N$2,"yyyy-mm-dd")),[1]SURVEY123!$A:$A,[1]SURVEY123!$AJ:$AJ,""))</f>
        <v>9.82</v>
      </c>
      <c r="O97" s="3" t="str">
        <f>IF(_xlfn.XLOOKUP(($A97&amp;"_"&amp;TEXT(O$2,"yyyy-mm-dd")),[1]SURVEY123!$A:$A,[1]SURVEY123!$AJ:$AJ,"")=0,"",_xlfn.XLOOKUP(($A97&amp;"_"&amp;TEXT(O$2,"yyyy-mm-dd")),[1]SURVEY123!$A:$A,[1]SURVEY123!$AJ:$AJ,""))</f>
        <v/>
      </c>
      <c r="P97" s="3" t="str">
        <f>IF(_xlfn.XLOOKUP(($A97&amp;"_"&amp;TEXT(P$2,"yyyy-mm-dd")),[1]SURVEY123!$A:$A,[1]SURVEY123!$AJ:$AJ,"")=0,"",_xlfn.XLOOKUP(($A97&amp;"_"&amp;TEXT(P$2,"yyyy-mm-dd")),[1]SURVEY123!$A:$A,[1]SURVEY123!$AJ:$AJ,""))</f>
        <v/>
      </c>
      <c r="Q97" s="3" t="str">
        <f>IF(_xlfn.XLOOKUP(($A97&amp;"_"&amp;TEXT(Q$2,"yyyy-mm-dd")),[1]SURVEY123!$A:$A,[1]SURVEY123!$AJ:$AJ,"")=0,"",_xlfn.XLOOKUP(($A97&amp;"_"&amp;TEXT(Q$2,"yyyy-mm-dd")),[1]SURVEY123!$A:$A,[1]SURVEY123!$AJ:$AJ,""))</f>
        <v/>
      </c>
      <c r="R97" s="21">
        <f t="shared" si="1"/>
        <v>0</v>
      </c>
      <c r="S97" s="21">
        <f t="shared" si="2"/>
        <v>0</v>
      </c>
      <c r="T97" s="12" t="str" cm="1">
        <f t="array" ref="T97">_xlfn.IFS(B97="","NA",R97=0, "Excellent", S97=0, "Good", OR(S97=1, S97=2), "Fair", S97&gt;=3, "Poor")</f>
        <v>Excellent</v>
      </c>
    </row>
    <row r="98" spans="1:20">
      <c r="A98" s="3" t="s">
        <v>101</v>
      </c>
      <c r="B98" s="24">
        <f t="shared" si="4"/>
        <v>4.4136363636363631</v>
      </c>
      <c r="C98" s="3">
        <f>IF(_xlfn.XLOOKUP(($A98&amp;"_"&amp;TEXT(C$2,"yyyy-mm-dd")),[1]SURVEY123!$A:$A,[1]SURVEY123!$AJ:$AJ,"")=0,"",_xlfn.XLOOKUP(($A98&amp;"_"&amp;TEXT(C$2,"yyyy-mm-dd")),[1]SURVEY123!$A:$A,[1]SURVEY123!$AJ:$AJ,""))</f>
        <v>5.55</v>
      </c>
      <c r="D98" s="3">
        <f>IF(_xlfn.XLOOKUP(($A98&amp;"_"&amp;TEXT(D$2,"yyyy-mm-dd")),[1]SURVEY123!$A:$A,[1]SURVEY123!$AJ:$AJ,"")=0,"",_xlfn.XLOOKUP(($A98&amp;"_"&amp;TEXT(D$2,"yyyy-mm-dd")),[1]SURVEY123!$A:$A,[1]SURVEY123!$AJ:$AJ,""))</f>
        <v>3.07</v>
      </c>
      <c r="E98" s="3">
        <f>IF(_xlfn.XLOOKUP(($A98&amp;"_"&amp;TEXT(E$2,"yyyy-mm-dd")),[1]SURVEY123!$A:$A,[1]SURVEY123!$AJ:$AJ,"")=0,"",_xlfn.XLOOKUP(($A98&amp;"_"&amp;TEXT(E$2,"yyyy-mm-dd")),[1]SURVEY123!$A:$A,[1]SURVEY123!$AJ:$AJ,""))</f>
        <v>3.81</v>
      </c>
      <c r="F98" s="3">
        <f>IF(_xlfn.XLOOKUP(($A98&amp;"_"&amp;TEXT(F$2,"yyyy-mm-dd")),[1]SURVEY123!$A:$A,[1]SURVEY123!$AJ:$AJ,"")=0,"",_xlfn.XLOOKUP(($A98&amp;"_"&amp;TEXT(F$2,"yyyy-mm-dd")),[1]SURVEY123!$A:$A,[1]SURVEY123!$AJ:$AJ,""))</f>
        <v>1.24</v>
      </c>
      <c r="G98" s="3">
        <f>IF(_xlfn.XLOOKUP(($A98&amp;"_"&amp;TEXT(G$2,"yyyy-mm-dd")),[1]SURVEY123!$A:$A,[1]SURVEY123!$AJ:$AJ,"")=0,"",_xlfn.XLOOKUP(($A98&amp;"_"&amp;TEXT(G$2,"yyyy-mm-dd")),[1]SURVEY123!$A:$A,[1]SURVEY123!$AJ:$AJ,""))</f>
        <v>2.23</v>
      </c>
      <c r="H98" s="3" t="str">
        <f>IF(_xlfn.XLOOKUP(($A98&amp;"_"&amp;TEXT(H$2,"yyyy-mm-dd")),[1]SURVEY123!$A:$A,[1]SURVEY123!$AJ:$AJ,"")=0,"",_xlfn.XLOOKUP(($A98&amp;"_"&amp;TEXT(H$2,"yyyy-mm-dd")),[1]SURVEY123!$A:$A,[1]SURVEY123!$AJ:$AJ,""))</f>
        <v/>
      </c>
      <c r="I98" s="3">
        <f>IF(_xlfn.XLOOKUP(($A98&amp;"_"&amp;TEXT(I$2,"yyyy-mm-dd")),[1]SURVEY123!$A:$A,[1]SURVEY123!$AJ:$AJ,"")=0,"",_xlfn.XLOOKUP(($A98&amp;"_"&amp;TEXT(I$2,"yyyy-mm-dd")),[1]SURVEY123!$A:$A,[1]SURVEY123!$AJ:$AJ,""))</f>
        <v>20</v>
      </c>
      <c r="J98" s="3">
        <f>IF(_xlfn.XLOOKUP(($A98&amp;"_"&amp;TEXT(J$2,"yyyy-mm-dd")),[1]SURVEY123!$A:$A,[1]SURVEY123!$AJ:$AJ,"")=0,"",_xlfn.XLOOKUP(($A98&amp;"_"&amp;TEXT(J$2,"yyyy-mm-dd")),[1]SURVEY123!$A:$A,[1]SURVEY123!$AJ:$AJ,""))</f>
        <v>1.44</v>
      </c>
      <c r="K98" s="3">
        <f>IF(_xlfn.XLOOKUP(($A98&amp;"_"&amp;TEXT(K$2,"yyyy-mm-dd")),[1]SURVEY123!$A:$A,[1]SURVEY123!$AJ:$AJ,"")=0,"",_xlfn.XLOOKUP(($A98&amp;"_"&amp;TEXT(K$2,"yyyy-mm-dd")),[1]SURVEY123!$A:$A,[1]SURVEY123!$AJ:$AJ,""))</f>
        <v>1.06</v>
      </c>
      <c r="L98" s="3">
        <f>IF(_xlfn.XLOOKUP(($A98&amp;"_"&amp;TEXT(L$2,"yyyy-mm-dd")),[1]SURVEY123!$A:$A,[1]SURVEY123!$AJ:$AJ,"")=0,"",_xlfn.XLOOKUP(($A98&amp;"_"&amp;TEXT(L$2,"yyyy-mm-dd")),[1]SURVEY123!$A:$A,[1]SURVEY123!$AJ:$AJ,""))</f>
        <v>2.65</v>
      </c>
      <c r="M98" s="3">
        <f>IF(_xlfn.XLOOKUP(($A98&amp;"_"&amp;TEXT(M$2,"yyyy-mm-dd")),[1]SURVEY123!$A:$A,[1]SURVEY123!$AJ:$AJ,"")=0,"",_xlfn.XLOOKUP(($A98&amp;"_"&amp;TEXT(M$2,"yyyy-mm-dd")),[1]SURVEY123!$A:$A,[1]SURVEY123!$AJ:$AJ,""))</f>
        <v>4.5</v>
      </c>
      <c r="N98" s="3">
        <f>IF(_xlfn.XLOOKUP(($A98&amp;"_"&amp;TEXT(N$2,"yyyy-mm-dd")),[1]SURVEY123!$A:$A,[1]SURVEY123!$AJ:$AJ,"")=0,"",_xlfn.XLOOKUP(($A98&amp;"_"&amp;TEXT(N$2,"yyyy-mm-dd")),[1]SURVEY123!$A:$A,[1]SURVEY123!$AJ:$AJ,""))</f>
        <v>3</v>
      </c>
      <c r="O98" s="3" t="str">
        <f>IF(_xlfn.XLOOKUP(($A98&amp;"_"&amp;TEXT(O$2,"yyyy-mm-dd")),[1]SURVEY123!$A:$A,[1]SURVEY123!$AJ:$AJ,"")=0,"",_xlfn.XLOOKUP(($A98&amp;"_"&amp;TEXT(O$2,"yyyy-mm-dd")),[1]SURVEY123!$A:$A,[1]SURVEY123!$AJ:$AJ,""))</f>
        <v/>
      </c>
      <c r="P98" s="3" t="str">
        <f>IF(_xlfn.XLOOKUP(($A98&amp;"_"&amp;TEXT(P$2,"yyyy-mm-dd")),[1]SURVEY123!$A:$A,[1]SURVEY123!$AJ:$AJ,"")=0,"",_xlfn.XLOOKUP(($A98&amp;"_"&amp;TEXT(P$2,"yyyy-mm-dd")),[1]SURVEY123!$A:$A,[1]SURVEY123!$AJ:$AJ,""))</f>
        <v/>
      </c>
      <c r="Q98" s="3" t="str">
        <f>IF(_xlfn.XLOOKUP(($A98&amp;"_"&amp;TEXT(Q$2,"yyyy-mm-dd")),[1]SURVEY123!$A:$A,[1]SURVEY123!$AJ:$AJ,"")=0,"",_xlfn.XLOOKUP(($A98&amp;"_"&amp;TEXT(Q$2,"yyyy-mm-dd")),[1]SURVEY123!$A:$A,[1]SURVEY123!$AJ:$AJ,""))</f>
        <v/>
      </c>
      <c r="R98" s="21">
        <f t="shared" si="1"/>
        <v>1</v>
      </c>
      <c r="S98" s="21">
        <f t="shared" si="2"/>
        <v>0</v>
      </c>
      <c r="T98" s="12" t="str" cm="1">
        <f t="array" ref="T98">_xlfn.IFS(B98="","NA",R98=0, "Excellent", S98=0, "Good", OR(S98=1, S98=2), "Fair", S98&gt;=3, "Poor")</f>
        <v>Good</v>
      </c>
    </row>
    <row r="99" spans="1:20">
      <c r="A99" s="4" t="s">
        <v>102</v>
      </c>
      <c r="B99" s="24">
        <f t="shared" si="4"/>
        <v>4.7441666666666666</v>
      </c>
      <c r="C99" s="3">
        <f>IF(_xlfn.XLOOKUP(($A99&amp;"_"&amp;TEXT(C$2,"yyyy-mm-dd")),[1]SURVEY123!$A:$A,[1]SURVEY123!$AJ:$AJ,"")=0,"",_xlfn.XLOOKUP(($A99&amp;"_"&amp;TEXT(C$2,"yyyy-mm-dd")),[1]SURVEY123!$A:$A,[1]SURVEY123!$AJ:$AJ,""))</f>
        <v>3.57</v>
      </c>
      <c r="D99" s="3">
        <f>IF(_xlfn.XLOOKUP(($A99&amp;"_"&amp;TEXT(D$2,"yyyy-mm-dd")),[1]SURVEY123!$A:$A,[1]SURVEY123!$AJ:$AJ,"")=0,"",_xlfn.XLOOKUP(($A99&amp;"_"&amp;TEXT(D$2,"yyyy-mm-dd")),[1]SURVEY123!$A:$A,[1]SURVEY123!$AJ:$AJ,""))</f>
        <v>2.89</v>
      </c>
      <c r="E99" s="3">
        <f>IF(_xlfn.XLOOKUP(($A99&amp;"_"&amp;TEXT(E$2,"yyyy-mm-dd")),[1]SURVEY123!$A:$A,[1]SURVEY123!$AJ:$AJ,"")=0,"",_xlfn.XLOOKUP(($A99&amp;"_"&amp;TEXT(E$2,"yyyy-mm-dd")),[1]SURVEY123!$A:$A,[1]SURVEY123!$AJ:$AJ,""))</f>
        <v>7.49</v>
      </c>
      <c r="F99" s="3">
        <f>IF(_xlfn.XLOOKUP(($A99&amp;"_"&amp;TEXT(F$2,"yyyy-mm-dd")),[1]SURVEY123!$A:$A,[1]SURVEY123!$AJ:$AJ,"")=0,"",_xlfn.XLOOKUP(($A99&amp;"_"&amp;TEXT(F$2,"yyyy-mm-dd")),[1]SURVEY123!$A:$A,[1]SURVEY123!$AJ:$AJ,""))</f>
        <v>2.8</v>
      </c>
      <c r="G99" s="3">
        <f>IF(_xlfn.XLOOKUP(($A99&amp;"_"&amp;TEXT(G$2,"yyyy-mm-dd")),[1]SURVEY123!$A:$A,[1]SURVEY123!$AJ:$AJ,"")=0,"",_xlfn.XLOOKUP(($A99&amp;"_"&amp;TEXT(G$2,"yyyy-mm-dd")),[1]SURVEY123!$A:$A,[1]SURVEY123!$AJ:$AJ,""))</f>
        <v>4</v>
      </c>
      <c r="H99" s="3">
        <f>IF(_xlfn.XLOOKUP(($A99&amp;"_"&amp;TEXT(H$2,"yyyy-mm-dd")),[1]SURVEY123!$A:$A,[1]SURVEY123!$AJ:$AJ,"")=0,"",_xlfn.XLOOKUP(($A99&amp;"_"&amp;TEXT(H$2,"yyyy-mm-dd")),[1]SURVEY123!$A:$A,[1]SURVEY123!$AJ:$AJ,""))</f>
        <v>5.4</v>
      </c>
      <c r="I99" s="3">
        <f>IF(_xlfn.XLOOKUP(($A99&amp;"_"&amp;TEXT(I$2,"yyyy-mm-dd")),[1]SURVEY123!$A:$A,[1]SURVEY123!$AJ:$AJ,"")=0,"",_xlfn.XLOOKUP(($A99&amp;"_"&amp;TEXT(I$2,"yyyy-mm-dd")),[1]SURVEY123!$A:$A,[1]SURVEY123!$AJ:$AJ,""))</f>
        <v>4.97</v>
      </c>
      <c r="J99" s="3">
        <f>IF(_xlfn.XLOOKUP(($A99&amp;"_"&amp;TEXT(J$2,"yyyy-mm-dd")),[1]SURVEY123!$A:$A,[1]SURVEY123!$AJ:$AJ,"")=0,"",_xlfn.XLOOKUP(($A99&amp;"_"&amp;TEXT(J$2,"yyyy-mm-dd")),[1]SURVEY123!$A:$A,[1]SURVEY123!$AJ:$AJ,""))</f>
        <v>4.08</v>
      </c>
      <c r="K99" s="3">
        <f>IF(_xlfn.XLOOKUP(($A99&amp;"_"&amp;TEXT(K$2,"yyyy-mm-dd")),[1]SURVEY123!$A:$A,[1]SURVEY123!$AJ:$AJ,"")=0,"",_xlfn.XLOOKUP(($A99&amp;"_"&amp;TEXT(K$2,"yyyy-mm-dd")),[1]SURVEY123!$A:$A,[1]SURVEY123!$AJ:$AJ,""))</f>
        <v>3.95</v>
      </c>
      <c r="L99" s="3">
        <f>IF(_xlfn.XLOOKUP(($A99&amp;"_"&amp;TEXT(L$2,"yyyy-mm-dd")),[1]SURVEY123!$A:$A,[1]SURVEY123!$AJ:$AJ,"")=0,"",_xlfn.XLOOKUP(($A99&amp;"_"&amp;TEXT(L$2,"yyyy-mm-dd")),[1]SURVEY123!$A:$A,[1]SURVEY123!$AJ:$AJ,""))</f>
        <v>4.67</v>
      </c>
      <c r="M99" s="3">
        <f>IF(_xlfn.XLOOKUP(($A99&amp;"_"&amp;TEXT(M$2,"yyyy-mm-dd")),[1]SURVEY123!$A:$A,[1]SURVEY123!$AJ:$AJ,"")=0,"",_xlfn.XLOOKUP(($A99&amp;"_"&amp;TEXT(M$2,"yyyy-mm-dd")),[1]SURVEY123!$A:$A,[1]SURVEY123!$AJ:$AJ,""))</f>
        <v>6.4</v>
      </c>
      <c r="N99" s="3">
        <f>IF(_xlfn.XLOOKUP(($A99&amp;"_"&amp;TEXT(N$2,"yyyy-mm-dd")),[1]SURVEY123!$A:$A,[1]SURVEY123!$AJ:$AJ,"")=0,"",_xlfn.XLOOKUP(($A99&amp;"_"&amp;TEXT(N$2,"yyyy-mm-dd")),[1]SURVEY123!$A:$A,[1]SURVEY123!$AJ:$AJ,""))</f>
        <v>6.71</v>
      </c>
      <c r="O99" s="3" t="str">
        <f>IF(_xlfn.XLOOKUP(($A99&amp;"_"&amp;TEXT(O$2,"yyyy-mm-dd")),[1]SURVEY123!$A:$A,[1]SURVEY123!$AJ:$AJ,"")=0,"",_xlfn.XLOOKUP(($A99&amp;"_"&amp;TEXT(O$2,"yyyy-mm-dd")),[1]SURVEY123!$A:$A,[1]SURVEY123!$AJ:$AJ,""))</f>
        <v/>
      </c>
      <c r="P99" s="3" t="str">
        <f>IF(_xlfn.XLOOKUP(($A99&amp;"_"&amp;TEXT(P$2,"yyyy-mm-dd")),[1]SURVEY123!$A:$A,[1]SURVEY123!$AJ:$AJ,"")=0,"",_xlfn.XLOOKUP(($A99&amp;"_"&amp;TEXT(P$2,"yyyy-mm-dd")),[1]SURVEY123!$A:$A,[1]SURVEY123!$AJ:$AJ,""))</f>
        <v/>
      </c>
      <c r="Q99" s="3" t="str">
        <f>IF(_xlfn.XLOOKUP(($A99&amp;"_"&amp;TEXT(Q$2,"yyyy-mm-dd")),[1]SURVEY123!$A:$A,[1]SURVEY123!$AJ:$AJ,"")=0,"",_xlfn.XLOOKUP(($A99&amp;"_"&amp;TEXT(Q$2,"yyyy-mm-dd")),[1]SURVEY123!$A:$A,[1]SURVEY123!$AJ:$AJ,""))</f>
        <v/>
      </c>
      <c r="R99" s="21">
        <f t="shared" si="1"/>
        <v>0</v>
      </c>
      <c r="S99" s="21">
        <f t="shared" si="2"/>
        <v>0</v>
      </c>
      <c r="T99" s="12" t="str" cm="1">
        <f t="array" ref="T99">_xlfn.IFS(B99="","NA",R99=0, "Excellent", S99=0, "Good", OR(S99=1, S99=2), "Fair", S99&gt;=3, "Poor")</f>
        <v>Excellent</v>
      </c>
    </row>
    <row r="100" spans="1:20">
      <c r="A100" s="4" t="s">
        <v>103</v>
      </c>
      <c r="B100" s="24" t="str">
        <f t="shared" si="4"/>
        <v/>
      </c>
      <c r="C100" s="3" t="str">
        <f>IF(_xlfn.XLOOKUP(($A100&amp;"_"&amp;TEXT(C$2,"yyyy-mm-dd")),[1]SURVEY123!$A:$A,[1]SURVEY123!$AJ:$AJ,"")=0,"",_xlfn.XLOOKUP(($A100&amp;"_"&amp;TEXT(C$2,"yyyy-mm-dd")),[1]SURVEY123!$A:$A,[1]SURVEY123!$AJ:$AJ,""))</f>
        <v/>
      </c>
      <c r="D100" s="3" t="str">
        <f>IF(_xlfn.XLOOKUP(($A100&amp;"_"&amp;TEXT(D$2,"yyyy-mm-dd")),[1]SURVEY123!$A:$A,[1]SURVEY123!$AJ:$AJ,"")=0,"",_xlfn.XLOOKUP(($A100&amp;"_"&amp;TEXT(D$2,"yyyy-mm-dd")),[1]SURVEY123!$A:$A,[1]SURVEY123!$AJ:$AJ,""))</f>
        <v/>
      </c>
      <c r="E100" s="3" t="str">
        <f>IF(_xlfn.XLOOKUP(($A100&amp;"_"&amp;TEXT(E$2,"yyyy-mm-dd")),[1]SURVEY123!$A:$A,[1]SURVEY123!$AJ:$AJ,"")=0,"",_xlfn.XLOOKUP(($A100&amp;"_"&amp;TEXT(E$2,"yyyy-mm-dd")),[1]SURVEY123!$A:$A,[1]SURVEY123!$AJ:$AJ,""))</f>
        <v/>
      </c>
      <c r="F100" s="3" t="str">
        <f>IF(_xlfn.XLOOKUP(($A100&amp;"_"&amp;TEXT(F$2,"yyyy-mm-dd")),[1]SURVEY123!$A:$A,[1]SURVEY123!$AJ:$AJ,"")=0,"",_xlfn.XLOOKUP(($A100&amp;"_"&amp;TEXT(F$2,"yyyy-mm-dd")),[1]SURVEY123!$A:$A,[1]SURVEY123!$AJ:$AJ,""))</f>
        <v/>
      </c>
      <c r="G100" s="3" t="str">
        <f>IF(_xlfn.XLOOKUP(($A100&amp;"_"&amp;TEXT(G$2,"yyyy-mm-dd")),[1]SURVEY123!$A:$A,[1]SURVEY123!$AJ:$AJ,"")=0,"",_xlfn.XLOOKUP(($A100&amp;"_"&amp;TEXT(G$2,"yyyy-mm-dd")),[1]SURVEY123!$A:$A,[1]SURVEY123!$AJ:$AJ,""))</f>
        <v/>
      </c>
      <c r="H100" s="3" t="str">
        <f>IF(_xlfn.XLOOKUP(($A100&amp;"_"&amp;TEXT(H$2,"yyyy-mm-dd")),[1]SURVEY123!$A:$A,[1]SURVEY123!$AJ:$AJ,"")=0,"",_xlfn.XLOOKUP(($A100&amp;"_"&amp;TEXT(H$2,"yyyy-mm-dd")),[1]SURVEY123!$A:$A,[1]SURVEY123!$AJ:$AJ,""))</f>
        <v/>
      </c>
      <c r="I100" s="3" t="str">
        <f>IF(_xlfn.XLOOKUP(($A100&amp;"_"&amp;TEXT(I$2,"yyyy-mm-dd")),[1]SURVEY123!$A:$A,[1]SURVEY123!$AJ:$AJ,"")=0,"",_xlfn.XLOOKUP(($A100&amp;"_"&amp;TEXT(I$2,"yyyy-mm-dd")),[1]SURVEY123!$A:$A,[1]SURVEY123!$AJ:$AJ,""))</f>
        <v/>
      </c>
      <c r="J100" s="3" t="str">
        <f>IF(_xlfn.XLOOKUP(($A100&amp;"_"&amp;TEXT(J$2,"yyyy-mm-dd")),[1]SURVEY123!$A:$A,[1]SURVEY123!$AJ:$AJ,"")=0,"",_xlfn.XLOOKUP(($A100&amp;"_"&amp;TEXT(J$2,"yyyy-mm-dd")),[1]SURVEY123!$A:$A,[1]SURVEY123!$AJ:$AJ,""))</f>
        <v/>
      </c>
      <c r="K100" s="3" t="str">
        <f>IF(_xlfn.XLOOKUP(($A100&amp;"_"&amp;TEXT(K$2,"yyyy-mm-dd")),[1]SURVEY123!$A:$A,[1]SURVEY123!$AJ:$AJ,"")=0,"",_xlfn.XLOOKUP(($A100&amp;"_"&amp;TEXT(K$2,"yyyy-mm-dd")),[1]SURVEY123!$A:$A,[1]SURVEY123!$AJ:$AJ,""))</f>
        <v/>
      </c>
      <c r="L100" s="3" t="str">
        <f>IF(_xlfn.XLOOKUP(($A100&amp;"_"&amp;TEXT(L$2,"yyyy-mm-dd")),[1]SURVEY123!$A:$A,[1]SURVEY123!$AJ:$AJ,"")=0,"",_xlfn.XLOOKUP(($A100&amp;"_"&amp;TEXT(L$2,"yyyy-mm-dd")),[1]SURVEY123!$A:$A,[1]SURVEY123!$AJ:$AJ,""))</f>
        <v/>
      </c>
      <c r="M100" s="3" t="str">
        <f>IF(_xlfn.XLOOKUP(($A100&amp;"_"&amp;TEXT(M$2,"yyyy-mm-dd")),[1]SURVEY123!$A:$A,[1]SURVEY123!$AJ:$AJ,"")=0,"",_xlfn.XLOOKUP(($A100&amp;"_"&amp;TEXT(M$2,"yyyy-mm-dd")),[1]SURVEY123!$A:$A,[1]SURVEY123!$AJ:$AJ,""))</f>
        <v/>
      </c>
      <c r="N100" s="3" t="str">
        <f>IF(_xlfn.XLOOKUP(($A100&amp;"_"&amp;TEXT(N$2,"yyyy-mm-dd")),[1]SURVEY123!$A:$A,[1]SURVEY123!$AJ:$AJ,"")=0,"",_xlfn.XLOOKUP(($A100&amp;"_"&amp;TEXT(N$2,"yyyy-mm-dd")),[1]SURVEY123!$A:$A,[1]SURVEY123!$AJ:$AJ,""))</f>
        <v/>
      </c>
      <c r="O100" s="3" t="str">
        <f>IF(_xlfn.XLOOKUP(($A100&amp;"_"&amp;TEXT(O$2,"yyyy-mm-dd")),[1]SURVEY123!$A:$A,[1]SURVEY123!$AJ:$AJ,"")=0,"",_xlfn.XLOOKUP(($A100&amp;"_"&amp;TEXT(O$2,"yyyy-mm-dd")),[1]SURVEY123!$A:$A,[1]SURVEY123!$AJ:$AJ,""))</f>
        <v/>
      </c>
      <c r="P100" s="3" t="str">
        <f>IF(_xlfn.XLOOKUP(($A100&amp;"_"&amp;TEXT(P$2,"yyyy-mm-dd")),[1]SURVEY123!$A:$A,[1]SURVEY123!$AJ:$AJ,"")=0,"",_xlfn.XLOOKUP(($A100&amp;"_"&amp;TEXT(P$2,"yyyy-mm-dd")),[1]SURVEY123!$A:$A,[1]SURVEY123!$AJ:$AJ,""))</f>
        <v/>
      </c>
      <c r="Q100" s="3" t="str">
        <f>IF(_xlfn.XLOOKUP(($A100&amp;"_"&amp;TEXT(Q$2,"yyyy-mm-dd")),[1]SURVEY123!$A:$A,[1]SURVEY123!$AJ:$AJ,"")=0,"",_xlfn.XLOOKUP(($A100&amp;"_"&amp;TEXT(Q$2,"yyyy-mm-dd")),[1]SURVEY123!$A:$A,[1]SURVEY123!$AJ:$AJ,""))</f>
        <v/>
      </c>
      <c r="R100" s="21">
        <f t="shared" si="1"/>
        <v>0</v>
      </c>
      <c r="S100" s="21">
        <f t="shared" si="2"/>
        <v>0</v>
      </c>
      <c r="T100" s="12" t="str" cm="1">
        <f t="array" ref="T100">_xlfn.IFS(B100="","NA",R100=0, "Excellent", S100=0, "Good", OR(S100=1, S100=2), "Fair", S100&gt;=3, "Poor")</f>
        <v>NA</v>
      </c>
    </row>
    <row r="101" spans="1:20">
      <c r="A101" s="3" t="s">
        <v>104</v>
      </c>
      <c r="B101" s="24" t="str">
        <f t="shared" si="4"/>
        <v/>
      </c>
      <c r="C101" s="3" t="str">
        <f>IF(_xlfn.XLOOKUP(($A101&amp;"_"&amp;TEXT(C$2,"yyyy-mm-dd")),[1]SURVEY123!$A:$A,[1]SURVEY123!$AJ:$AJ,"")=0,"",_xlfn.XLOOKUP(($A101&amp;"_"&amp;TEXT(C$2,"yyyy-mm-dd")),[1]SURVEY123!$A:$A,[1]SURVEY123!$AJ:$AJ,""))</f>
        <v/>
      </c>
      <c r="D101" s="3" t="str">
        <f>IF(_xlfn.XLOOKUP(($A101&amp;"_"&amp;TEXT(D$2,"yyyy-mm-dd")),[1]SURVEY123!$A:$A,[1]SURVEY123!$AJ:$AJ,"")=0,"",_xlfn.XLOOKUP(($A101&amp;"_"&amp;TEXT(D$2,"yyyy-mm-dd")),[1]SURVEY123!$A:$A,[1]SURVEY123!$AJ:$AJ,""))</f>
        <v/>
      </c>
      <c r="E101" s="3" t="str">
        <f>IF(_xlfn.XLOOKUP(($A101&amp;"_"&amp;TEXT(E$2,"yyyy-mm-dd")),[1]SURVEY123!$A:$A,[1]SURVEY123!$AJ:$AJ,"")=0,"",_xlfn.XLOOKUP(($A101&amp;"_"&amp;TEXT(E$2,"yyyy-mm-dd")),[1]SURVEY123!$A:$A,[1]SURVEY123!$AJ:$AJ,""))</f>
        <v/>
      </c>
      <c r="F101" s="3" t="str">
        <f>IF(_xlfn.XLOOKUP(($A101&amp;"_"&amp;TEXT(F$2,"yyyy-mm-dd")),[1]SURVEY123!$A:$A,[1]SURVEY123!$AJ:$AJ,"")=0,"",_xlfn.XLOOKUP(($A101&amp;"_"&amp;TEXT(F$2,"yyyy-mm-dd")),[1]SURVEY123!$A:$A,[1]SURVEY123!$AJ:$AJ,""))</f>
        <v/>
      </c>
      <c r="G101" s="3" t="str">
        <f>IF(_xlfn.XLOOKUP(($A101&amp;"_"&amp;TEXT(G$2,"yyyy-mm-dd")),[1]SURVEY123!$A:$A,[1]SURVEY123!$AJ:$AJ,"")=0,"",_xlfn.XLOOKUP(($A101&amp;"_"&amp;TEXT(G$2,"yyyy-mm-dd")),[1]SURVEY123!$A:$A,[1]SURVEY123!$AJ:$AJ,""))</f>
        <v/>
      </c>
      <c r="H101" s="3" t="str">
        <f>IF(_xlfn.XLOOKUP(($A101&amp;"_"&amp;TEXT(H$2,"yyyy-mm-dd")),[1]SURVEY123!$A:$A,[1]SURVEY123!$AJ:$AJ,"")=0,"",_xlfn.XLOOKUP(($A101&amp;"_"&amp;TEXT(H$2,"yyyy-mm-dd")),[1]SURVEY123!$A:$A,[1]SURVEY123!$AJ:$AJ,""))</f>
        <v/>
      </c>
      <c r="I101" s="3" t="str">
        <f>IF(_xlfn.XLOOKUP(($A101&amp;"_"&amp;TEXT(I$2,"yyyy-mm-dd")),[1]SURVEY123!$A:$A,[1]SURVEY123!$AJ:$AJ,"")=0,"",_xlfn.XLOOKUP(($A101&amp;"_"&amp;TEXT(I$2,"yyyy-mm-dd")),[1]SURVEY123!$A:$A,[1]SURVEY123!$AJ:$AJ,""))</f>
        <v/>
      </c>
      <c r="J101" s="3" t="str">
        <f>IF(_xlfn.XLOOKUP(($A101&amp;"_"&amp;TEXT(J$2,"yyyy-mm-dd")),[1]SURVEY123!$A:$A,[1]SURVEY123!$AJ:$AJ,"")=0,"",_xlfn.XLOOKUP(($A101&amp;"_"&amp;TEXT(J$2,"yyyy-mm-dd")),[1]SURVEY123!$A:$A,[1]SURVEY123!$AJ:$AJ,""))</f>
        <v/>
      </c>
      <c r="K101" s="3" t="str">
        <f>IF(_xlfn.XLOOKUP(($A101&amp;"_"&amp;TEXT(K$2,"yyyy-mm-dd")),[1]SURVEY123!$A:$A,[1]SURVEY123!$AJ:$AJ,"")=0,"",_xlfn.XLOOKUP(($A101&amp;"_"&amp;TEXT(K$2,"yyyy-mm-dd")),[1]SURVEY123!$A:$A,[1]SURVEY123!$AJ:$AJ,""))</f>
        <v/>
      </c>
      <c r="L101" s="3" t="str">
        <f>IF(_xlfn.XLOOKUP(($A101&amp;"_"&amp;TEXT(L$2,"yyyy-mm-dd")),[1]SURVEY123!$A:$A,[1]SURVEY123!$AJ:$AJ,"")=0,"",_xlfn.XLOOKUP(($A101&amp;"_"&amp;TEXT(L$2,"yyyy-mm-dd")),[1]SURVEY123!$A:$A,[1]SURVEY123!$AJ:$AJ,""))</f>
        <v/>
      </c>
      <c r="M101" s="3" t="str">
        <f>IF(_xlfn.XLOOKUP(($A101&amp;"_"&amp;TEXT(M$2,"yyyy-mm-dd")),[1]SURVEY123!$A:$A,[1]SURVEY123!$AJ:$AJ,"")=0,"",_xlfn.XLOOKUP(($A101&amp;"_"&amp;TEXT(M$2,"yyyy-mm-dd")),[1]SURVEY123!$A:$A,[1]SURVEY123!$AJ:$AJ,""))</f>
        <v/>
      </c>
      <c r="N101" s="3" t="str">
        <f>IF(_xlfn.XLOOKUP(($A101&amp;"_"&amp;TEXT(N$2,"yyyy-mm-dd")),[1]SURVEY123!$A:$A,[1]SURVEY123!$AJ:$AJ,"")=0,"",_xlfn.XLOOKUP(($A101&amp;"_"&amp;TEXT(N$2,"yyyy-mm-dd")),[1]SURVEY123!$A:$A,[1]SURVEY123!$AJ:$AJ,""))</f>
        <v/>
      </c>
      <c r="O101" s="3" t="str">
        <f>IF(_xlfn.XLOOKUP(($A101&amp;"_"&amp;TEXT(O$2,"yyyy-mm-dd")),[1]SURVEY123!$A:$A,[1]SURVEY123!$AJ:$AJ,"")=0,"",_xlfn.XLOOKUP(($A101&amp;"_"&amp;TEXT(O$2,"yyyy-mm-dd")),[1]SURVEY123!$A:$A,[1]SURVEY123!$AJ:$AJ,""))</f>
        <v/>
      </c>
      <c r="P101" s="3" t="str">
        <f>IF(_xlfn.XLOOKUP(($A101&amp;"_"&amp;TEXT(P$2,"yyyy-mm-dd")),[1]SURVEY123!$A:$A,[1]SURVEY123!$AJ:$AJ,"")=0,"",_xlfn.XLOOKUP(($A101&amp;"_"&amp;TEXT(P$2,"yyyy-mm-dd")),[1]SURVEY123!$A:$A,[1]SURVEY123!$AJ:$AJ,""))</f>
        <v/>
      </c>
      <c r="Q101" s="3" t="str">
        <f>IF(_xlfn.XLOOKUP(($A101&amp;"_"&amp;TEXT(Q$2,"yyyy-mm-dd")),[1]SURVEY123!$A:$A,[1]SURVEY123!$AJ:$AJ,"")=0,"",_xlfn.XLOOKUP(($A101&amp;"_"&amp;TEXT(Q$2,"yyyy-mm-dd")),[1]SURVEY123!$A:$A,[1]SURVEY123!$AJ:$AJ,""))</f>
        <v/>
      </c>
      <c r="R101" s="21">
        <f t="shared" si="1"/>
        <v>0</v>
      </c>
      <c r="S101" s="21">
        <f t="shared" si="2"/>
        <v>0</v>
      </c>
      <c r="T101" s="12" t="str" cm="1">
        <f t="array" ref="T101">_xlfn.IFS(B101="","NA",R101=0, "Excellent", S101=0, "Good", OR(S101=1, S101=2), "Fair", S101&gt;=3, "Poor")</f>
        <v>NA</v>
      </c>
    </row>
    <row r="102" spans="1:20">
      <c r="A102" s="3" t="s">
        <v>105</v>
      </c>
      <c r="B102" s="24">
        <f t="shared" si="4"/>
        <v>44.406666666666666</v>
      </c>
      <c r="C102" s="3" t="str">
        <f>IF(_xlfn.XLOOKUP(($A102&amp;"_"&amp;TEXT(C$2,"yyyy-mm-dd")),[1]SURVEY123!$A:$A,[1]SURVEY123!$AJ:$AJ,"")=0,"",_xlfn.XLOOKUP(($A102&amp;"_"&amp;TEXT(C$2,"yyyy-mm-dd")),[1]SURVEY123!$A:$A,[1]SURVEY123!$AJ:$AJ,""))</f>
        <v/>
      </c>
      <c r="D102" s="3" t="str">
        <f>IF(_xlfn.XLOOKUP(($A102&amp;"_"&amp;TEXT(D$2,"yyyy-mm-dd")),[1]SURVEY123!$A:$A,[1]SURVEY123!$AJ:$AJ,"")=0,"",_xlfn.XLOOKUP(($A102&amp;"_"&amp;TEXT(D$2,"yyyy-mm-dd")),[1]SURVEY123!$A:$A,[1]SURVEY123!$AJ:$AJ,""))</f>
        <v/>
      </c>
      <c r="E102" s="3" t="str">
        <f>IF(_xlfn.XLOOKUP(($A102&amp;"_"&amp;TEXT(E$2,"yyyy-mm-dd")),[1]SURVEY123!$A:$A,[1]SURVEY123!$AJ:$AJ,"")=0,"",_xlfn.XLOOKUP(($A102&amp;"_"&amp;TEXT(E$2,"yyyy-mm-dd")),[1]SURVEY123!$A:$A,[1]SURVEY123!$AJ:$AJ,""))</f>
        <v/>
      </c>
      <c r="F102" s="3">
        <f>IF(_xlfn.XLOOKUP(($A102&amp;"_"&amp;TEXT(F$2,"yyyy-mm-dd")),[1]SURVEY123!$A:$A,[1]SURVEY123!$AJ:$AJ,"")=0,"",_xlfn.XLOOKUP(($A102&amp;"_"&amp;TEXT(F$2,"yyyy-mm-dd")),[1]SURVEY123!$A:$A,[1]SURVEY123!$AJ:$AJ,""))</f>
        <v>38.200000000000003</v>
      </c>
      <c r="G102" s="3">
        <f>IF(_xlfn.XLOOKUP(($A102&amp;"_"&amp;TEXT(G$2,"yyyy-mm-dd")),[1]SURVEY123!$A:$A,[1]SURVEY123!$AJ:$AJ,"")=0,"",_xlfn.XLOOKUP(($A102&amp;"_"&amp;TEXT(G$2,"yyyy-mm-dd")),[1]SURVEY123!$A:$A,[1]SURVEY123!$AJ:$AJ,""))</f>
        <v>34.299999999999997</v>
      </c>
      <c r="H102" s="3">
        <f>IF(_xlfn.XLOOKUP(($A102&amp;"_"&amp;TEXT(H$2,"yyyy-mm-dd")),[1]SURVEY123!$A:$A,[1]SURVEY123!$AJ:$AJ,"")=0,"",_xlfn.XLOOKUP(($A102&amp;"_"&amp;TEXT(H$2,"yyyy-mm-dd")),[1]SURVEY123!$A:$A,[1]SURVEY123!$AJ:$AJ,""))</f>
        <v>45.6</v>
      </c>
      <c r="I102" s="3">
        <f>IF(_xlfn.XLOOKUP(($A102&amp;"_"&amp;TEXT(I$2,"yyyy-mm-dd")),[1]SURVEY123!$A:$A,[1]SURVEY123!$AJ:$AJ,"")=0,"",_xlfn.XLOOKUP(($A102&amp;"_"&amp;TEXT(I$2,"yyyy-mm-dd")),[1]SURVEY123!$A:$A,[1]SURVEY123!$AJ:$AJ,""))</f>
        <v>181</v>
      </c>
      <c r="J102" s="3">
        <f>IF(_xlfn.XLOOKUP(($A102&amp;"_"&amp;TEXT(J$2,"yyyy-mm-dd")),[1]SURVEY123!$A:$A,[1]SURVEY123!$AJ:$AJ,"")=0,"",_xlfn.XLOOKUP(($A102&amp;"_"&amp;TEXT(J$2,"yyyy-mm-dd")),[1]SURVEY123!$A:$A,[1]SURVEY123!$AJ:$AJ,""))</f>
        <v>26.2</v>
      </c>
      <c r="K102" s="3">
        <f>IF(_xlfn.XLOOKUP(($A102&amp;"_"&amp;TEXT(K$2,"yyyy-mm-dd")),[1]SURVEY123!$A:$A,[1]SURVEY123!$AJ:$AJ,"")=0,"",_xlfn.XLOOKUP(($A102&amp;"_"&amp;TEXT(K$2,"yyyy-mm-dd")),[1]SURVEY123!$A:$A,[1]SURVEY123!$AJ:$AJ,""))</f>
        <v>30.8</v>
      </c>
      <c r="L102" s="3">
        <f>IF(_xlfn.XLOOKUP(($A102&amp;"_"&amp;TEXT(L$2,"yyyy-mm-dd")),[1]SURVEY123!$A:$A,[1]SURVEY123!$AJ:$AJ,"")=0,"",_xlfn.XLOOKUP(($A102&amp;"_"&amp;TEXT(L$2,"yyyy-mm-dd")),[1]SURVEY123!$A:$A,[1]SURVEY123!$AJ:$AJ,""))</f>
        <v>15.9</v>
      </c>
      <c r="M102" s="3">
        <f>IF(_xlfn.XLOOKUP(($A102&amp;"_"&amp;TEXT(M$2,"yyyy-mm-dd")),[1]SURVEY123!$A:$A,[1]SURVEY123!$AJ:$AJ,"")=0,"",_xlfn.XLOOKUP(($A102&amp;"_"&amp;TEXT(M$2,"yyyy-mm-dd")),[1]SURVEY123!$A:$A,[1]SURVEY123!$AJ:$AJ,""))</f>
        <v>18.600000000000001</v>
      </c>
      <c r="N102" s="3">
        <f>IF(_xlfn.XLOOKUP(($A102&amp;"_"&amp;TEXT(N$2,"yyyy-mm-dd")),[1]SURVEY123!$A:$A,[1]SURVEY123!$AJ:$AJ,"")=0,"",_xlfn.XLOOKUP(($A102&amp;"_"&amp;TEXT(N$2,"yyyy-mm-dd")),[1]SURVEY123!$A:$A,[1]SURVEY123!$AJ:$AJ,""))</f>
        <v>9.06</v>
      </c>
      <c r="O102" s="3" t="str">
        <f>IF(_xlfn.XLOOKUP(($A102&amp;"_"&amp;TEXT(O$2,"yyyy-mm-dd")),[1]SURVEY123!$A:$A,[1]SURVEY123!$AJ:$AJ,"")=0,"",_xlfn.XLOOKUP(($A102&amp;"_"&amp;TEXT(O$2,"yyyy-mm-dd")),[1]SURVEY123!$A:$A,[1]SURVEY123!$AJ:$AJ,""))</f>
        <v/>
      </c>
      <c r="P102" s="3" t="str">
        <f>IF(_xlfn.XLOOKUP(($A102&amp;"_"&amp;TEXT(P$2,"yyyy-mm-dd")),[1]SURVEY123!$A:$A,[1]SURVEY123!$AJ:$AJ,"")=0,"",_xlfn.XLOOKUP(($A102&amp;"_"&amp;TEXT(P$2,"yyyy-mm-dd")),[1]SURVEY123!$A:$A,[1]SURVEY123!$AJ:$AJ,""))</f>
        <v/>
      </c>
      <c r="Q102" s="3" t="str">
        <f>IF(_xlfn.XLOOKUP(($A102&amp;"_"&amp;TEXT(Q$2,"yyyy-mm-dd")),[1]SURVEY123!$A:$A,[1]SURVEY123!$AJ:$AJ,"")=0,"",_xlfn.XLOOKUP(($A102&amp;"_"&amp;TEXT(Q$2,"yyyy-mm-dd")),[1]SURVEY123!$A:$A,[1]SURVEY123!$AJ:$AJ,""))</f>
        <v/>
      </c>
      <c r="R102" s="21">
        <f t="shared" si="1"/>
        <v>8</v>
      </c>
      <c r="S102" s="21">
        <f t="shared" si="2"/>
        <v>1</v>
      </c>
      <c r="T102" s="12" t="str" cm="1">
        <f t="array" ref="T102">_xlfn.IFS(B102="","NA",R102=0, "Excellent", S102=0, "Good", OR(S102=1, S102=2), "Fair", S102&gt;=3, "Poor")</f>
        <v>Fair</v>
      </c>
    </row>
    <row r="103" spans="1:20">
      <c r="A103" s="3" t="s">
        <v>106</v>
      </c>
      <c r="B103" s="24" t="str">
        <f t="shared" si="4"/>
        <v/>
      </c>
      <c r="C103" s="3" t="str">
        <f>IF(_xlfn.XLOOKUP(($A103&amp;"_"&amp;TEXT(C$2,"yyyy-mm-dd")),[1]SURVEY123!$A:$A,[1]SURVEY123!$AJ:$AJ,"")=0,"",_xlfn.XLOOKUP(($A103&amp;"_"&amp;TEXT(C$2,"yyyy-mm-dd")),[1]SURVEY123!$A:$A,[1]SURVEY123!$AJ:$AJ,""))</f>
        <v/>
      </c>
      <c r="D103" s="3" t="str">
        <f>IF(_xlfn.XLOOKUP(($A103&amp;"_"&amp;TEXT(D$2,"yyyy-mm-dd")),[1]SURVEY123!$A:$A,[1]SURVEY123!$AJ:$AJ,"")=0,"",_xlfn.XLOOKUP(($A103&amp;"_"&amp;TEXT(D$2,"yyyy-mm-dd")),[1]SURVEY123!$A:$A,[1]SURVEY123!$AJ:$AJ,""))</f>
        <v/>
      </c>
      <c r="E103" s="3" t="str">
        <f>IF(_xlfn.XLOOKUP(($A103&amp;"_"&amp;TEXT(E$2,"yyyy-mm-dd")),[1]SURVEY123!$A:$A,[1]SURVEY123!$AJ:$AJ,"")=0,"",_xlfn.XLOOKUP(($A103&amp;"_"&amp;TEXT(E$2,"yyyy-mm-dd")),[1]SURVEY123!$A:$A,[1]SURVEY123!$AJ:$AJ,""))</f>
        <v/>
      </c>
      <c r="F103" s="3" t="str">
        <f>IF(_xlfn.XLOOKUP(($A103&amp;"_"&amp;TEXT(F$2,"yyyy-mm-dd")),[1]SURVEY123!$A:$A,[1]SURVEY123!$AJ:$AJ,"")=0,"",_xlfn.XLOOKUP(($A103&amp;"_"&amp;TEXT(F$2,"yyyy-mm-dd")),[1]SURVEY123!$A:$A,[1]SURVEY123!$AJ:$AJ,""))</f>
        <v/>
      </c>
      <c r="G103" s="3" t="str">
        <f>IF(_xlfn.XLOOKUP(($A103&amp;"_"&amp;TEXT(G$2,"yyyy-mm-dd")),[1]SURVEY123!$A:$A,[1]SURVEY123!$AJ:$AJ,"")=0,"",_xlfn.XLOOKUP(($A103&amp;"_"&amp;TEXT(G$2,"yyyy-mm-dd")),[1]SURVEY123!$A:$A,[1]SURVEY123!$AJ:$AJ,""))</f>
        <v/>
      </c>
      <c r="H103" s="3" t="str">
        <f>IF(_xlfn.XLOOKUP(($A103&amp;"_"&amp;TEXT(H$2,"yyyy-mm-dd")),[1]SURVEY123!$A:$A,[1]SURVEY123!$AJ:$AJ,"")=0,"",_xlfn.XLOOKUP(($A103&amp;"_"&amp;TEXT(H$2,"yyyy-mm-dd")),[1]SURVEY123!$A:$A,[1]SURVEY123!$AJ:$AJ,""))</f>
        <v/>
      </c>
      <c r="I103" s="3" t="str">
        <f>IF(_xlfn.XLOOKUP(($A103&amp;"_"&amp;TEXT(I$2,"yyyy-mm-dd")),[1]SURVEY123!$A:$A,[1]SURVEY123!$AJ:$AJ,"")=0,"",_xlfn.XLOOKUP(($A103&amp;"_"&amp;TEXT(I$2,"yyyy-mm-dd")),[1]SURVEY123!$A:$A,[1]SURVEY123!$AJ:$AJ,""))</f>
        <v/>
      </c>
      <c r="J103" s="3" t="str">
        <f>IF(_xlfn.XLOOKUP(($A103&amp;"_"&amp;TEXT(J$2,"yyyy-mm-dd")),[1]SURVEY123!$A:$A,[1]SURVEY123!$AJ:$AJ,"")=0,"",_xlfn.XLOOKUP(($A103&amp;"_"&amp;TEXT(J$2,"yyyy-mm-dd")),[1]SURVEY123!$A:$A,[1]SURVEY123!$AJ:$AJ,""))</f>
        <v/>
      </c>
      <c r="K103" s="3" t="str">
        <f>IF(_xlfn.XLOOKUP(($A103&amp;"_"&amp;TEXT(K$2,"yyyy-mm-dd")),[1]SURVEY123!$A:$A,[1]SURVEY123!$AJ:$AJ,"")=0,"",_xlfn.XLOOKUP(($A103&amp;"_"&amp;TEXT(K$2,"yyyy-mm-dd")),[1]SURVEY123!$A:$A,[1]SURVEY123!$AJ:$AJ,""))</f>
        <v/>
      </c>
      <c r="L103" s="3" t="str">
        <f>IF(_xlfn.XLOOKUP(($A103&amp;"_"&amp;TEXT(L$2,"yyyy-mm-dd")),[1]SURVEY123!$A:$A,[1]SURVEY123!$AJ:$AJ,"")=0,"",_xlfn.XLOOKUP(($A103&amp;"_"&amp;TEXT(L$2,"yyyy-mm-dd")),[1]SURVEY123!$A:$A,[1]SURVEY123!$AJ:$AJ,""))</f>
        <v/>
      </c>
      <c r="M103" s="3" t="str">
        <f>IF(_xlfn.XLOOKUP(($A103&amp;"_"&amp;TEXT(M$2,"yyyy-mm-dd")),[1]SURVEY123!$A:$A,[1]SURVEY123!$AJ:$AJ,"")=0,"",_xlfn.XLOOKUP(($A103&amp;"_"&amp;TEXT(M$2,"yyyy-mm-dd")),[1]SURVEY123!$A:$A,[1]SURVEY123!$AJ:$AJ,""))</f>
        <v/>
      </c>
      <c r="N103" s="3" t="str">
        <f>IF(_xlfn.XLOOKUP(($A103&amp;"_"&amp;TEXT(N$2,"yyyy-mm-dd")),[1]SURVEY123!$A:$A,[1]SURVEY123!$AJ:$AJ,"")=0,"",_xlfn.XLOOKUP(($A103&amp;"_"&amp;TEXT(N$2,"yyyy-mm-dd")),[1]SURVEY123!$A:$A,[1]SURVEY123!$AJ:$AJ,""))</f>
        <v/>
      </c>
      <c r="O103" s="3" t="str">
        <f>IF(_xlfn.XLOOKUP(($A103&amp;"_"&amp;TEXT(O$2,"yyyy-mm-dd")),[1]SURVEY123!$A:$A,[1]SURVEY123!$AJ:$AJ,"")=0,"",_xlfn.XLOOKUP(($A103&amp;"_"&amp;TEXT(O$2,"yyyy-mm-dd")),[1]SURVEY123!$A:$A,[1]SURVEY123!$AJ:$AJ,""))</f>
        <v/>
      </c>
      <c r="P103" s="3" t="str">
        <f>IF(_xlfn.XLOOKUP(($A103&amp;"_"&amp;TEXT(P$2,"yyyy-mm-dd")),[1]SURVEY123!$A:$A,[1]SURVEY123!$AJ:$AJ,"")=0,"",_xlfn.XLOOKUP(($A103&amp;"_"&amp;TEXT(P$2,"yyyy-mm-dd")),[1]SURVEY123!$A:$A,[1]SURVEY123!$AJ:$AJ,""))</f>
        <v/>
      </c>
      <c r="Q103" s="3" t="str">
        <f>IF(_xlfn.XLOOKUP(($A103&amp;"_"&amp;TEXT(Q$2,"yyyy-mm-dd")),[1]SURVEY123!$A:$A,[1]SURVEY123!$AJ:$AJ,"")=0,"",_xlfn.XLOOKUP(($A103&amp;"_"&amp;TEXT(Q$2,"yyyy-mm-dd")),[1]SURVEY123!$A:$A,[1]SURVEY123!$AJ:$AJ,""))</f>
        <v/>
      </c>
      <c r="R103" s="21">
        <f t="shared" si="1"/>
        <v>0</v>
      </c>
      <c r="S103" s="21">
        <f t="shared" si="2"/>
        <v>0</v>
      </c>
      <c r="T103" s="12" t="str" cm="1">
        <f t="array" ref="T103">_xlfn.IFS(B103="","NA",R103=0, "Excellent", S103=0, "Good", OR(S103=1, S103=2), "Fair", S103&gt;=3, "Poor")</f>
        <v>NA</v>
      </c>
    </row>
    <row r="104" spans="1:20">
      <c r="A104" s="3" t="s">
        <v>107</v>
      </c>
      <c r="B104" s="24" t="str">
        <f t="shared" si="4"/>
        <v/>
      </c>
      <c r="C104" s="3" t="str">
        <f>IF(_xlfn.XLOOKUP(($A104&amp;"_"&amp;TEXT(C$2,"yyyy-mm-dd")),[1]SURVEY123!$A:$A,[1]SURVEY123!$AJ:$AJ,"")=0,"",_xlfn.XLOOKUP(($A104&amp;"_"&amp;TEXT(C$2,"yyyy-mm-dd")),[1]SURVEY123!$A:$A,[1]SURVEY123!$AJ:$AJ,""))</f>
        <v/>
      </c>
      <c r="D104" s="3" t="str">
        <f>IF(_xlfn.XLOOKUP(($A104&amp;"_"&amp;TEXT(D$2,"yyyy-mm-dd")),[1]SURVEY123!$A:$A,[1]SURVEY123!$AJ:$AJ,"")=0,"",_xlfn.XLOOKUP(($A104&amp;"_"&amp;TEXT(D$2,"yyyy-mm-dd")),[1]SURVEY123!$A:$A,[1]SURVEY123!$AJ:$AJ,""))</f>
        <v/>
      </c>
      <c r="E104" s="3" t="str">
        <f>IF(_xlfn.XLOOKUP(($A104&amp;"_"&amp;TEXT(E$2,"yyyy-mm-dd")),[1]SURVEY123!$A:$A,[1]SURVEY123!$AJ:$AJ,"")=0,"",_xlfn.XLOOKUP(($A104&amp;"_"&amp;TEXT(E$2,"yyyy-mm-dd")),[1]SURVEY123!$A:$A,[1]SURVEY123!$AJ:$AJ,""))</f>
        <v/>
      </c>
      <c r="F104" s="3" t="str">
        <f>IF(_xlfn.XLOOKUP(($A104&amp;"_"&amp;TEXT(F$2,"yyyy-mm-dd")),[1]SURVEY123!$A:$A,[1]SURVEY123!$AJ:$AJ,"")=0,"",_xlfn.XLOOKUP(($A104&amp;"_"&amp;TEXT(F$2,"yyyy-mm-dd")),[1]SURVEY123!$A:$A,[1]SURVEY123!$AJ:$AJ,""))</f>
        <v/>
      </c>
      <c r="G104" s="3" t="str">
        <f>IF(_xlfn.XLOOKUP(($A104&amp;"_"&amp;TEXT(G$2,"yyyy-mm-dd")),[1]SURVEY123!$A:$A,[1]SURVEY123!$AJ:$AJ,"")=0,"",_xlfn.XLOOKUP(($A104&amp;"_"&amp;TEXT(G$2,"yyyy-mm-dd")),[1]SURVEY123!$A:$A,[1]SURVEY123!$AJ:$AJ,""))</f>
        <v/>
      </c>
      <c r="H104" s="3" t="str">
        <f>IF(_xlfn.XLOOKUP(($A104&amp;"_"&amp;TEXT(H$2,"yyyy-mm-dd")),[1]SURVEY123!$A:$A,[1]SURVEY123!$AJ:$AJ,"")=0,"",_xlfn.XLOOKUP(($A104&amp;"_"&amp;TEXT(H$2,"yyyy-mm-dd")),[1]SURVEY123!$A:$A,[1]SURVEY123!$AJ:$AJ,""))</f>
        <v/>
      </c>
      <c r="I104" s="3" t="str">
        <f>IF(_xlfn.XLOOKUP(($A104&amp;"_"&amp;TEXT(I$2,"yyyy-mm-dd")),[1]SURVEY123!$A:$A,[1]SURVEY123!$AJ:$AJ,"")=0,"",_xlfn.XLOOKUP(($A104&amp;"_"&amp;TEXT(I$2,"yyyy-mm-dd")),[1]SURVEY123!$A:$A,[1]SURVEY123!$AJ:$AJ,""))</f>
        <v/>
      </c>
      <c r="J104" s="3" t="str">
        <f>IF(_xlfn.XLOOKUP(($A104&amp;"_"&amp;TEXT(J$2,"yyyy-mm-dd")),[1]SURVEY123!$A:$A,[1]SURVEY123!$AJ:$AJ,"")=0,"",_xlfn.XLOOKUP(($A104&amp;"_"&amp;TEXT(J$2,"yyyy-mm-dd")),[1]SURVEY123!$A:$A,[1]SURVEY123!$AJ:$AJ,""))</f>
        <v/>
      </c>
      <c r="K104" s="3" t="str">
        <f>IF(_xlfn.XLOOKUP(($A104&amp;"_"&amp;TEXT(K$2,"yyyy-mm-dd")),[1]SURVEY123!$A:$A,[1]SURVEY123!$AJ:$AJ,"")=0,"",_xlfn.XLOOKUP(($A104&amp;"_"&amp;TEXT(K$2,"yyyy-mm-dd")),[1]SURVEY123!$A:$A,[1]SURVEY123!$AJ:$AJ,""))</f>
        <v/>
      </c>
      <c r="L104" s="3" t="str">
        <f>IF(_xlfn.XLOOKUP(($A104&amp;"_"&amp;TEXT(L$2,"yyyy-mm-dd")),[1]SURVEY123!$A:$A,[1]SURVEY123!$AJ:$AJ,"")=0,"",_xlfn.XLOOKUP(($A104&amp;"_"&amp;TEXT(L$2,"yyyy-mm-dd")),[1]SURVEY123!$A:$A,[1]SURVEY123!$AJ:$AJ,""))</f>
        <v/>
      </c>
      <c r="M104" s="3" t="str">
        <f>IF(_xlfn.XLOOKUP(($A104&amp;"_"&amp;TEXT(M$2,"yyyy-mm-dd")),[1]SURVEY123!$A:$A,[1]SURVEY123!$AJ:$AJ,"")=0,"",_xlfn.XLOOKUP(($A104&amp;"_"&amp;TEXT(M$2,"yyyy-mm-dd")),[1]SURVEY123!$A:$A,[1]SURVEY123!$AJ:$AJ,""))</f>
        <v/>
      </c>
      <c r="N104" s="3" t="str">
        <f>IF(_xlfn.XLOOKUP(($A104&amp;"_"&amp;TEXT(N$2,"yyyy-mm-dd")),[1]SURVEY123!$A:$A,[1]SURVEY123!$AJ:$AJ,"")=0,"",_xlfn.XLOOKUP(($A104&amp;"_"&amp;TEXT(N$2,"yyyy-mm-dd")),[1]SURVEY123!$A:$A,[1]SURVEY123!$AJ:$AJ,""))</f>
        <v/>
      </c>
      <c r="O104" s="3" t="str">
        <f>IF(_xlfn.XLOOKUP(($A104&amp;"_"&amp;TEXT(O$2,"yyyy-mm-dd")),[1]SURVEY123!$A:$A,[1]SURVEY123!$AJ:$AJ,"")=0,"",_xlfn.XLOOKUP(($A104&amp;"_"&amp;TEXT(O$2,"yyyy-mm-dd")),[1]SURVEY123!$A:$A,[1]SURVEY123!$AJ:$AJ,""))</f>
        <v/>
      </c>
      <c r="P104" s="3" t="str">
        <f>IF(_xlfn.XLOOKUP(($A104&amp;"_"&amp;TEXT(P$2,"yyyy-mm-dd")),[1]SURVEY123!$A:$A,[1]SURVEY123!$AJ:$AJ,"")=0,"",_xlfn.XLOOKUP(($A104&amp;"_"&amp;TEXT(P$2,"yyyy-mm-dd")),[1]SURVEY123!$A:$A,[1]SURVEY123!$AJ:$AJ,""))</f>
        <v/>
      </c>
      <c r="Q104" s="3" t="str">
        <f>IF(_xlfn.XLOOKUP(($A104&amp;"_"&amp;TEXT(Q$2,"yyyy-mm-dd")),[1]SURVEY123!$A:$A,[1]SURVEY123!$AJ:$AJ,"")=0,"",_xlfn.XLOOKUP(($A104&amp;"_"&amp;TEXT(Q$2,"yyyy-mm-dd")),[1]SURVEY123!$A:$A,[1]SURVEY123!$AJ:$AJ,""))</f>
        <v/>
      </c>
      <c r="R104" s="21">
        <f t="shared" si="1"/>
        <v>0</v>
      </c>
      <c r="S104" s="21">
        <f t="shared" si="2"/>
        <v>0</v>
      </c>
      <c r="T104" s="12" t="str" cm="1">
        <f t="array" ref="T104">_xlfn.IFS(B104="","NA",R104=0, "Excellent", S104=0, "Good", OR(S104=1, S104=2), "Fair", S104&gt;=3, "Poor")</f>
        <v>NA</v>
      </c>
    </row>
  </sheetData>
  <mergeCells count="6">
    <mergeCell ref="A1:A2"/>
    <mergeCell ref="T1:T2"/>
    <mergeCell ref="B1:B2"/>
    <mergeCell ref="C1:Q1"/>
    <mergeCell ref="R1:R2"/>
    <mergeCell ref="S1:S2"/>
  </mergeCells>
  <conditionalFormatting sqref="B1:B104 G105:G1048576">
    <cfRule type="containsText" dxfId="27" priority="8" operator="containsText" text="NA">
      <formula>NOT(ISERROR(SEARCH("NA",B1)))</formula>
    </cfRule>
  </conditionalFormatting>
  <conditionalFormatting sqref="C3:T104">
    <cfRule type="containsBlanks" dxfId="26" priority="2">
      <formula>LEN(TRIM(C3))=0</formula>
    </cfRule>
  </conditionalFormatting>
  <conditionalFormatting sqref="R1:T1 T2">
    <cfRule type="containsText" dxfId="25" priority="5" operator="containsText" text="Score">
      <formula>NOT(ISERROR(SEARCH("Score",R1)))</formula>
    </cfRule>
  </conditionalFormatting>
  <conditionalFormatting sqref="R3:T104">
    <cfRule type="cellIs" dxfId="24" priority="3" operator="equal">
      <formula>"NA"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7986F58-7259-4EDB-899E-07EFEACA5DD3}">
            <x14:iconSet custom="1">
              <x14:cfvo type="percent">
                <xm:f>0</xm:f>
              </x14:cfvo>
              <x14:cfvo type="num" gte="0">
                <xm:f>15</xm:f>
              </x14:cfvo>
              <x14:cfvo type="num">
                <xm:f>50</xm:f>
              </x14:cfvo>
              <x14:cfIcon iconSet="NoIcons" iconId="0"/>
              <x14:cfIcon iconSet="3TrafficLights1" iconId="1"/>
              <x14:cfIcon iconSet="3TrafficLights1" iconId="0"/>
            </x14:iconSet>
          </x14:cfRule>
          <xm:sqref>C3:Q104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AB94-CF37-42CF-AD6B-630EC106DC86}">
  <dimension ref="A1:T104"/>
  <sheetViews>
    <sheetView zoomScale="80" zoomScaleNormal="80" workbookViewId="0">
      <selection activeCell="A55" sqref="A55"/>
    </sheetView>
  </sheetViews>
  <sheetFormatPr defaultColWidth="8.5703125" defaultRowHeight="14.45"/>
  <cols>
    <col min="1" max="1" width="7.42578125" bestFit="1" customWidth="1"/>
    <col min="2" max="2" width="9.42578125" style="14" bestFit="1" customWidth="1"/>
    <col min="3" max="4" width="9.5703125" style="14" bestFit="1" customWidth="1"/>
    <col min="5" max="6" width="8.5703125" style="14" bestFit="1" customWidth="1"/>
    <col min="7" max="7" width="9.5703125" style="11" bestFit="1" customWidth="1"/>
    <col min="8" max="9" width="9.5703125" bestFit="1" customWidth="1"/>
    <col min="11" max="13" width="9.5703125" bestFit="1" customWidth="1"/>
    <col min="15" max="17" width="9.5703125" bestFit="1" customWidth="1"/>
    <col min="18" max="19" width="13.42578125" customWidth="1"/>
  </cols>
  <sheetData>
    <row r="1" spans="1:20">
      <c r="A1" s="36" t="s">
        <v>0</v>
      </c>
      <c r="B1" s="42" t="s">
        <v>118</v>
      </c>
      <c r="C1" s="45" t="s">
        <v>119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  <c r="R1" s="36" t="s">
        <v>120</v>
      </c>
      <c r="S1" s="36" t="s">
        <v>121</v>
      </c>
      <c r="T1" s="44" t="s">
        <v>122</v>
      </c>
    </row>
    <row r="2" spans="1:20">
      <c r="A2" s="36"/>
      <c r="B2" s="42"/>
      <c r="C2" s="7">
        <v>45795</v>
      </c>
      <c r="D2" s="7">
        <v>45802</v>
      </c>
      <c r="E2" s="7">
        <v>45809</v>
      </c>
      <c r="F2" s="7">
        <v>45816</v>
      </c>
      <c r="G2" s="6">
        <v>45823</v>
      </c>
      <c r="H2" s="6">
        <v>45830</v>
      </c>
      <c r="I2" s="6">
        <v>45837</v>
      </c>
      <c r="J2" s="6">
        <v>45844</v>
      </c>
      <c r="K2" s="6">
        <v>45851</v>
      </c>
      <c r="L2" s="6">
        <v>45858</v>
      </c>
      <c r="M2" s="6">
        <v>45865</v>
      </c>
      <c r="N2" s="8">
        <v>45872</v>
      </c>
      <c r="O2" s="8">
        <v>45879</v>
      </c>
      <c r="P2" s="8">
        <v>45886</v>
      </c>
      <c r="Q2" s="9">
        <v>45893</v>
      </c>
      <c r="R2" s="36"/>
      <c r="S2" s="36"/>
      <c r="T2" s="44"/>
    </row>
    <row r="3" spans="1:20">
      <c r="A3" s="3" t="s">
        <v>6</v>
      </c>
      <c r="B3" s="10">
        <f>IFERROR(AVERAGE(C3:Q3),"")</f>
        <v>272.10216363636363</v>
      </c>
      <c r="C3" s="15" t="str">
        <f>_xlfn.XLOOKUP(($A3&amp;"_"&amp;TEXT(C$2,"yyyy-mm-dd")),[1]SURVEY123!$A:$A,[1]SURVEY123!$AH:$AH,"")</f>
        <v/>
      </c>
      <c r="D3" s="15">
        <f>_xlfn.XLOOKUP(($A3&amp;"_"&amp;TEXT(D$2,"yyyy-mm-dd")),[1]SURVEY123!$A:$A,[1]SURVEY123!$AH:$AH,"")</f>
        <v>666.0634</v>
      </c>
      <c r="E3" s="15">
        <f>_xlfn.XLOOKUP(($A3&amp;"_"&amp;TEXT(E$2,"yyyy-mm-dd")),[1]SURVEY123!$A:$A,[1]SURVEY123!$AH:$AH,"")</f>
        <v>198.4606</v>
      </c>
      <c r="F3" s="15">
        <f>_xlfn.XLOOKUP(($A3&amp;"_"&amp;TEXT(F$2,"yyyy-mm-dd")),[1]SURVEY123!$A:$A,[1]SURVEY123!$AH:$AH,"")</f>
        <v>260.57920000000001</v>
      </c>
      <c r="G3" s="15">
        <f>_xlfn.XLOOKUP(($A3&amp;"_"&amp;TEXT(G$2,"yyyy-mm-dd")),[1]SURVEY123!$A:$A,[1]SURVEY123!$AH:$AH,"")</f>
        <v>186.21520000000001</v>
      </c>
      <c r="H3" s="15">
        <f>_xlfn.XLOOKUP(($A3&amp;"_"&amp;TEXT(H$2,"yyyy-mm-dd")),[1]SURVEY123!$A:$A,[1]SURVEY123!$AH:$AH,"")</f>
        <v>191.7277</v>
      </c>
      <c r="I3" s="15">
        <f>_xlfn.XLOOKUP(($A3&amp;"_"&amp;TEXT(I$2,"yyyy-mm-dd")),[1]SURVEY123!$A:$A,[1]SURVEY123!$AH:$AH,"")</f>
        <v>221.26499999999999</v>
      </c>
      <c r="J3" s="15">
        <f>_xlfn.XLOOKUP(($A3&amp;"_"&amp;TEXT(J$2,"yyyy-mm-dd")),[1]SURVEY123!$A:$A,[1]SURVEY123!$AH:$AH,"")</f>
        <v>245.65770000000001</v>
      </c>
      <c r="K3" s="15">
        <f>_xlfn.XLOOKUP(($A3&amp;"_"&amp;TEXT(K$2,"yyyy-mm-dd")),[1]SURVEY123!$A:$A,[1]SURVEY123!$AH:$AH,"")</f>
        <v>296.46350000000001</v>
      </c>
      <c r="L3" s="15">
        <f>_xlfn.XLOOKUP(($A3&amp;"_"&amp;TEXT(L$2,"yyyy-mm-dd")),[1]SURVEY123!$A:$A,[1]SURVEY123!$AH:$AH,"")</f>
        <v>174.72890000000001</v>
      </c>
      <c r="M3" s="15">
        <f>_xlfn.XLOOKUP(($A3&amp;"_"&amp;TEXT(M$2,"yyyy-mm-dd")),[1]SURVEY123!$A:$A,[1]SURVEY123!$AH:$AH,"")</f>
        <v>279.27440000000001</v>
      </c>
      <c r="N3" s="15">
        <f>_xlfn.XLOOKUP(($A3&amp;"_"&amp;TEXT(N$2,"yyyy-mm-dd")),[1]SURVEY123!$A:$A,[1]SURVEY123!$AH:$AH,"")</f>
        <v>272.68819999999999</v>
      </c>
      <c r="O3" s="15" t="str">
        <f>_xlfn.XLOOKUP(($A3&amp;"_"&amp;TEXT(O$2,"yyyy-mm-dd")),[1]SURVEY123!$A:$A,[1]SURVEY123!$AH:$AH,"")</f>
        <v/>
      </c>
      <c r="P3" s="15" t="str">
        <f>_xlfn.XLOOKUP(($A3&amp;"_"&amp;TEXT(P$2,"yyyy-mm-dd")),[1]SURVEY123!$A:$A,[1]SURVEY123!$AH:$AH,"")</f>
        <v/>
      </c>
      <c r="Q3" s="13" t="str">
        <f>_xlfn.XLOOKUP(($A3&amp;"_"&amp;TEXT(Q$2,"yyyy-mm-dd")),[1]SURVEY123!$A:$A,[1]SURVEY123!$AH:$AH,"")</f>
        <v/>
      </c>
      <c r="R3" s="21">
        <f>COUNTIF($C3:$Q3,"&gt;100")</f>
        <v>11</v>
      </c>
      <c r="S3" s="21">
        <f>COUNTIF($C3:$Q3,"&gt;=230")</f>
        <v>6</v>
      </c>
      <c r="T3" s="12" t="str" cm="1">
        <f t="array" ref="T3">_xlfn.IFS(B3="","NA",R3=0, "Excellent", OR(S3=0, S3=1), "Good", S3=2, "Fair", S3&gt;=3, "Poor")</f>
        <v>Poor</v>
      </c>
    </row>
    <row r="4" spans="1:20">
      <c r="A4" s="3" t="s">
        <v>7</v>
      </c>
      <c r="B4" s="10">
        <f t="shared" ref="B4:B67" si="0">IFERROR(AVERAGE(C4:Q4),"")</f>
        <v>919.50491666666676</v>
      </c>
      <c r="C4" s="15" t="str">
        <f>_xlfn.XLOOKUP(($A4&amp;"_"&amp;TEXT(C$2,"yyyy-mm-dd")),[1]SURVEY123!$A:$A,[1]SURVEY123!$AH:$AH,"")</f>
        <v/>
      </c>
      <c r="D4" s="15" t="str">
        <f>_xlfn.XLOOKUP(($A4&amp;"_"&amp;TEXT(D$2,"yyyy-mm-dd")),[1]SURVEY123!$A:$A,[1]SURVEY123!$AH:$AH,"")</f>
        <v/>
      </c>
      <c r="E4" s="15" t="str">
        <f>_xlfn.XLOOKUP(($A4&amp;"_"&amp;TEXT(E$2,"yyyy-mm-dd")),[1]SURVEY123!$A:$A,[1]SURVEY123!$AH:$AH,"")</f>
        <v/>
      </c>
      <c r="F4" s="15" t="str">
        <f>_xlfn.XLOOKUP(($A4&amp;"_"&amp;TEXT(F$2,"yyyy-mm-dd")),[1]SURVEY123!$A:$A,[1]SURVEY123!$AH:$AH,"")</f>
        <v/>
      </c>
      <c r="G4" s="15" t="str">
        <f>_xlfn.XLOOKUP(($A4&amp;"_"&amp;TEXT(G$2,"yyyy-mm-dd")),[1]SURVEY123!$A:$A,[1]SURVEY123!$AH:$AH,"")</f>
        <v/>
      </c>
      <c r="H4" s="15" t="str">
        <f>_xlfn.XLOOKUP(($A4&amp;"_"&amp;TEXT(H$2,"yyyy-mm-dd")),[1]SURVEY123!$A:$A,[1]SURVEY123!$AH:$AH,"")</f>
        <v/>
      </c>
      <c r="I4" s="15">
        <f>_xlfn.XLOOKUP(($A4&amp;"_"&amp;TEXT(I$2,"yyyy-mm-dd")),[1]SURVEY123!$A:$A,[1]SURVEY123!$AH:$AH,"")</f>
        <v>1002.38</v>
      </c>
      <c r="J4" s="15">
        <f>_xlfn.XLOOKUP(($A4&amp;"_"&amp;TEXT(J$2,"yyyy-mm-dd")),[1]SURVEY123!$A:$A,[1]SURVEY123!$AH:$AH,"")</f>
        <v>790.84670000000006</v>
      </c>
      <c r="K4" s="15">
        <f>_xlfn.XLOOKUP(($A4&amp;"_"&amp;TEXT(K$2,"yyyy-mm-dd")),[1]SURVEY123!$A:$A,[1]SURVEY123!$AH:$AH,"")</f>
        <v>943.1961</v>
      </c>
      <c r="L4" s="15">
        <f>_xlfn.XLOOKUP(($A4&amp;"_"&amp;TEXT(L$2,"yyyy-mm-dd")),[1]SURVEY123!$A:$A,[1]SURVEY123!$AH:$AH,"")</f>
        <v>861.87549999999999</v>
      </c>
      <c r="M4" s="15">
        <f>_xlfn.XLOOKUP(($A4&amp;"_"&amp;TEXT(M$2,"yyyy-mm-dd")),[1]SURVEY123!$A:$A,[1]SURVEY123!$AH:$AH,"")</f>
        <v>909.44619999999998</v>
      </c>
      <c r="N4" s="15">
        <f>_xlfn.XLOOKUP(($A4&amp;"_"&amp;TEXT(N$2,"yyyy-mm-dd")),[1]SURVEY123!$A:$A,[1]SURVEY123!$AH:$AH,"")</f>
        <v>1009.285</v>
      </c>
      <c r="O4" s="15" t="str">
        <f>_xlfn.XLOOKUP(($A4&amp;"_"&amp;TEXT(O$2,"yyyy-mm-dd")),[1]SURVEY123!$A:$A,[1]SURVEY123!$AH:$AH,"")</f>
        <v/>
      </c>
      <c r="P4" s="15" t="str">
        <f>_xlfn.XLOOKUP(($A4&amp;"_"&amp;TEXT(P$2,"yyyy-mm-dd")),[1]SURVEY123!$A:$A,[1]SURVEY123!$AH:$AH,"")</f>
        <v/>
      </c>
      <c r="Q4" s="13" t="str">
        <f>_xlfn.XLOOKUP(($A4&amp;"_"&amp;TEXT(Q$2,"yyyy-mm-dd")),[1]SURVEY123!$A:$A,[1]SURVEY123!$AH:$AH,"")</f>
        <v/>
      </c>
      <c r="R4" s="21">
        <f t="shared" ref="R4:R67" si="1">COUNTIF($C4:$Q4,"&gt;100")</f>
        <v>6</v>
      </c>
      <c r="S4" s="21">
        <f t="shared" ref="S4:S67" si="2">COUNTIF($C4:$Q4,"&gt;=230")</f>
        <v>6</v>
      </c>
      <c r="T4" s="12" t="str" cm="1">
        <f t="array" ref="T4">_xlfn.IFS(B4="","NA",R4=0, "Excellent", OR(S4=0, S4=1), "Good", S4=2, "Fair", S4&gt;=3, "Poor")</f>
        <v>Poor</v>
      </c>
    </row>
    <row r="5" spans="1:20">
      <c r="A5" s="3" t="s">
        <v>8</v>
      </c>
      <c r="B5" s="10">
        <f t="shared" si="0"/>
        <v>843.7550500000001</v>
      </c>
      <c r="C5" s="15" t="str">
        <f>_xlfn.XLOOKUP(($A5&amp;"_"&amp;TEXT(C$2,"yyyy-mm-dd")),[1]SURVEY123!$A:$A,[1]SURVEY123!$AH:$AH,"")</f>
        <v/>
      </c>
      <c r="D5" s="15" t="str">
        <f>_xlfn.XLOOKUP(($A5&amp;"_"&amp;TEXT(D$2,"yyyy-mm-dd")),[1]SURVEY123!$A:$A,[1]SURVEY123!$AH:$AH,"")</f>
        <v/>
      </c>
      <c r="E5" s="15" t="str">
        <f>_xlfn.XLOOKUP(($A5&amp;"_"&amp;TEXT(E$2,"yyyy-mm-dd")),[1]SURVEY123!$A:$A,[1]SURVEY123!$AH:$AH,"")</f>
        <v/>
      </c>
      <c r="F5" s="15" t="str">
        <f>_xlfn.XLOOKUP(($A5&amp;"_"&amp;TEXT(F$2,"yyyy-mm-dd")),[1]SURVEY123!$A:$A,[1]SURVEY123!$AH:$AH,"")</f>
        <v/>
      </c>
      <c r="G5" s="15" t="str">
        <f>_xlfn.XLOOKUP(($A5&amp;"_"&amp;TEXT(G$2,"yyyy-mm-dd")),[1]SURVEY123!$A:$A,[1]SURVEY123!$AH:$AH,"")</f>
        <v/>
      </c>
      <c r="H5" s="15" t="str">
        <f>_xlfn.XLOOKUP(($A5&amp;"_"&amp;TEXT(H$2,"yyyy-mm-dd")),[1]SURVEY123!$A:$A,[1]SURVEY123!$AH:$AH,"")</f>
        <v/>
      </c>
      <c r="I5" s="15">
        <f>_xlfn.XLOOKUP(($A5&amp;"_"&amp;TEXT(I$2,"yyyy-mm-dd")),[1]SURVEY123!$A:$A,[1]SURVEY123!$AH:$AH,"")</f>
        <v>993.56600000000003</v>
      </c>
      <c r="J5" s="15">
        <f>_xlfn.XLOOKUP(($A5&amp;"_"&amp;TEXT(J$2,"yyyy-mm-dd")),[1]SURVEY123!$A:$A,[1]SURVEY123!$AH:$AH,"")</f>
        <v>733.90350000000001</v>
      </c>
      <c r="K5" s="15">
        <f>_xlfn.XLOOKUP(($A5&amp;"_"&amp;TEXT(K$2,"yyyy-mm-dd")),[1]SURVEY123!$A:$A,[1]SURVEY123!$AH:$AH,"")</f>
        <v>834.12369999999999</v>
      </c>
      <c r="L5" s="15">
        <f>_xlfn.XLOOKUP(($A5&amp;"_"&amp;TEXT(L$2,"yyyy-mm-dd")),[1]SURVEY123!$A:$A,[1]SURVEY123!$AH:$AH,"")</f>
        <v>813.42700000000002</v>
      </c>
      <c r="M5" s="15" t="str">
        <f>_xlfn.XLOOKUP(($A5&amp;"_"&amp;TEXT(M$2,"yyyy-mm-dd")),[1]SURVEY123!$A:$A,[1]SURVEY123!$AH:$AH,"")</f>
        <v/>
      </c>
      <c r="N5" s="15" t="str">
        <f>_xlfn.XLOOKUP(($A5&amp;"_"&amp;TEXT(N$2,"yyyy-mm-dd")),[1]SURVEY123!$A:$A,[1]SURVEY123!$AH:$AH,"")</f>
        <v/>
      </c>
      <c r="O5" s="15" t="str">
        <f>_xlfn.XLOOKUP(($A5&amp;"_"&amp;TEXT(O$2,"yyyy-mm-dd")),[1]SURVEY123!$A:$A,[1]SURVEY123!$AH:$AH,"")</f>
        <v/>
      </c>
      <c r="P5" s="15" t="str">
        <f>_xlfn.XLOOKUP(($A5&amp;"_"&amp;TEXT(P$2,"yyyy-mm-dd")),[1]SURVEY123!$A:$A,[1]SURVEY123!$AH:$AH,"")</f>
        <v/>
      </c>
      <c r="Q5" s="13" t="str">
        <f>_xlfn.XLOOKUP(($A5&amp;"_"&amp;TEXT(Q$2,"yyyy-mm-dd")),[1]SURVEY123!$A:$A,[1]SURVEY123!$AH:$AH,"")</f>
        <v/>
      </c>
      <c r="R5" s="21">
        <f t="shared" si="1"/>
        <v>4</v>
      </c>
      <c r="S5" s="21">
        <f t="shared" si="2"/>
        <v>4</v>
      </c>
      <c r="T5" s="12" t="str" cm="1">
        <f t="array" ref="T5">_xlfn.IFS(B5="","NA",R5=0, "Excellent", OR(S5=0, S5=1), "Good", S5=2, "Fair", S5&gt;=3, "Poor")</f>
        <v>Poor</v>
      </c>
    </row>
    <row r="6" spans="1:20">
      <c r="A6" s="3" t="s">
        <v>9</v>
      </c>
      <c r="B6" s="10">
        <f t="shared" si="0"/>
        <v>836.2832249999999</v>
      </c>
      <c r="C6" s="15" t="str">
        <f>_xlfn.XLOOKUP(($A6&amp;"_"&amp;TEXT(C$2,"yyyy-mm-dd")),[1]SURVEY123!$A:$A,[1]SURVEY123!$AH:$AH,"")</f>
        <v/>
      </c>
      <c r="D6" s="15" t="str">
        <f>_xlfn.XLOOKUP(($A6&amp;"_"&amp;TEXT(D$2,"yyyy-mm-dd")),[1]SURVEY123!$A:$A,[1]SURVEY123!$AH:$AH,"")</f>
        <v/>
      </c>
      <c r="E6" s="15" t="str">
        <f>_xlfn.XLOOKUP(($A6&amp;"_"&amp;TEXT(E$2,"yyyy-mm-dd")),[1]SURVEY123!$A:$A,[1]SURVEY123!$AH:$AH,"")</f>
        <v/>
      </c>
      <c r="F6" s="15" t="str">
        <f>_xlfn.XLOOKUP(($A6&amp;"_"&amp;TEXT(F$2,"yyyy-mm-dd")),[1]SURVEY123!$A:$A,[1]SURVEY123!$AH:$AH,"")</f>
        <v/>
      </c>
      <c r="G6" s="15" t="str">
        <f>_xlfn.XLOOKUP(($A6&amp;"_"&amp;TEXT(G$2,"yyyy-mm-dd")),[1]SURVEY123!$A:$A,[1]SURVEY123!$AH:$AH,"")</f>
        <v/>
      </c>
      <c r="H6" s="15" t="str">
        <f>_xlfn.XLOOKUP(($A6&amp;"_"&amp;TEXT(H$2,"yyyy-mm-dd")),[1]SURVEY123!$A:$A,[1]SURVEY123!$AH:$AH,"")</f>
        <v/>
      </c>
      <c r="I6" s="15">
        <f>_xlfn.XLOOKUP(($A6&amp;"_"&amp;TEXT(I$2,"yyyy-mm-dd")),[1]SURVEY123!$A:$A,[1]SURVEY123!$AH:$AH,"")</f>
        <v>967.25819999999999</v>
      </c>
      <c r="J6" s="15">
        <f>_xlfn.XLOOKUP(($A6&amp;"_"&amp;TEXT(J$2,"yyyy-mm-dd")),[1]SURVEY123!$A:$A,[1]SURVEY123!$AH:$AH,"")</f>
        <v>738.33370000000002</v>
      </c>
      <c r="K6" s="15">
        <f>_xlfn.XLOOKUP(($A6&amp;"_"&amp;TEXT(K$2,"yyyy-mm-dd")),[1]SURVEY123!$A:$A,[1]SURVEY123!$AH:$AH,"")</f>
        <v>813.71529999999996</v>
      </c>
      <c r="L6" s="15">
        <f>_xlfn.XLOOKUP(($A6&amp;"_"&amp;TEXT(L$2,"yyyy-mm-dd")),[1]SURVEY123!$A:$A,[1]SURVEY123!$AH:$AH,"")</f>
        <v>825.82569999999998</v>
      </c>
      <c r="M6" s="15" t="str">
        <f>_xlfn.XLOOKUP(($A6&amp;"_"&amp;TEXT(M$2,"yyyy-mm-dd")),[1]SURVEY123!$A:$A,[1]SURVEY123!$AH:$AH,"")</f>
        <v/>
      </c>
      <c r="N6" s="15" t="str">
        <f>_xlfn.XLOOKUP(($A6&amp;"_"&amp;TEXT(N$2,"yyyy-mm-dd")),[1]SURVEY123!$A:$A,[1]SURVEY123!$AH:$AH,"")</f>
        <v/>
      </c>
      <c r="O6" s="15" t="str">
        <f>_xlfn.XLOOKUP(($A6&amp;"_"&amp;TEXT(O$2,"yyyy-mm-dd")),[1]SURVEY123!$A:$A,[1]SURVEY123!$AH:$AH,"")</f>
        <v/>
      </c>
      <c r="P6" s="15" t="str">
        <f>_xlfn.XLOOKUP(($A6&amp;"_"&amp;TEXT(P$2,"yyyy-mm-dd")),[1]SURVEY123!$A:$A,[1]SURVEY123!$AH:$AH,"")</f>
        <v/>
      </c>
      <c r="Q6" s="13" t="str">
        <f>_xlfn.XLOOKUP(($A6&amp;"_"&amp;TEXT(Q$2,"yyyy-mm-dd")),[1]SURVEY123!$A:$A,[1]SURVEY123!$AH:$AH,"")</f>
        <v/>
      </c>
      <c r="R6" s="21">
        <f t="shared" si="1"/>
        <v>4</v>
      </c>
      <c r="S6" s="21">
        <f t="shared" si="2"/>
        <v>4</v>
      </c>
      <c r="T6" s="12" t="str" cm="1">
        <f t="array" ref="T6">_xlfn.IFS(B6="","NA",R6=0, "Excellent", OR(S6=0, S6=1), "Good", S6=2, "Fair", S6&gt;=3, "Poor")</f>
        <v>Poor</v>
      </c>
    </row>
    <row r="7" spans="1:20">
      <c r="A7" s="3" t="s">
        <v>10</v>
      </c>
      <c r="B7" s="10">
        <f t="shared" si="0"/>
        <v>301.07859999999999</v>
      </c>
      <c r="C7" s="15" t="str">
        <f>_xlfn.XLOOKUP(($A7&amp;"_"&amp;TEXT(C$2,"yyyy-mm-dd")),[1]SURVEY123!$A:$A,[1]SURVEY123!$AH:$AH,"")</f>
        <v/>
      </c>
      <c r="D7" s="15" t="str">
        <f>_xlfn.XLOOKUP(($A7&amp;"_"&amp;TEXT(D$2,"yyyy-mm-dd")),[1]SURVEY123!$A:$A,[1]SURVEY123!$AH:$AH,"")</f>
        <v/>
      </c>
      <c r="E7" s="15">
        <f>_xlfn.XLOOKUP(($A7&amp;"_"&amp;TEXT(E$2,"yyyy-mm-dd")),[1]SURVEY123!$A:$A,[1]SURVEY123!$AH:$AH,"")</f>
        <v>411.54480000000001</v>
      </c>
      <c r="F7" s="15">
        <f>_xlfn.XLOOKUP(($A7&amp;"_"&amp;TEXT(F$2,"yyyy-mm-dd")),[1]SURVEY123!$A:$A,[1]SURVEY123!$AH:$AH,"")</f>
        <v>448.99090000000001</v>
      </c>
      <c r="G7" s="15">
        <f>_xlfn.XLOOKUP(($A7&amp;"_"&amp;TEXT(G$2,"yyyy-mm-dd")),[1]SURVEY123!$A:$A,[1]SURVEY123!$AH:$AH,"")</f>
        <v>477.14980000000003</v>
      </c>
      <c r="H7" s="15">
        <f>_xlfn.XLOOKUP(($A7&amp;"_"&amp;TEXT(H$2,"yyyy-mm-dd")),[1]SURVEY123!$A:$A,[1]SURVEY123!$AH:$AH,"")</f>
        <v>218.8015</v>
      </c>
      <c r="I7" s="15">
        <f>_xlfn.XLOOKUP(($A7&amp;"_"&amp;TEXT(I$2,"yyyy-mm-dd")),[1]SURVEY123!$A:$A,[1]SURVEY123!$AH:$AH,"")</f>
        <v>200.8614</v>
      </c>
      <c r="J7" s="15">
        <f>_xlfn.XLOOKUP(($A7&amp;"_"&amp;TEXT(J$2,"yyyy-mm-dd")),[1]SURVEY123!$A:$A,[1]SURVEY123!$AH:$AH,"")</f>
        <v>194.01910000000001</v>
      </c>
      <c r="K7" s="15">
        <f>_xlfn.XLOOKUP(($A7&amp;"_"&amp;TEXT(K$2,"yyyy-mm-dd")),[1]SURVEY123!$A:$A,[1]SURVEY123!$AH:$AH,"")</f>
        <v>278.9837</v>
      </c>
      <c r="L7" s="15">
        <f>_xlfn.XLOOKUP(($A7&amp;"_"&amp;TEXT(L$2,"yyyy-mm-dd")),[1]SURVEY123!$A:$A,[1]SURVEY123!$AH:$AH,"")</f>
        <v>178.27760000000001</v>
      </c>
      <c r="M7" s="15" t="str">
        <f>_xlfn.XLOOKUP(($A7&amp;"_"&amp;TEXT(M$2,"yyyy-mm-dd")),[1]SURVEY123!$A:$A,[1]SURVEY123!$AH:$AH,"")</f>
        <v/>
      </c>
      <c r="N7" s="15" t="str">
        <f>_xlfn.XLOOKUP(($A7&amp;"_"&amp;TEXT(N$2,"yyyy-mm-dd")),[1]SURVEY123!$A:$A,[1]SURVEY123!$AH:$AH,"")</f>
        <v/>
      </c>
      <c r="O7" s="15" t="str">
        <f>_xlfn.XLOOKUP(($A7&amp;"_"&amp;TEXT(O$2,"yyyy-mm-dd")),[1]SURVEY123!$A:$A,[1]SURVEY123!$AH:$AH,"")</f>
        <v/>
      </c>
      <c r="P7" s="15" t="str">
        <f>_xlfn.XLOOKUP(($A7&amp;"_"&amp;TEXT(P$2,"yyyy-mm-dd")),[1]SURVEY123!$A:$A,[1]SURVEY123!$AH:$AH,"")</f>
        <v/>
      </c>
      <c r="Q7" s="13" t="str">
        <f>_xlfn.XLOOKUP(($A7&amp;"_"&amp;TEXT(Q$2,"yyyy-mm-dd")),[1]SURVEY123!$A:$A,[1]SURVEY123!$AH:$AH,"")</f>
        <v/>
      </c>
      <c r="R7" s="21">
        <f t="shared" si="1"/>
        <v>8</v>
      </c>
      <c r="S7" s="21">
        <f t="shared" si="2"/>
        <v>4</v>
      </c>
      <c r="T7" s="12" t="str" cm="1">
        <f t="array" ref="T7">_xlfn.IFS(B7="","NA",R7=0, "Excellent", OR(S7=0, S7=1), "Good", S7=2, "Fair", S7&gt;=3, "Poor")</f>
        <v>Poor</v>
      </c>
    </row>
    <row r="8" spans="1:20">
      <c r="A8" s="3" t="s">
        <v>11</v>
      </c>
      <c r="B8" s="10">
        <f t="shared" si="0"/>
        <v>351.44331428571428</v>
      </c>
      <c r="C8" s="15" t="str">
        <f>_xlfn.XLOOKUP(($A8&amp;"_"&amp;TEXT(C$2,"yyyy-mm-dd")),[1]SURVEY123!$A:$A,[1]SURVEY123!$AH:$AH,"")</f>
        <v/>
      </c>
      <c r="D8" s="15" t="str">
        <f>_xlfn.XLOOKUP(($A8&amp;"_"&amp;TEXT(D$2,"yyyy-mm-dd")),[1]SURVEY123!$A:$A,[1]SURVEY123!$AH:$AH,"")</f>
        <v/>
      </c>
      <c r="E8" s="15" t="str">
        <f>_xlfn.XLOOKUP(($A8&amp;"_"&amp;TEXT(E$2,"yyyy-mm-dd")),[1]SURVEY123!$A:$A,[1]SURVEY123!$AH:$AH,"")</f>
        <v/>
      </c>
      <c r="F8" s="15" t="str">
        <f>_xlfn.XLOOKUP(($A8&amp;"_"&amp;TEXT(F$2,"yyyy-mm-dd")),[1]SURVEY123!$A:$A,[1]SURVEY123!$AH:$AH,"")</f>
        <v/>
      </c>
      <c r="G8" s="15" t="str">
        <f>_xlfn.XLOOKUP(($A8&amp;"_"&amp;TEXT(G$2,"yyyy-mm-dd")),[1]SURVEY123!$A:$A,[1]SURVEY123!$AH:$AH,"")</f>
        <v/>
      </c>
      <c r="H8" s="15">
        <f>_xlfn.XLOOKUP(($A8&amp;"_"&amp;TEXT(H$2,"yyyy-mm-dd")),[1]SURVEY123!$A:$A,[1]SURVEY123!$AH:$AH,"")</f>
        <v>322.60059999999999</v>
      </c>
      <c r="I8" s="15">
        <f>_xlfn.XLOOKUP(($A8&amp;"_"&amp;TEXT(I$2,"yyyy-mm-dd")),[1]SURVEY123!$A:$A,[1]SURVEY123!$AH:$AH,"")</f>
        <v>369.90629999999999</v>
      </c>
      <c r="J8" s="15">
        <f>_xlfn.XLOOKUP(($A8&amp;"_"&amp;TEXT(J$2,"yyyy-mm-dd")),[1]SURVEY123!$A:$A,[1]SURVEY123!$AH:$AH,"")</f>
        <v>348.99259999999998</v>
      </c>
      <c r="K8" s="15">
        <f>_xlfn.XLOOKUP(($A8&amp;"_"&amp;TEXT(K$2,"yyyy-mm-dd")),[1]SURVEY123!$A:$A,[1]SURVEY123!$AH:$AH,"")</f>
        <v>362.02499999999998</v>
      </c>
      <c r="L8" s="15">
        <f>_xlfn.XLOOKUP(($A8&amp;"_"&amp;TEXT(L$2,"yyyy-mm-dd")),[1]SURVEY123!$A:$A,[1]SURVEY123!$AH:$AH,"")</f>
        <v>347.13150000000002</v>
      </c>
      <c r="M8" s="15">
        <f>_xlfn.XLOOKUP(($A8&amp;"_"&amp;TEXT(M$2,"yyyy-mm-dd")),[1]SURVEY123!$A:$A,[1]SURVEY123!$AH:$AH,"")</f>
        <v>359.42540000000002</v>
      </c>
      <c r="N8" s="15">
        <f>_xlfn.XLOOKUP(($A8&amp;"_"&amp;TEXT(N$2,"yyyy-mm-dd")),[1]SURVEY123!$A:$A,[1]SURVEY123!$AH:$AH,"")</f>
        <v>350.02179999999998</v>
      </c>
      <c r="O8" s="15" t="str">
        <f>_xlfn.XLOOKUP(($A8&amp;"_"&amp;TEXT(O$2,"yyyy-mm-dd")),[1]SURVEY123!$A:$A,[1]SURVEY123!$AH:$AH,"")</f>
        <v/>
      </c>
      <c r="P8" s="15" t="str">
        <f>_xlfn.XLOOKUP(($A8&amp;"_"&amp;TEXT(P$2,"yyyy-mm-dd")),[1]SURVEY123!$A:$A,[1]SURVEY123!$AH:$AH,"")</f>
        <v/>
      </c>
      <c r="Q8" s="13" t="str">
        <f>_xlfn.XLOOKUP(($A8&amp;"_"&amp;TEXT(Q$2,"yyyy-mm-dd")),[1]SURVEY123!$A:$A,[1]SURVEY123!$AH:$AH,"")</f>
        <v/>
      </c>
      <c r="R8" s="21">
        <f t="shared" si="1"/>
        <v>7</v>
      </c>
      <c r="S8" s="21">
        <f t="shared" si="2"/>
        <v>7</v>
      </c>
      <c r="T8" s="12" t="str" cm="1">
        <f t="array" ref="T8">_xlfn.IFS(B8="","NA",R8=0, "Excellent", OR(S8=0, S8=1), "Good", S8=2, "Fair", S8&gt;=3, "Poor")</f>
        <v>Poor</v>
      </c>
    </row>
    <row r="9" spans="1:20">
      <c r="A9" s="3" t="s">
        <v>12</v>
      </c>
      <c r="B9" s="10">
        <f t="shared" si="0"/>
        <v>427.98216666666667</v>
      </c>
      <c r="C9" s="15" t="str">
        <f>_xlfn.XLOOKUP(($A9&amp;"_"&amp;TEXT(C$2,"yyyy-mm-dd")),[1]SURVEY123!$A:$A,[1]SURVEY123!$AH:$AH,"")</f>
        <v/>
      </c>
      <c r="D9" s="15" t="str">
        <f>_xlfn.XLOOKUP(($A9&amp;"_"&amp;TEXT(D$2,"yyyy-mm-dd")),[1]SURVEY123!$A:$A,[1]SURVEY123!$AH:$AH,"")</f>
        <v/>
      </c>
      <c r="E9" s="15" t="str">
        <f>_xlfn.XLOOKUP(($A9&amp;"_"&amp;TEXT(E$2,"yyyy-mm-dd")),[1]SURVEY123!$A:$A,[1]SURVEY123!$AH:$AH,"")</f>
        <v/>
      </c>
      <c r="F9" s="15" t="str">
        <f>_xlfn.XLOOKUP(($A9&amp;"_"&amp;TEXT(F$2,"yyyy-mm-dd")),[1]SURVEY123!$A:$A,[1]SURVEY123!$AH:$AH,"")</f>
        <v/>
      </c>
      <c r="G9" s="15" t="str">
        <f>_xlfn.XLOOKUP(($A9&amp;"_"&amp;TEXT(G$2,"yyyy-mm-dd")),[1]SURVEY123!$A:$A,[1]SURVEY123!$AH:$AH,"")</f>
        <v/>
      </c>
      <c r="H9" s="15" t="str">
        <f>_xlfn.XLOOKUP(($A9&amp;"_"&amp;TEXT(H$2,"yyyy-mm-dd")),[1]SURVEY123!$A:$A,[1]SURVEY123!$AH:$AH,"")</f>
        <v/>
      </c>
      <c r="I9" s="15" t="str">
        <f>_xlfn.XLOOKUP(($A9&amp;"_"&amp;TEXT(I$2,"yyyy-mm-dd")),[1]SURVEY123!$A:$A,[1]SURVEY123!$AH:$AH,"")</f>
        <v/>
      </c>
      <c r="J9" s="15">
        <f>_xlfn.XLOOKUP(($A9&amp;"_"&amp;TEXT(J$2,"yyyy-mm-dd")),[1]SURVEY123!$A:$A,[1]SURVEY123!$AH:$AH,"")</f>
        <v>465.10860000000002</v>
      </c>
      <c r="K9" s="15">
        <f>_xlfn.XLOOKUP(($A9&amp;"_"&amp;TEXT(K$2,"yyyy-mm-dd")),[1]SURVEY123!$A:$A,[1]SURVEY123!$AH:$AH,"")</f>
        <v>420.98070000000001</v>
      </c>
      <c r="L9" s="15">
        <f>_xlfn.XLOOKUP(($A9&amp;"_"&amp;TEXT(L$2,"yyyy-mm-dd")),[1]SURVEY123!$A:$A,[1]SURVEY123!$AH:$AH,"")</f>
        <v>397.85719999999998</v>
      </c>
      <c r="M9" s="15" t="str">
        <f>_xlfn.XLOOKUP(($A9&amp;"_"&amp;TEXT(M$2,"yyyy-mm-dd")),[1]SURVEY123!$A:$A,[1]SURVEY123!$AH:$AH,"")</f>
        <v/>
      </c>
      <c r="N9" s="15" t="str">
        <f>_xlfn.XLOOKUP(($A9&amp;"_"&amp;TEXT(N$2,"yyyy-mm-dd")),[1]SURVEY123!$A:$A,[1]SURVEY123!$AH:$AH,"")</f>
        <v/>
      </c>
      <c r="O9" s="15" t="str">
        <f>_xlfn.XLOOKUP(($A9&amp;"_"&amp;TEXT(O$2,"yyyy-mm-dd")),[1]SURVEY123!$A:$A,[1]SURVEY123!$AH:$AH,"")</f>
        <v/>
      </c>
      <c r="P9" s="15" t="str">
        <f>_xlfn.XLOOKUP(($A9&amp;"_"&amp;TEXT(P$2,"yyyy-mm-dd")),[1]SURVEY123!$A:$A,[1]SURVEY123!$AH:$AH,"")</f>
        <v/>
      </c>
      <c r="Q9" s="13" t="str">
        <f>_xlfn.XLOOKUP(($A9&amp;"_"&amp;TEXT(Q$2,"yyyy-mm-dd")),[1]SURVEY123!$A:$A,[1]SURVEY123!$AH:$AH,"")</f>
        <v/>
      </c>
      <c r="R9" s="21">
        <f t="shared" si="1"/>
        <v>3</v>
      </c>
      <c r="S9" s="21">
        <f t="shared" si="2"/>
        <v>3</v>
      </c>
      <c r="T9" s="12" t="str" cm="1">
        <f t="array" ref="T9">_xlfn.IFS(B9="","NA",R9=0, "Excellent", OR(S9=0, S9=1), "Good", S9=2, "Fair", S9&gt;=3, "Poor")</f>
        <v>Poor</v>
      </c>
    </row>
    <row r="10" spans="1:20">
      <c r="A10" s="3" t="s">
        <v>13</v>
      </c>
      <c r="B10" s="10" t="str">
        <f t="shared" si="0"/>
        <v/>
      </c>
      <c r="C10" s="15" t="str">
        <f>_xlfn.XLOOKUP(($A10&amp;"_"&amp;TEXT(C$2,"yyyy-mm-dd")),[1]SURVEY123!$A:$A,[1]SURVEY123!$AH:$AH,"")</f>
        <v/>
      </c>
      <c r="D10" s="15" t="str">
        <f>_xlfn.XLOOKUP(($A10&amp;"_"&amp;TEXT(D$2,"yyyy-mm-dd")),[1]SURVEY123!$A:$A,[1]SURVEY123!$AH:$AH,"")</f>
        <v/>
      </c>
      <c r="E10" s="15" t="str">
        <f>_xlfn.XLOOKUP(($A10&amp;"_"&amp;TEXT(E$2,"yyyy-mm-dd")),[1]SURVEY123!$A:$A,[1]SURVEY123!$AH:$AH,"")</f>
        <v/>
      </c>
      <c r="F10" s="15" t="str">
        <f>_xlfn.XLOOKUP(($A10&amp;"_"&amp;TEXT(F$2,"yyyy-mm-dd")),[1]SURVEY123!$A:$A,[1]SURVEY123!$AH:$AH,"")</f>
        <v/>
      </c>
      <c r="G10" s="15" t="str">
        <f>_xlfn.XLOOKUP(($A10&amp;"_"&amp;TEXT(G$2,"yyyy-mm-dd")),[1]SURVEY123!$A:$A,[1]SURVEY123!$AH:$AH,"")</f>
        <v/>
      </c>
      <c r="H10" s="15" t="str">
        <f>_xlfn.XLOOKUP(($A10&amp;"_"&amp;TEXT(H$2,"yyyy-mm-dd")),[1]SURVEY123!$A:$A,[1]SURVEY123!$AH:$AH,"")</f>
        <v/>
      </c>
      <c r="I10" s="15" t="str">
        <f>_xlfn.XLOOKUP(($A10&amp;"_"&amp;TEXT(I$2,"yyyy-mm-dd")),[1]SURVEY123!$A:$A,[1]SURVEY123!$AH:$AH,"")</f>
        <v/>
      </c>
      <c r="J10" s="15" t="str">
        <f>_xlfn.XLOOKUP(($A10&amp;"_"&amp;TEXT(J$2,"yyyy-mm-dd")),[1]SURVEY123!$A:$A,[1]SURVEY123!$AH:$AH,"")</f>
        <v/>
      </c>
      <c r="K10" s="15" t="str">
        <f>_xlfn.XLOOKUP(($A10&amp;"_"&amp;TEXT(K$2,"yyyy-mm-dd")),[1]SURVEY123!$A:$A,[1]SURVEY123!$AH:$AH,"")</f>
        <v/>
      </c>
      <c r="L10" s="15" t="str">
        <f>_xlfn.XLOOKUP(($A10&amp;"_"&amp;TEXT(L$2,"yyyy-mm-dd")),[1]SURVEY123!$A:$A,[1]SURVEY123!$AH:$AH,"")</f>
        <v/>
      </c>
      <c r="M10" s="15" t="str">
        <f>_xlfn.XLOOKUP(($A10&amp;"_"&amp;TEXT(M$2,"yyyy-mm-dd")),[1]SURVEY123!$A:$A,[1]SURVEY123!$AH:$AH,"")</f>
        <v/>
      </c>
      <c r="N10" s="15" t="str">
        <f>_xlfn.XLOOKUP(($A10&amp;"_"&amp;TEXT(N$2,"yyyy-mm-dd")),[1]SURVEY123!$A:$A,[1]SURVEY123!$AH:$AH,"")</f>
        <v/>
      </c>
      <c r="O10" s="15" t="str">
        <f>_xlfn.XLOOKUP(($A10&amp;"_"&amp;TEXT(O$2,"yyyy-mm-dd")),[1]SURVEY123!$A:$A,[1]SURVEY123!$AH:$AH,"")</f>
        <v/>
      </c>
      <c r="P10" s="15" t="str">
        <f>_xlfn.XLOOKUP(($A10&amp;"_"&amp;TEXT(P$2,"yyyy-mm-dd")),[1]SURVEY123!$A:$A,[1]SURVEY123!$AH:$AH,"")</f>
        <v/>
      </c>
      <c r="Q10" s="13" t="str">
        <f>_xlfn.XLOOKUP(($A10&amp;"_"&amp;TEXT(Q$2,"yyyy-mm-dd")),[1]SURVEY123!$A:$A,[1]SURVEY123!$AH:$AH,"")</f>
        <v/>
      </c>
      <c r="R10" s="21">
        <f t="shared" si="1"/>
        <v>0</v>
      </c>
      <c r="S10" s="21">
        <f t="shared" si="2"/>
        <v>0</v>
      </c>
      <c r="T10" s="12" t="str" cm="1">
        <f t="array" ref="T10">_xlfn.IFS(B10="","NA",R10=0, "Excellent", OR(S10=0, S10=1), "Good", S10=2, "Fair", S10&gt;=3, "Poor")</f>
        <v>NA</v>
      </c>
    </row>
    <row r="11" spans="1:20">
      <c r="A11" s="3" t="s">
        <v>14</v>
      </c>
      <c r="B11" s="10">
        <f t="shared" si="0"/>
        <v>253.59531818181816</v>
      </c>
      <c r="C11" s="15">
        <f>_xlfn.XLOOKUP(($A11&amp;"_"&amp;TEXT(C$2,"yyyy-mm-dd")),[1]SURVEY123!$A:$A,[1]SURVEY123!$AH:$AH,"")</f>
        <v>262.84840000000003</v>
      </c>
      <c r="D11" s="15">
        <f>_xlfn.XLOOKUP(($A11&amp;"_"&amp;TEXT(D$2,"yyyy-mm-dd")),[1]SURVEY123!$A:$A,[1]SURVEY123!$AH:$AH,"")</f>
        <v>246.83</v>
      </c>
      <c r="E11" s="15">
        <f>_xlfn.XLOOKUP(($A11&amp;"_"&amp;TEXT(E$2,"yyyy-mm-dd")),[1]SURVEY123!$A:$A,[1]SURVEY123!$AH:$AH,"")</f>
        <v>239.20760000000001</v>
      </c>
      <c r="F11" s="15">
        <f>_xlfn.XLOOKUP(($A11&amp;"_"&amp;TEXT(F$2,"yyyy-mm-dd")),[1]SURVEY123!$A:$A,[1]SURVEY123!$AH:$AH,"")</f>
        <v>236.48699999999999</v>
      </c>
      <c r="G11" s="15">
        <f>_xlfn.XLOOKUP(($A11&amp;"_"&amp;TEXT(G$2,"yyyy-mm-dd")),[1]SURVEY123!$A:$A,[1]SURVEY123!$AH:$AH,"")</f>
        <v>235.73390000000001</v>
      </c>
      <c r="H11" s="15" t="str">
        <f>_xlfn.XLOOKUP(($A11&amp;"_"&amp;TEXT(H$2,"yyyy-mm-dd")),[1]SURVEY123!$A:$A,[1]SURVEY123!$AH:$AH,"")</f>
        <v/>
      </c>
      <c r="I11" s="15">
        <f>_xlfn.XLOOKUP(($A11&amp;"_"&amp;TEXT(I$2,"yyyy-mm-dd")),[1]SURVEY123!$A:$A,[1]SURVEY123!$AH:$AH,"")</f>
        <v>266.20839999999998</v>
      </c>
      <c r="J11" s="15">
        <f>_xlfn.XLOOKUP(($A11&amp;"_"&amp;TEXT(J$2,"yyyy-mm-dd")),[1]SURVEY123!$A:$A,[1]SURVEY123!$AH:$AH,"")</f>
        <v>255.41900000000001</v>
      </c>
      <c r="K11" s="15">
        <f>_xlfn.XLOOKUP(($A11&amp;"_"&amp;TEXT(K$2,"yyyy-mm-dd")),[1]SURVEY123!$A:$A,[1]SURVEY123!$AH:$AH,"")</f>
        <v>257.17180000000002</v>
      </c>
      <c r="L11" s="15">
        <f>_xlfn.XLOOKUP(($A11&amp;"_"&amp;TEXT(L$2,"yyyy-mm-dd")),[1]SURVEY123!$A:$A,[1]SURVEY123!$AH:$AH,"")</f>
        <v>250.36859999999999</v>
      </c>
      <c r="M11" s="15">
        <f>_xlfn.XLOOKUP(($A11&amp;"_"&amp;TEXT(M$2,"yyyy-mm-dd")),[1]SURVEY123!$A:$A,[1]SURVEY123!$AH:$AH,"")</f>
        <v>270.36680000000001</v>
      </c>
      <c r="N11" s="15">
        <f>_xlfn.XLOOKUP(($A11&amp;"_"&amp;TEXT(N$2,"yyyy-mm-dd")),[1]SURVEY123!$A:$A,[1]SURVEY123!$AH:$AH,"")</f>
        <v>268.90699999999998</v>
      </c>
      <c r="O11" s="15" t="str">
        <f>_xlfn.XLOOKUP(($A11&amp;"_"&amp;TEXT(O$2,"yyyy-mm-dd")),[1]SURVEY123!$A:$A,[1]SURVEY123!$AH:$AH,"")</f>
        <v/>
      </c>
      <c r="P11" s="15" t="str">
        <f>_xlfn.XLOOKUP(($A11&amp;"_"&amp;TEXT(P$2,"yyyy-mm-dd")),[1]SURVEY123!$A:$A,[1]SURVEY123!$AH:$AH,"")</f>
        <v/>
      </c>
      <c r="Q11" s="13" t="str">
        <f>_xlfn.XLOOKUP(($A11&amp;"_"&amp;TEXT(Q$2,"yyyy-mm-dd")),[1]SURVEY123!$A:$A,[1]SURVEY123!$AH:$AH,"")</f>
        <v/>
      </c>
      <c r="R11" s="21">
        <f t="shared" si="1"/>
        <v>11</v>
      </c>
      <c r="S11" s="21">
        <f t="shared" si="2"/>
        <v>11</v>
      </c>
      <c r="T11" s="12" t="str" cm="1">
        <f t="array" ref="T11">_xlfn.IFS(B11="","NA",R11=0, "Excellent", OR(S11=0, S11=1), "Good", S11=2, "Fair", S11&gt;=3, "Poor")</f>
        <v>Poor</v>
      </c>
    </row>
    <row r="12" spans="1:20">
      <c r="A12" s="3" t="s">
        <v>15</v>
      </c>
      <c r="B12" s="10">
        <f t="shared" si="0"/>
        <v>423.0462714285714</v>
      </c>
      <c r="C12" s="15" t="str">
        <f>_xlfn.XLOOKUP(($A12&amp;"_"&amp;TEXT(C$2,"yyyy-mm-dd")),[1]SURVEY123!$A:$A,[1]SURVEY123!$AH:$AH,"")</f>
        <v/>
      </c>
      <c r="D12" s="15" t="str">
        <f>_xlfn.XLOOKUP(($A12&amp;"_"&amp;TEXT(D$2,"yyyy-mm-dd")),[1]SURVEY123!$A:$A,[1]SURVEY123!$AH:$AH,"")</f>
        <v/>
      </c>
      <c r="E12" s="15" t="str">
        <f>_xlfn.XLOOKUP(($A12&amp;"_"&amp;TEXT(E$2,"yyyy-mm-dd")),[1]SURVEY123!$A:$A,[1]SURVEY123!$AH:$AH,"")</f>
        <v/>
      </c>
      <c r="F12" s="15" t="str">
        <f>_xlfn.XLOOKUP(($A12&amp;"_"&amp;TEXT(F$2,"yyyy-mm-dd")),[1]SURVEY123!$A:$A,[1]SURVEY123!$AH:$AH,"")</f>
        <v/>
      </c>
      <c r="G12" s="15" t="str">
        <f>_xlfn.XLOOKUP(($A12&amp;"_"&amp;TEXT(G$2,"yyyy-mm-dd")),[1]SURVEY123!$A:$A,[1]SURVEY123!$AH:$AH,"")</f>
        <v/>
      </c>
      <c r="H12" s="15">
        <f>_xlfn.XLOOKUP(($A12&amp;"_"&amp;TEXT(H$2,"yyyy-mm-dd")),[1]SURVEY123!$A:$A,[1]SURVEY123!$AH:$AH,"")</f>
        <v>434.44439999999997</v>
      </c>
      <c r="I12" s="15">
        <f>_xlfn.XLOOKUP(($A12&amp;"_"&amp;TEXT(I$2,"yyyy-mm-dd")),[1]SURVEY123!$A:$A,[1]SURVEY123!$AH:$AH,"")</f>
        <v>500.59010000000001</v>
      </c>
      <c r="J12" s="15">
        <f>_xlfn.XLOOKUP(($A12&amp;"_"&amp;TEXT(J$2,"yyyy-mm-dd")),[1]SURVEY123!$A:$A,[1]SURVEY123!$AH:$AH,"")</f>
        <v>464.59100000000001</v>
      </c>
      <c r="K12" s="15">
        <f>_xlfn.XLOOKUP(($A12&amp;"_"&amp;TEXT(K$2,"yyyy-mm-dd")),[1]SURVEY123!$A:$A,[1]SURVEY123!$AH:$AH,"")</f>
        <v>426.92320000000001</v>
      </c>
      <c r="L12" s="15">
        <f>_xlfn.XLOOKUP(($A12&amp;"_"&amp;TEXT(L$2,"yyyy-mm-dd")),[1]SURVEY123!$A:$A,[1]SURVEY123!$AH:$AH,"")</f>
        <v>366.83940000000001</v>
      </c>
      <c r="M12" s="15">
        <f>_xlfn.XLOOKUP(($A12&amp;"_"&amp;TEXT(M$2,"yyyy-mm-dd")),[1]SURVEY123!$A:$A,[1]SURVEY123!$AH:$AH,"")</f>
        <v>417.52870000000001</v>
      </c>
      <c r="N12" s="15">
        <f>_xlfn.XLOOKUP(($A12&amp;"_"&amp;TEXT(N$2,"yyyy-mm-dd")),[1]SURVEY123!$A:$A,[1]SURVEY123!$AH:$AH,"")</f>
        <v>350.40710000000001</v>
      </c>
      <c r="O12" s="15" t="str">
        <f>_xlfn.XLOOKUP(($A12&amp;"_"&amp;TEXT(O$2,"yyyy-mm-dd")),[1]SURVEY123!$A:$A,[1]SURVEY123!$AH:$AH,"")</f>
        <v/>
      </c>
      <c r="P12" s="15" t="str">
        <f>_xlfn.XLOOKUP(($A12&amp;"_"&amp;TEXT(P$2,"yyyy-mm-dd")),[1]SURVEY123!$A:$A,[1]SURVEY123!$AH:$AH,"")</f>
        <v/>
      </c>
      <c r="Q12" s="13" t="str">
        <f>_xlfn.XLOOKUP(($A12&amp;"_"&amp;TEXT(Q$2,"yyyy-mm-dd")),[1]SURVEY123!$A:$A,[1]SURVEY123!$AH:$AH,"")</f>
        <v/>
      </c>
      <c r="R12" s="21">
        <f t="shared" si="1"/>
        <v>7</v>
      </c>
      <c r="S12" s="21">
        <f t="shared" si="2"/>
        <v>7</v>
      </c>
      <c r="T12" s="12" t="str" cm="1">
        <f t="array" ref="T12">_xlfn.IFS(B12="","NA",R12=0, "Excellent", OR(S12=0, S12=1), "Good", S12=2, "Fair", S12&gt;=3, "Poor")</f>
        <v>Poor</v>
      </c>
    </row>
    <row r="13" spans="1:20">
      <c r="A13" s="3" t="s">
        <v>16</v>
      </c>
      <c r="B13" s="10">
        <f t="shared" si="0"/>
        <v>201.87190000000001</v>
      </c>
      <c r="C13" s="15">
        <f>_xlfn.XLOOKUP(($A13&amp;"_"&amp;TEXT(C$2,"yyyy-mm-dd")),[1]SURVEY123!$A:$A,[1]SURVEY123!$AH:$AH,"")</f>
        <v>247.5479</v>
      </c>
      <c r="D13" s="15">
        <f>_xlfn.XLOOKUP(($A13&amp;"_"&amp;TEXT(D$2,"yyyy-mm-dd")),[1]SURVEY123!$A:$A,[1]SURVEY123!$AH:$AH,"")</f>
        <v>197.26750000000001</v>
      </c>
      <c r="E13" s="15">
        <f>_xlfn.XLOOKUP(($A13&amp;"_"&amp;TEXT(E$2,"yyyy-mm-dd")),[1]SURVEY123!$A:$A,[1]SURVEY123!$AH:$AH,"")</f>
        <v>167.8603</v>
      </c>
      <c r="F13" s="15">
        <f>_xlfn.XLOOKUP(($A13&amp;"_"&amp;TEXT(F$2,"yyyy-mm-dd")),[1]SURVEY123!$A:$A,[1]SURVEY123!$AH:$AH,"")</f>
        <v>194.81190000000001</v>
      </c>
      <c r="G13" s="15" t="str">
        <f>_xlfn.XLOOKUP(($A13&amp;"_"&amp;TEXT(G$2,"yyyy-mm-dd")),[1]SURVEY123!$A:$A,[1]SURVEY123!$AH:$AH,"")</f>
        <v/>
      </c>
      <c r="H13" s="15" t="str">
        <f>_xlfn.XLOOKUP(($A13&amp;"_"&amp;TEXT(H$2,"yyyy-mm-dd")),[1]SURVEY123!$A:$A,[1]SURVEY123!$AH:$AH,"")</f>
        <v/>
      </c>
      <c r="I13" s="15" t="str">
        <f>_xlfn.XLOOKUP(($A13&amp;"_"&amp;TEXT(I$2,"yyyy-mm-dd")),[1]SURVEY123!$A:$A,[1]SURVEY123!$AH:$AH,"")</f>
        <v/>
      </c>
      <c r="J13" s="15" t="str">
        <f>_xlfn.XLOOKUP(($A13&amp;"_"&amp;TEXT(J$2,"yyyy-mm-dd")),[1]SURVEY123!$A:$A,[1]SURVEY123!$AH:$AH,"")</f>
        <v/>
      </c>
      <c r="K13" s="15" t="str">
        <f>_xlfn.XLOOKUP(($A13&amp;"_"&amp;TEXT(K$2,"yyyy-mm-dd")),[1]SURVEY123!$A:$A,[1]SURVEY123!$AH:$AH,"")</f>
        <v/>
      </c>
      <c r="L13" s="15" t="str">
        <f>_xlfn.XLOOKUP(($A13&amp;"_"&amp;TEXT(L$2,"yyyy-mm-dd")),[1]SURVEY123!$A:$A,[1]SURVEY123!$AH:$AH,"")</f>
        <v/>
      </c>
      <c r="M13" s="15" t="str">
        <f>_xlfn.XLOOKUP(($A13&amp;"_"&amp;TEXT(M$2,"yyyy-mm-dd")),[1]SURVEY123!$A:$A,[1]SURVEY123!$AH:$AH,"")</f>
        <v/>
      </c>
      <c r="N13" s="15" t="str">
        <f>_xlfn.XLOOKUP(($A13&amp;"_"&amp;TEXT(N$2,"yyyy-mm-dd")),[1]SURVEY123!$A:$A,[1]SURVEY123!$AH:$AH,"")</f>
        <v/>
      </c>
      <c r="O13" s="15" t="str">
        <f>_xlfn.XLOOKUP(($A13&amp;"_"&amp;TEXT(O$2,"yyyy-mm-dd")),[1]SURVEY123!$A:$A,[1]SURVEY123!$AH:$AH,"")</f>
        <v/>
      </c>
      <c r="P13" s="15" t="str">
        <f>_xlfn.XLOOKUP(($A13&amp;"_"&amp;TEXT(P$2,"yyyy-mm-dd")),[1]SURVEY123!$A:$A,[1]SURVEY123!$AH:$AH,"")</f>
        <v/>
      </c>
      <c r="Q13" s="13" t="str">
        <f>_xlfn.XLOOKUP(($A13&amp;"_"&amp;TEXT(Q$2,"yyyy-mm-dd")),[1]SURVEY123!$A:$A,[1]SURVEY123!$AH:$AH,"")</f>
        <v/>
      </c>
      <c r="R13" s="21">
        <f t="shared" si="1"/>
        <v>4</v>
      </c>
      <c r="S13" s="21">
        <f t="shared" si="2"/>
        <v>1</v>
      </c>
      <c r="T13" s="12" t="str" cm="1">
        <f t="array" ref="T13">_xlfn.IFS(B13="","NA",R13=0, "Excellent", OR(S13=0, S13=1), "Good", S13=2, "Fair", S13&gt;=3, "Poor")</f>
        <v>Good</v>
      </c>
    </row>
    <row r="14" spans="1:20">
      <c r="A14" s="3" t="s">
        <v>17</v>
      </c>
      <c r="B14" s="10">
        <f t="shared" si="0"/>
        <v>436.47566666666665</v>
      </c>
      <c r="C14" s="15">
        <f>_xlfn.XLOOKUP(($A14&amp;"_"&amp;TEXT(C$2,"yyyy-mm-dd")),[1]SURVEY123!$A:$A,[1]SURVEY123!$AH:$AH,"")</f>
        <v>459.43799999999999</v>
      </c>
      <c r="D14" s="15">
        <f>_xlfn.XLOOKUP(($A14&amp;"_"&amp;TEXT(D$2,"yyyy-mm-dd")),[1]SURVEY123!$A:$A,[1]SURVEY123!$AH:$AH,"")</f>
        <v>412.93439999999998</v>
      </c>
      <c r="E14" s="15">
        <f>_xlfn.XLOOKUP(($A14&amp;"_"&amp;TEXT(E$2,"yyyy-mm-dd")),[1]SURVEY123!$A:$A,[1]SURVEY123!$AH:$AH,"")</f>
        <v>300.44720000000001</v>
      </c>
      <c r="F14" s="15">
        <f>_xlfn.XLOOKUP(($A14&amp;"_"&amp;TEXT(F$2,"yyyy-mm-dd")),[1]SURVEY123!$A:$A,[1]SURVEY123!$AH:$AH,"")</f>
        <v>429.65660000000003</v>
      </c>
      <c r="G14" s="15">
        <f>_xlfn.XLOOKUP(($A14&amp;"_"&amp;TEXT(G$2,"yyyy-mm-dd")),[1]SURVEY123!$A:$A,[1]SURVEY123!$AH:$AH,"")</f>
        <v>335.77859999999998</v>
      </c>
      <c r="H14" s="15">
        <f>_xlfn.XLOOKUP(($A14&amp;"_"&amp;TEXT(H$2,"yyyy-mm-dd")),[1]SURVEY123!$A:$A,[1]SURVEY123!$AH:$AH,"")</f>
        <v>423.47300000000001</v>
      </c>
      <c r="I14" s="15">
        <f>_xlfn.XLOOKUP(($A14&amp;"_"&amp;TEXT(I$2,"yyyy-mm-dd")),[1]SURVEY123!$A:$A,[1]SURVEY123!$AH:$AH,"")</f>
        <v>499.11079999999998</v>
      </c>
      <c r="J14" s="15">
        <f>_xlfn.XLOOKUP(($A14&amp;"_"&amp;TEXT(J$2,"yyyy-mm-dd")),[1]SURVEY123!$A:$A,[1]SURVEY123!$AH:$AH,"")</f>
        <v>444.56920000000002</v>
      </c>
      <c r="K14" s="15">
        <f>_xlfn.XLOOKUP(($A14&amp;"_"&amp;TEXT(K$2,"yyyy-mm-dd")),[1]SURVEY123!$A:$A,[1]SURVEY123!$AH:$AH,"")</f>
        <v>458.56450000000001</v>
      </c>
      <c r="L14" s="15">
        <f>_xlfn.XLOOKUP(($A14&amp;"_"&amp;TEXT(L$2,"yyyy-mm-dd")),[1]SURVEY123!$A:$A,[1]SURVEY123!$AH:$AH,"")</f>
        <v>485.93720000000002</v>
      </c>
      <c r="M14" s="15">
        <f>_xlfn.XLOOKUP(($A14&amp;"_"&amp;TEXT(M$2,"yyyy-mm-dd")),[1]SURVEY123!$A:$A,[1]SURVEY123!$AH:$AH,"")</f>
        <v>506.69279999999998</v>
      </c>
      <c r="N14" s="15">
        <f>_xlfn.XLOOKUP(($A14&amp;"_"&amp;TEXT(N$2,"yyyy-mm-dd")),[1]SURVEY123!$A:$A,[1]SURVEY123!$AH:$AH,"")</f>
        <v>481.10570000000001</v>
      </c>
      <c r="O14" s="15" t="str">
        <f>_xlfn.XLOOKUP(($A14&amp;"_"&amp;TEXT(O$2,"yyyy-mm-dd")),[1]SURVEY123!$A:$A,[1]SURVEY123!$AH:$AH,"")</f>
        <v/>
      </c>
      <c r="P14" s="15" t="str">
        <f>_xlfn.XLOOKUP(($A14&amp;"_"&amp;TEXT(P$2,"yyyy-mm-dd")),[1]SURVEY123!$A:$A,[1]SURVEY123!$AH:$AH,"")</f>
        <v/>
      </c>
      <c r="Q14" s="13" t="str">
        <f>_xlfn.XLOOKUP(($A14&amp;"_"&amp;TEXT(Q$2,"yyyy-mm-dd")),[1]SURVEY123!$A:$A,[1]SURVEY123!$AH:$AH,"")</f>
        <v/>
      </c>
      <c r="R14" s="21">
        <f t="shared" si="1"/>
        <v>12</v>
      </c>
      <c r="S14" s="21">
        <f t="shared" si="2"/>
        <v>12</v>
      </c>
      <c r="T14" s="12" t="str" cm="1">
        <f t="array" ref="T14">_xlfn.IFS(B14="","NA",R14=0, "Excellent", OR(S14=0, S14=1), "Good", S14=2, "Fair", S14&gt;=3, "Poor")</f>
        <v>Poor</v>
      </c>
    </row>
    <row r="15" spans="1:20">
      <c r="A15" s="3" t="s">
        <v>18</v>
      </c>
      <c r="B15" s="10">
        <f t="shared" si="0"/>
        <v>456.62290999999993</v>
      </c>
      <c r="C15" s="15">
        <f>_xlfn.XLOOKUP(($A15&amp;"_"&amp;TEXT(C$2,"yyyy-mm-dd")),[1]SURVEY123!$A:$A,[1]SURVEY123!$AH:$AH,"")</f>
        <v>469.55450000000002</v>
      </c>
      <c r="D15" s="15">
        <f>_xlfn.XLOOKUP(($A15&amp;"_"&amp;TEXT(D$2,"yyyy-mm-dd")),[1]SURVEY123!$A:$A,[1]SURVEY123!$AH:$AH,"")</f>
        <v>434.63740000000001</v>
      </c>
      <c r="E15" s="15">
        <f>_xlfn.XLOOKUP(($A15&amp;"_"&amp;TEXT(E$2,"yyyy-mm-dd")),[1]SURVEY123!$A:$A,[1]SURVEY123!$AH:$AH,"")</f>
        <v>289.53719999999998</v>
      </c>
      <c r="F15" s="15">
        <f>_xlfn.XLOOKUP(($A15&amp;"_"&amp;TEXT(F$2,"yyyy-mm-dd")),[1]SURVEY123!$A:$A,[1]SURVEY123!$AH:$AH,"")</f>
        <v>431.8338</v>
      </c>
      <c r="G15" s="15">
        <f>_xlfn.XLOOKUP(($A15&amp;"_"&amp;TEXT(G$2,"yyyy-mm-dd")),[1]SURVEY123!$A:$A,[1]SURVEY123!$AH:$AH,"")</f>
        <v>323.68290000000002</v>
      </c>
      <c r="H15" s="15">
        <f>_xlfn.XLOOKUP(($A15&amp;"_"&amp;TEXT(H$2,"yyyy-mm-dd")),[1]SURVEY123!$A:$A,[1]SURVEY123!$AH:$AH,"")</f>
        <v>447.99549999999999</v>
      </c>
      <c r="I15" s="15">
        <f>_xlfn.XLOOKUP(($A15&amp;"_"&amp;TEXT(I$2,"yyyy-mm-dd")),[1]SURVEY123!$A:$A,[1]SURVEY123!$AH:$AH,"")</f>
        <v>510.10599999999999</v>
      </c>
      <c r="J15" s="15">
        <f>_xlfn.XLOOKUP(($A15&amp;"_"&amp;TEXT(J$2,"yyyy-mm-dd")),[1]SURVEY123!$A:$A,[1]SURVEY123!$AH:$AH,"")</f>
        <v>521.40809999999999</v>
      </c>
      <c r="K15" s="15">
        <f>_xlfn.XLOOKUP(($A15&amp;"_"&amp;TEXT(K$2,"yyyy-mm-dd")),[1]SURVEY123!$A:$A,[1]SURVEY123!$AH:$AH,"")</f>
        <v>578.40099999999995</v>
      </c>
      <c r="L15" s="15">
        <f>_xlfn.XLOOKUP(($A15&amp;"_"&amp;TEXT(L$2,"yyyy-mm-dd")),[1]SURVEY123!$A:$A,[1]SURVEY123!$AH:$AH,"")</f>
        <v>559.07270000000005</v>
      </c>
      <c r="M15" s="15" t="str">
        <f>_xlfn.XLOOKUP(($A15&amp;"_"&amp;TEXT(M$2,"yyyy-mm-dd")),[1]SURVEY123!$A:$A,[1]SURVEY123!$AH:$AH,"")</f>
        <v/>
      </c>
      <c r="N15" s="15" t="str">
        <f>_xlfn.XLOOKUP(($A15&amp;"_"&amp;TEXT(N$2,"yyyy-mm-dd")),[1]SURVEY123!$A:$A,[1]SURVEY123!$AH:$AH,"")</f>
        <v/>
      </c>
      <c r="O15" s="15" t="str">
        <f>_xlfn.XLOOKUP(($A15&amp;"_"&amp;TEXT(O$2,"yyyy-mm-dd")),[1]SURVEY123!$A:$A,[1]SURVEY123!$AH:$AH,"")</f>
        <v/>
      </c>
      <c r="P15" s="15" t="str">
        <f>_xlfn.XLOOKUP(($A15&amp;"_"&amp;TEXT(P$2,"yyyy-mm-dd")),[1]SURVEY123!$A:$A,[1]SURVEY123!$AH:$AH,"")</f>
        <v/>
      </c>
      <c r="Q15" s="13" t="str">
        <f>_xlfn.XLOOKUP(($A15&amp;"_"&amp;TEXT(Q$2,"yyyy-mm-dd")),[1]SURVEY123!$A:$A,[1]SURVEY123!$AH:$AH,"")</f>
        <v/>
      </c>
      <c r="R15" s="21">
        <f t="shared" si="1"/>
        <v>10</v>
      </c>
      <c r="S15" s="21">
        <f t="shared" si="2"/>
        <v>10</v>
      </c>
      <c r="T15" s="12" t="str" cm="1">
        <f t="array" ref="T15">_xlfn.IFS(B15="","NA",R15=0, "Excellent", OR(S15=0, S15=1), "Good", S15=2, "Fair", S15&gt;=3, "Poor")</f>
        <v>Poor</v>
      </c>
    </row>
    <row r="16" spans="1:20">
      <c r="A16" s="3" t="s">
        <v>19</v>
      </c>
      <c r="B16" s="10">
        <f t="shared" si="0"/>
        <v>432.83423333333343</v>
      </c>
      <c r="C16" s="15">
        <f>_xlfn.XLOOKUP(($A16&amp;"_"&amp;TEXT(C$2,"yyyy-mm-dd")),[1]SURVEY123!$A:$A,[1]SURVEY123!$AH:$AH,"")</f>
        <v>359.02010000000001</v>
      </c>
      <c r="D16" s="15">
        <f>_xlfn.XLOOKUP(($A16&amp;"_"&amp;TEXT(D$2,"yyyy-mm-dd")),[1]SURVEY123!$A:$A,[1]SURVEY123!$AH:$AH,"")</f>
        <v>384.15410000000003</v>
      </c>
      <c r="E16" s="15">
        <f>_xlfn.XLOOKUP(($A16&amp;"_"&amp;TEXT(E$2,"yyyy-mm-dd")),[1]SURVEY123!$A:$A,[1]SURVEY123!$AH:$AH,"")</f>
        <v>390.63720000000001</v>
      </c>
      <c r="F16" s="15">
        <f>_xlfn.XLOOKUP(($A16&amp;"_"&amp;TEXT(F$2,"yyyy-mm-dd")),[1]SURVEY123!$A:$A,[1]SURVEY123!$AH:$AH,"")</f>
        <v>522.85329999999999</v>
      </c>
      <c r="G16" s="15">
        <f>_xlfn.XLOOKUP(($A16&amp;"_"&amp;TEXT(G$2,"yyyy-mm-dd")),[1]SURVEY123!$A:$A,[1]SURVEY123!$AH:$AH,"")</f>
        <v>428.49299999999999</v>
      </c>
      <c r="H16" s="15">
        <f>_xlfn.XLOOKUP(($A16&amp;"_"&amp;TEXT(H$2,"yyyy-mm-dd")),[1]SURVEY123!$A:$A,[1]SURVEY123!$AH:$AH,"")</f>
        <v>448.72449999999998</v>
      </c>
      <c r="I16" s="15">
        <f>_xlfn.XLOOKUP(($A16&amp;"_"&amp;TEXT(I$2,"yyyy-mm-dd")),[1]SURVEY123!$A:$A,[1]SURVEY123!$AH:$AH,"")</f>
        <v>513.61040000000003</v>
      </c>
      <c r="J16" s="15">
        <f>_xlfn.XLOOKUP(($A16&amp;"_"&amp;TEXT(J$2,"yyyy-mm-dd")),[1]SURVEY123!$A:$A,[1]SURVEY123!$AH:$AH,"")</f>
        <v>431.30610000000001</v>
      </c>
      <c r="K16" s="15">
        <f>_xlfn.XLOOKUP(($A16&amp;"_"&amp;TEXT(K$2,"yyyy-mm-dd")),[1]SURVEY123!$A:$A,[1]SURVEY123!$AH:$AH,"")</f>
        <v>449.62259999999998</v>
      </c>
      <c r="L16" s="15">
        <f>_xlfn.XLOOKUP(($A16&amp;"_"&amp;TEXT(L$2,"yyyy-mm-dd")),[1]SURVEY123!$A:$A,[1]SURVEY123!$AH:$AH,"")</f>
        <v>375.87889999999999</v>
      </c>
      <c r="M16" s="15">
        <f>_xlfn.XLOOKUP(($A16&amp;"_"&amp;TEXT(M$2,"yyyy-mm-dd")),[1]SURVEY123!$A:$A,[1]SURVEY123!$AH:$AH,"")</f>
        <v>412.83330000000001</v>
      </c>
      <c r="N16" s="15">
        <f>_xlfn.XLOOKUP(($A16&amp;"_"&amp;TEXT(N$2,"yyyy-mm-dd")),[1]SURVEY123!$A:$A,[1]SURVEY123!$AH:$AH,"")</f>
        <v>476.87729999999999</v>
      </c>
      <c r="O16" s="15" t="str">
        <f>_xlfn.XLOOKUP(($A16&amp;"_"&amp;TEXT(O$2,"yyyy-mm-dd")),[1]SURVEY123!$A:$A,[1]SURVEY123!$AH:$AH,"")</f>
        <v/>
      </c>
      <c r="P16" s="15" t="str">
        <f>_xlfn.XLOOKUP(($A16&amp;"_"&amp;TEXT(P$2,"yyyy-mm-dd")),[1]SURVEY123!$A:$A,[1]SURVEY123!$AH:$AH,"")</f>
        <v/>
      </c>
      <c r="Q16" s="13" t="str">
        <f>_xlfn.XLOOKUP(($A16&amp;"_"&amp;TEXT(Q$2,"yyyy-mm-dd")),[1]SURVEY123!$A:$A,[1]SURVEY123!$AH:$AH,"")</f>
        <v/>
      </c>
      <c r="R16" s="21">
        <f t="shared" si="1"/>
        <v>12</v>
      </c>
      <c r="S16" s="21">
        <f t="shared" si="2"/>
        <v>12</v>
      </c>
      <c r="T16" s="12" t="str" cm="1">
        <f t="array" ref="T16">_xlfn.IFS(B16="","NA",R16=0, "Excellent", OR(S16=0, S16=1), "Good", S16=2, "Fair", S16&gt;=3, "Poor")</f>
        <v>Poor</v>
      </c>
    </row>
    <row r="17" spans="1:20">
      <c r="A17" s="3" t="s">
        <v>20</v>
      </c>
      <c r="B17" s="10">
        <f t="shared" si="0"/>
        <v>911.33749999999998</v>
      </c>
      <c r="C17" s="15" t="str">
        <f>_xlfn.XLOOKUP(($A17&amp;"_"&amp;TEXT(C$2,"yyyy-mm-dd")),[1]SURVEY123!$A:$A,[1]SURVEY123!$AH:$AH,"")</f>
        <v/>
      </c>
      <c r="D17" s="15" t="str">
        <f>_xlfn.XLOOKUP(($A17&amp;"_"&amp;TEXT(D$2,"yyyy-mm-dd")),[1]SURVEY123!$A:$A,[1]SURVEY123!$AH:$AH,"")</f>
        <v/>
      </c>
      <c r="E17" s="15" t="str">
        <f>_xlfn.XLOOKUP(($A17&amp;"_"&amp;TEXT(E$2,"yyyy-mm-dd")),[1]SURVEY123!$A:$A,[1]SURVEY123!$AH:$AH,"")</f>
        <v/>
      </c>
      <c r="F17" s="15" t="str">
        <f>_xlfn.XLOOKUP(($A17&amp;"_"&amp;TEXT(F$2,"yyyy-mm-dd")),[1]SURVEY123!$A:$A,[1]SURVEY123!$AH:$AH,"")</f>
        <v/>
      </c>
      <c r="G17" s="15" t="str">
        <f>_xlfn.XLOOKUP(($A17&amp;"_"&amp;TEXT(G$2,"yyyy-mm-dd")),[1]SURVEY123!$A:$A,[1]SURVEY123!$AH:$AH,"")</f>
        <v/>
      </c>
      <c r="H17" s="15" t="str">
        <f>_xlfn.XLOOKUP(($A17&amp;"_"&amp;TEXT(H$2,"yyyy-mm-dd")),[1]SURVEY123!$A:$A,[1]SURVEY123!$AH:$AH,"")</f>
        <v/>
      </c>
      <c r="I17" s="15">
        <f>_xlfn.XLOOKUP(($A17&amp;"_"&amp;TEXT(I$2,"yyyy-mm-dd")),[1]SURVEY123!$A:$A,[1]SURVEY123!$AH:$AH,"")</f>
        <v>911.33749999999998</v>
      </c>
      <c r="J17" s="15" t="str">
        <f>_xlfn.XLOOKUP(($A17&amp;"_"&amp;TEXT(J$2,"yyyy-mm-dd")),[1]SURVEY123!$A:$A,[1]SURVEY123!$AH:$AH,"")</f>
        <v/>
      </c>
      <c r="K17" s="15" t="str">
        <f>_xlfn.XLOOKUP(($A17&amp;"_"&amp;TEXT(K$2,"yyyy-mm-dd")),[1]SURVEY123!$A:$A,[1]SURVEY123!$AH:$AH,"")</f>
        <v/>
      </c>
      <c r="L17" s="15" t="str">
        <f>_xlfn.XLOOKUP(($A17&amp;"_"&amp;TEXT(L$2,"yyyy-mm-dd")),[1]SURVEY123!$A:$A,[1]SURVEY123!$AH:$AH,"")</f>
        <v/>
      </c>
      <c r="M17" s="15" t="str">
        <f>_xlfn.XLOOKUP(($A17&amp;"_"&amp;TEXT(M$2,"yyyy-mm-dd")),[1]SURVEY123!$A:$A,[1]SURVEY123!$AH:$AH,"")</f>
        <v/>
      </c>
      <c r="N17" s="15" t="str">
        <f>_xlfn.XLOOKUP(($A17&amp;"_"&amp;TEXT(N$2,"yyyy-mm-dd")),[1]SURVEY123!$A:$A,[1]SURVEY123!$AH:$AH,"")</f>
        <v/>
      </c>
      <c r="O17" s="15" t="str">
        <f>_xlfn.XLOOKUP(($A17&amp;"_"&amp;TEXT(O$2,"yyyy-mm-dd")),[1]SURVEY123!$A:$A,[1]SURVEY123!$AH:$AH,"")</f>
        <v/>
      </c>
      <c r="P17" s="15" t="str">
        <f>_xlfn.XLOOKUP(($A17&amp;"_"&amp;TEXT(P$2,"yyyy-mm-dd")),[1]SURVEY123!$A:$A,[1]SURVEY123!$AH:$AH,"")</f>
        <v/>
      </c>
      <c r="Q17" s="13" t="str">
        <f>_xlfn.XLOOKUP(($A17&amp;"_"&amp;TEXT(Q$2,"yyyy-mm-dd")),[1]SURVEY123!$A:$A,[1]SURVEY123!$AH:$AH,"")</f>
        <v/>
      </c>
      <c r="R17" s="21">
        <f t="shared" si="1"/>
        <v>1</v>
      </c>
      <c r="S17" s="21">
        <f t="shared" si="2"/>
        <v>1</v>
      </c>
      <c r="T17" s="12" t="str" cm="1">
        <f t="array" ref="T17">_xlfn.IFS(B17="","NA",R17=0, "Excellent", OR(S17=0, S17=1), "Good", S17=2, "Fair", S17&gt;=3, "Poor")</f>
        <v>Good</v>
      </c>
    </row>
    <row r="18" spans="1:20">
      <c r="A18" s="3" t="s">
        <v>21</v>
      </c>
      <c r="B18" s="10">
        <f t="shared" si="0"/>
        <v>354.71204999999992</v>
      </c>
      <c r="C18" s="15">
        <f>_xlfn.XLOOKUP(($A18&amp;"_"&amp;TEXT(C$2,"yyyy-mm-dd")),[1]SURVEY123!$A:$A,[1]SURVEY123!$AH:$AH,"")</f>
        <v>366.02589999999998</v>
      </c>
      <c r="D18" s="15">
        <f>_xlfn.XLOOKUP(($A18&amp;"_"&amp;TEXT(D$2,"yyyy-mm-dd")),[1]SURVEY123!$A:$A,[1]SURVEY123!$AH:$AH,"")</f>
        <v>375.49169999999998</v>
      </c>
      <c r="E18" s="15">
        <f>_xlfn.XLOOKUP(($A18&amp;"_"&amp;TEXT(E$2,"yyyy-mm-dd")),[1]SURVEY123!$A:$A,[1]SURVEY123!$AH:$AH,"")</f>
        <v>262.07</v>
      </c>
      <c r="F18" s="15">
        <f>_xlfn.XLOOKUP(($A18&amp;"_"&amp;TEXT(F$2,"yyyy-mm-dd")),[1]SURVEY123!$A:$A,[1]SURVEY123!$AH:$AH,"")</f>
        <v>346.31290000000001</v>
      </c>
      <c r="G18" s="15">
        <f>_xlfn.XLOOKUP(($A18&amp;"_"&amp;TEXT(G$2,"yyyy-mm-dd")),[1]SURVEY123!$A:$A,[1]SURVEY123!$AH:$AH,"")</f>
        <v>241.43809999999999</v>
      </c>
      <c r="H18" s="15">
        <f>_xlfn.XLOOKUP(($A18&amp;"_"&amp;TEXT(H$2,"yyyy-mm-dd")),[1]SURVEY123!$A:$A,[1]SURVEY123!$AH:$AH,"")</f>
        <v>374.1583</v>
      </c>
      <c r="I18" s="15">
        <f>_xlfn.XLOOKUP(($A18&amp;"_"&amp;TEXT(I$2,"yyyy-mm-dd")),[1]SURVEY123!$A:$A,[1]SURVEY123!$AH:$AH,"")</f>
        <v>246.15309999999999</v>
      </c>
      <c r="J18" s="15">
        <f>_xlfn.XLOOKUP(($A18&amp;"_"&amp;TEXT(J$2,"yyyy-mm-dd")),[1]SURVEY123!$A:$A,[1]SURVEY123!$AH:$AH,"")</f>
        <v>366.34429999999998</v>
      </c>
      <c r="K18" s="15">
        <f>_xlfn.XLOOKUP(($A18&amp;"_"&amp;TEXT(K$2,"yyyy-mm-dd")),[1]SURVEY123!$A:$A,[1]SURVEY123!$AH:$AH,"")</f>
        <v>456.31619999999998</v>
      </c>
      <c r="L18" s="15">
        <f>_xlfn.XLOOKUP(($A18&amp;"_"&amp;TEXT(L$2,"yyyy-mm-dd")),[1]SURVEY123!$A:$A,[1]SURVEY123!$AH:$AH,"")</f>
        <v>389.029</v>
      </c>
      <c r="M18" s="15">
        <f>_xlfn.XLOOKUP(($A18&amp;"_"&amp;TEXT(M$2,"yyyy-mm-dd")),[1]SURVEY123!$A:$A,[1]SURVEY123!$AH:$AH,"")</f>
        <v>345.15910000000002</v>
      </c>
      <c r="N18" s="15">
        <f>_xlfn.XLOOKUP(($A18&amp;"_"&amp;TEXT(N$2,"yyyy-mm-dd")),[1]SURVEY123!$A:$A,[1]SURVEY123!$AH:$AH,"")</f>
        <v>488.04599999999999</v>
      </c>
      <c r="O18" s="15" t="str">
        <f>_xlfn.XLOOKUP(($A18&amp;"_"&amp;TEXT(O$2,"yyyy-mm-dd")),[1]SURVEY123!$A:$A,[1]SURVEY123!$AH:$AH,"")</f>
        <v/>
      </c>
      <c r="P18" s="15" t="str">
        <f>_xlfn.XLOOKUP(($A18&amp;"_"&amp;TEXT(P$2,"yyyy-mm-dd")),[1]SURVEY123!$A:$A,[1]SURVEY123!$AH:$AH,"")</f>
        <v/>
      </c>
      <c r="Q18" s="13" t="str">
        <f>_xlfn.XLOOKUP(($A18&amp;"_"&amp;TEXT(Q$2,"yyyy-mm-dd")),[1]SURVEY123!$A:$A,[1]SURVEY123!$AH:$AH,"")</f>
        <v/>
      </c>
      <c r="R18" s="21">
        <f t="shared" si="1"/>
        <v>12</v>
      </c>
      <c r="S18" s="21">
        <f t="shared" si="2"/>
        <v>12</v>
      </c>
      <c r="T18" s="12" t="str" cm="1">
        <f t="array" ref="T18">_xlfn.IFS(B18="","NA",R18=0, "Excellent", OR(S18=0, S18=1), "Good", S18=2, "Fair", S18&gt;=3, "Poor")</f>
        <v>Poor</v>
      </c>
    </row>
    <row r="19" spans="1:20">
      <c r="A19" s="3" t="s">
        <v>22</v>
      </c>
      <c r="B19" s="10">
        <f t="shared" si="0"/>
        <v>288.19442857142855</v>
      </c>
      <c r="C19" s="15" t="str">
        <f>_xlfn.XLOOKUP(($A19&amp;"_"&amp;TEXT(C$2,"yyyy-mm-dd")),[1]SURVEY123!$A:$A,[1]SURVEY123!$AH:$AH,"")</f>
        <v/>
      </c>
      <c r="D19" s="15" t="str">
        <f>_xlfn.XLOOKUP(($A19&amp;"_"&amp;TEXT(D$2,"yyyy-mm-dd")),[1]SURVEY123!$A:$A,[1]SURVEY123!$AH:$AH,"")</f>
        <v/>
      </c>
      <c r="E19" s="15" t="str">
        <f>_xlfn.XLOOKUP(($A19&amp;"_"&amp;TEXT(E$2,"yyyy-mm-dd")),[1]SURVEY123!$A:$A,[1]SURVEY123!$AH:$AH,"")</f>
        <v/>
      </c>
      <c r="F19" s="15" t="str">
        <f>_xlfn.XLOOKUP(($A19&amp;"_"&amp;TEXT(F$2,"yyyy-mm-dd")),[1]SURVEY123!$A:$A,[1]SURVEY123!$AH:$AH,"")</f>
        <v/>
      </c>
      <c r="G19" s="15" t="str">
        <f>_xlfn.XLOOKUP(($A19&amp;"_"&amp;TEXT(G$2,"yyyy-mm-dd")),[1]SURVEY123!$A:$A,[1]SURVEY123!$AH:$AH,"")</f>
        <v/>
      </c>
      <c r="H19" s="15">
        <f>_xlfn.XLOOKUP(($A19&amp;"_"&amp;TEXT(H$2,"yyyy-mm-dd")),[1]SURVEY123!$A:$A,[1]SURVEY123!$AH:$AH,"")</f>
        <v>283.88560000000001</v>
      </c>
      <c r="I19" s="15">
        <f>_xlfn.XLOOKUP(($A19&amp;"_"&amp;TEXT(I$2,"yyyy-mm-dd")),[1]SURVEY123!$A:$A,[1]SURVEY123!$AH:$AH,"")</f>
        <v>358.8655</v>
      </c>
      <c r="J19" s="15">
        <f>_xlfn.XLOOKUP(($A19&amp;"_"&amp;TEXT(J$2,"yyyy-mm-dd")),[1]SURVEY123!$A:$A,[1]SURVEY123!$AH:$AH,"")</f>
        <v>287.73559999999998</v>
      </c>
      <c r="K19" s="15">
        <f>_xlfn.XLOOKUP(($A19&amp;"_"&amp;TEXT(K$2,"yyyy-mm-dd")),[1]SURVEY123!$A:$A,[1]SURVEY123!$AH:$AH,"")</f>
        <v>331.88310000000001</v>
      </c>
      <c r="L19" s="15">
        <f>_xlfn.XLOOKUP(($A19&amp;"_"&amp;TEXT(L$2,"yyyy-mm-dd")),[1]SURVEY123!$A:$A,[1]SURVEY123!$AH:$AH,"")</f>
        <v>280.21969999999999</v>
      </c>
      <c r="M19" s="15">
        <f>_xlfn.XLOOKUP(($A19&amp;"_"&amp;TEXT(M$2,"yyyy-mm-dd")),[1]SURVEY123!$A:$A,[1]SURVEY123!$AH:$AH,"")</f>
        <v>134.90440000000001</v>
      </c>
      <c r="N19" s="15">
        <f>_xlfn.XLOOKUP(($A19&amp;"_"&amp;TEXT(N$2,"yyyy-mm-dd")),[1]SURVEY123!$A:$A,[1]SURVEY123!$AH:$AH,"")</f>
        <v>339.86709999999999</v>
      </c>
      <c r="O19" s="15" t="str">
        <f>_xlfn.XLOOKUP(($A19&amp;"_"&amp;TEXT(O$2,"yyyy-mm-dd")),[1]SURVEY123!$A:$A,[1]SURVEY123!$AH:$AH,"")</f>
        <v/>
      </c>
      <c r="P19" s="15" t="str">
        <f>_xlfn.XLOOKUP(($A19&amp;"_"&amp;TEXT(P$2,"yyyy-mm-dd")),[1]SURVEY123!$A:$A,[1]SURVEY123!$AH:$AH,"")</f>
        <v/>
      </c>
      <c r="Q19" s="13" t="str">
        <f>_xlfn.XLOOKUP(($A19&amp;"_"&amp;TEXT(Q$2,"yyyy-mm-dd")),[1]SURVEY123!$A:$A,[1]SURVEY123!$AH:$AH,"")</f>
        <v/>
      </c>
      <c r="R19" s="21">
        <f t="shared" si="1"/>
        <v>7</v>
      </c>
      <c r="S19" s="21">
        <f t="shared" si="2"/>
        <v>6</v>
      </c>
      <c r="T19" s="12" t="str" cm="1">
        <f t="array" ref="T19">_xlfn.IFS(B19="","NA",R19=0, "Excellent", OR(S19=0, S19=1), "Good", S19=2, "Fair", S19&gt;=3, "Poor")</f>
        <v>Poor</v>
      </c>
    </row>
    <row r="20" spans="1:20">
      <c r="A20" s="3" t="s">
        <v>23</v>
      </c>
      <c r="B20" s="10">
        <f t="shared" si="0"/>
        <v>645.65700000000004</v>
      </c>
      <c r="C20" s="15" t="str">
        <f>_xlfn.XLOOKUP(($A20&amp;"_"&amp;TEXT(C$2,"yyyy-mm-dd")),[1]SURVEY123!$A:$A,[1]SURVEY123!$AH:$AH,"")</f>
        <v/>
      </c>
      <c r="D20" s="15" t="str">
        <f>_xlfn.XLOOKUP(($A20&amp;"_"&amp;TEXT(D$2,"yyyy-mm-dd")),[1]SURVEY123!$A:$A,[1]SURVEY123!$AH:$AH,"")</f>
        <v/>
      </c>
      <c r="E20" s="15" t="str">
        <f>_xlfn.XLOOKUP(($A20&amp;"_"&amp;TEXT(E$2,"yyyy-mm-dd")),[1]SURVEY123!$A:$A,[1]SURVEY123!$AH:$AH,"")</f>
        <v/>
      </c>
      <c r="F20" s="15" t="str">
        <f>_xlfn.XLOOKUP(($A20&amp;"_"&amp;TEXT(F$2,"yyyy-mm-dd")),[1]SURVEY123!$A:$A,[1]SURVEY123!$AH:$AH,"")</f>
        <v/>
      </c>
      <c r="G20" s="15" t="str">
        <f>_xlfn.XLOOKUP(($A20&amp;"_"&amp;TEXT(G$2,"yyyy-mm-dd")),[1]SURVEY123!$A:$A,[1]SURVEY123!$AH:$AH,"")</f>
        <v/>
      </c>
      <c r="H20" s="15">
        <f>_xlfn.XLOOKUP(($A20&amp;"_"&amp;TEXT(H$2,"yyyy-mm-dd")),[1]SURVEY123!$A:$A,[1]SURVEY123!$AH:$AH,"")</f>
        <v>555.46029999999996</v>
      </c>
      <c r="I20" s="15">
        <f>_xlfn.XLOOKUP(($A20&amp;"_"&amp;TEXT(I$2,"yyyy-mm-dd")),[1]SURVEY123!$A:$A,[1]SURVEY123!$AH:$AH,"")</f>
        <v>669.38699999999994</v>
      </c>
      <c r="J20" s="15">
        <f>_xlfn.XLOOKUP(($A20&amp;"_"&amp;TEXT(J$2,"yyyy-mm-dd")),[1]SURVEY123!$A:$A,[1]SURVEY123!$AH:$AH,"")</f>
        <v>642.39459999999997</v>
      </c>
      <c r="K20" s="15">
        <f>_xlfn.XLOOKUP(($A20&amp;"_"&amp;TEXT(K$2,"yyyy-mm-dd")),[1]SURVEY123!$A:$A,[1]SURVEY123!$AH:$AH,"")</f>
        <v>715.33780000000002</v>
      </c>
      <c r="L20" s="15">
        <f>_xlfn.XLOOKUP(($A20&amp;"_"&amp;TEXT(L$2,"yyyy-mm-dd")),[1]SURVEY123!$A:$A,[1]SURVEY123!$AH:$AH,"")</f>
        <v>645.70529999999997</v>
      </c>
      <c r="M20" s="15" t="str">
        <f>_xlfn.XLOOKUP(($A20&amp;"_"&amp;TEXT(M$2,"yyyy-mm-dd")),[1]SURVEY123!$A:$A,[1]SURVEY123!$AH:$AH,"")</f>
        <v/>
      </c>
      <c r="N20" s="15" t="str">
        <f>_xlfn.XLOOKUP(($A20&amp;"_"&amp;TEXT(N$2,"yyyy-mm-dd")),[1]SURVEY123!$A:$A,[1]SURVEY123!$AH:$AH,"")</f>
        <v/>
      </c>
      <c r="O20" s="15" t="str">
        <f>_xlfn.XLOOKUP(($A20&amp;"_"&amp;TEXT(O$2,"yyyy-mm-dd")),[1]SURVEY123!$A:$A,[1]SURVEY123!$AH:$AH,"")</f>
        <v/>
      </c>
      <c r="P20" s="15" t="str">
        <f>_xlfn.XLOOKUP(($A20&amp;"_"&amp;TEXT(P$2,"yyyy-mm-dd")),[1]SURVEY123!$A:$A,[1]SURVEY123!$AH:$AH,"")</f>
        <v/>
      </c>
      <c r="Q20" s="13" t="str">
        <f>_xlfn.XLOOKUP(($A20&amp;"_"&amp;TEXT(Q$2,"yyyy-mm-dd")),[1]SURVEY123!$A:$A,[1]SURVEY123!$AH:$AH,"")</f>
        <v/>
      </c>
      <c r="R20" s="21">
        <f t="shared" si="1"/>
        <v>5</v>
      </c>
      <c r="S20" s="21">
        <f t="shared" si="2"/>
        <v>5</v>
      </c>
      <c r="T20" s="12" t="str" cm="1">
        <f t="array" ref="T20">_xlfn.IFS(B20="","NA",R20=0, "Excellent", OR(S20=0, S20=1), "Good", S20=2, "Fair", S20&gt;=3, "Poor")</f>
        <v>Poor</v>
      </c>
    </row>
    <row r="21" spans="1:20">
      <c r="A21" s="3" t="s">
        <v>24</v>
      </c>
      <c r="B21" s="10" t="str">
        <f t="shared" si="0"/>
        <v/>
      </c>
      <c r="C21" s="15" t="str">
        <f>_xlfn.XLOOKUP(($A21&amp;"_"&amp;TEXT(C$2,"yyyy-mm-dd")),[1]SURVEY123!$A:$A,[1]SURVEY123!$AH:$AH,"")</f>
        <v/>
      </c>
      <c r="D21" s="15" t="str">
        <f>_xlfn.XLOOKUP(($A21&amp;"_"&amp;TEXT(D$2,"yyyy-mm-dd")),[1]SURVEY123!$A:$A,[1]SURVEY123!$AH:$AH,"")</f>
        <v/>
      </c>
      <c r="E21" s="15" t="str">
        <f>_xlfn.XLOOKUP(($A21&amp;"_"&amp;TEXT(E$2,"yyyy-mm-dd")),[1]SURVEY123!$A:$A,[1]SURVEY123!$AH:$AH,"")</f>
        <v/>
      </c>
      <c r="F21" s="15" t="str">
        <f>_xlfn.XLOOKUP(($A21&amp;"_"&amp;TEXT(F$2,"yyyy-mm-dd")),[1]SURVEY123!$A:$A,[1]SURVEY123!$AH:$AH,"")</f>
        <v/>
      </c>
      <c r="G21" s="15" t="str">
        <f>_xlfn.XLOOKUP(($A21&amp;"_"&amp;TEXT(G$2,"yyyy-mm-dd")),[1]SURVEY123!$A:$A,[1]SURVEY123!$AH:$AH,"")</f>
        <v/>
      </c>
      <c r="H21" s="15" t="str">
        <f>_xlfn.XLOOKUP(($A21&amp;"_"&amp;TEXT(H$2,"yyyy-mm-dd")),[1]SURVEY123!$A:$A,[1]SURVEY123!$AH:$AH,"")</f>
        <v/>
      </c>
      <c r="I21" s="15" t="str">
        <f>_xlfn.XLOOKUP(($A21&amp;"_"&amp;TEXT(I$2,"yyyy-mm-dd")),[1]SURVEY123!$A:$A,[1]SURVEY123!$AH:$AH,"")</f>
        <v/>
      </c>
      <c r="J21" s="15" t="str">
        <f>_xlfn.XLOOKUP(($A21&amp;"_"&amp;TEXT(J$2,"yyyy-mm-dd")),[1]SURVEY123!$A:$A,[1]SURVEY123!$AH:$AH,"")</f>
        <v/>
      </c>
      <c r="K21" s="15" t="str">
        <f>_xlfn.XLOOKUP(($A21&amp;"_"&amp;TEXT(K$2,"yyyy-mm-dd")),[1]SURVEY123!$A:$A,[1]SURVEY123!$AH:$AH,"")</f>
        <v/>
      </c>
      <c r="L21" s="15" t="str">
        <f>_xlfn.XLOOKUP(($A21&amp;"_"&amp;TEXT(L$2,"yyyy-mm-dd")),[1]SURVEY123!$A:$A,[1]SURVEY123!$AH:$AH,"")</f>
        <v/>
      </c>
      <c r="M21" s="15" t="str">
        <f>_xlfn.XLOOKUP(($A21&amp;"_"&amp;TEXT(M$2,"yyyy-mm-dd")),[1]SURVEY123!$A:$A,[1]SURVEY123!$AH:$AH,"")</f>
        <v/>
      </c>
      <c r="N21" s="15" t="str">
        <f>_xlfn.XLOOKUP(($A21&amp;"_"&amp;TEXT(N$2,"yyyy-mm-dd")),[1]SURVEY123!$A:$A,[1]SURVEY123!$AH:$AH,"")</f>
        <v/>
      </c>
      <c r="O21" s="15" t="str">
        <f>_xlfn.XLOOKUP(($A21&amp;"_"&amp;TEXT(O$2,"yyyy-mm-dd")),[1]SURVEY123!$A:$A,[1]SURVEY123!$AH:$AH,"")</f>
        <v/>
      </c>
      <c r="P21" s="15" t="str">
        <f>_xlfn.XLOOKUP(($A21&amp;"_"&amp;TEXT(P$2,"yyyy-mm-dd")),[1]SURVEY123!$A:$A,[1]SURVEY123!$AH:$AH,"")</f>
        <v/>
      </c>
      <c r="Q21" s="13" t="str">
        <f>_xlfn.XLOOKUP(($A21&amp;"_"&amp;TEXT(Q$2,"yyyy-mm-dd")),[1]SURVEY123!$A:$A,[1]SURVEY123!$AH:$AH,"")</f>
        <v/>
      </c>
      <c r="R21" s="21">
        <f t="shared" si="1"/>
        <v>0</v>
      </c>
      <c r="S21" s="21">
        <f t="shared" si="2"/>
        <v>0</v>
      </c>
      <c r="T21" s="12" t="str" cm="1">
        <f t="array" ref="T21">_xlfn.IFS(B21="","NA",R21=0, "Excellent", OR(S21=0, S21=1), "Good", S21=2, "Fair", S21&gt;=3, "Poor")</f>
        <v>NA</v>
      </c>
    </row>
    <row r="22" spans="1:20">
      <c r="A22" s="3" t="s">
        <v>25</v>
      </c>
      <c r="B22" s="10">
        <f t="shared" si="0"/>
        <v>386.09954000000005</v>
      </c>
      <c r="C22" s="15">
        <f>_xlfn.XLOOKUP(($A22&amp;"_"&amp;TEXT(C$2,"yyyy-mm-dd")),[1]SURVEY123!$A:$A,[1]SURVEY123!$AH:$AH,"")</f>
        <v>420.31119999999999</v>
      </c>
      <c r="D22" s="15">
        <f>_xlfn.XLOOKUP(($A22&amp;"_"&amp;TEXT(D$2,"yyyy-mm-dd")),[1]SURVEY123!$A:$A,[1]SURVEY123!$AH:$AH,"")</f>
        <v>372.64490000000001</v>
      </c>
      <c r="E22" s="15">
        <f>_xlfn.XLOOKUP(($A22&amp;"_"&amp;TEXT(E$2,"yyyy-mm-dd")),[1]SURVEY123!$A:$A,[1]SURVEY123!$AH:$AH,"")</f>
        <v>299.358</v>
      </c>
      <c r="F22" s="15">
        <f>_xlfn.XLOOKUP(($A22&amp;"_"&amp;TEXT(F$2,"yyyy-mm-dd")),[1]SURVEY123!$A:$A,[1]SURVEY123!$AH:$AH,"")</f>
        <v>296.73410000000001</v>
      </c>
      <c r="G22" s="15" t="str">
        <f>_xlfn.XLOOKUP(($A22&amp;"_"&amp;TEXT(G$2,"yyyy-mm-dd")),[1]SURVEY123!$A:$A,[1]SURVEY123!$AH:$AH,"")</f>
        <v/>
      </c>
      <c r="H22" s="15">
        <f>_xlfn.XLOOKUP(($A22&amp;"_"&amp;TEXT(H$2,"yyyy-mm-dd")),[1]SURVEY123!$A:$A,[1]SURVEY123!$AH:$AH,"")</f>
        <v>541.44949999999994</v>
      </c>
      <c r="I22" s="15" t="str">
        <f>_xlfn.XLOOKUP(($A22&amp;"_"&amp;TEXT(I$2,"yyyy-mm-dd")),[1]SURVEY123!$A:$A,[1]SURVEY123!$AH:$AH,"")</f>
        <v/>
      </c>
      <c r="J22" s="15" t="str">
        <f>_xlfn.XLOOKUP(($A22&amp;"_"&amp;TEXT(J$2,"yyyy-mm-dd")),[1]SURVEY123!$A:$A,[1]SURVEY123!$AH:$AH,"")</f>
        <v/>
      </c>
      <c r="K22" s="15" t="str">
        <f>_xlfn.XLOOKUP(($A22&amp;"_"&amp;TEXT(K$2,"yyyy-mm-dd")),[1]SURVEY123!$A:$A,[1]SURVEY123!$AH:$AH,"")</f>
        <v/>
      </c>
      <c r="L22" s="15" t="str">
        <f>_xlfn.XLOOKUP(($A22&amp;"_"&amp;TEXT(L$2,"yyyy-mm-dd")),[1]SURVEY123!$A:$A,[1]SURVEY123!$AH:$AH,"")</f>
        <v/>
      </c>
      <c r="M22" s="15" t="str">
        <f>_xlfn.XLOOKUP(($A22&amp;"_"&amp;TEXT(M$2,"yyyy-mm-dd")),[1]SURVEY123!$A:$A,[1]SURVEY123!$AH:$AH,"")</f>
        <v/>
      </c>
      <c r="N22" s="15" t="str">
        <f>_xlfn.XLOOKUP(($A22&amp;"_"&amp;TEXT(N$2,"yyyy-mm-dd")),[1]SURVEY123!$A:$A,[1]SURVEY123!$AH:$AH,"")</f>
        <v/>
      </c>
      <c r="O22" s="15" t="str">
        <f>_xlfn.XLOOKUP(($A22&amp;"_"&amp;TEXT(O$2,"yyyy-mm-dd")),[1]SURVEY123!$A:$A,[1]SURVEY123!$AH:$AH,"")</f>
        <v/>
      </c>
      <c r="P22" s="15" t="str">
        <f>_xlfn.XLOOKUP(($A22&amp;"_"&amp;TEXT(P$2,"yyyy-mm-dd")),[1]SURVEY123!$A:$A,[1]SURVEY123!$AH:$AH,"")</f>
        <v/>
      </c>
      <c r="Q22" s="13" t="str">
        <f>_xlfn.XLOOKUP(($A22&amp;"_"&amp;TEXT(Q$2,"yyyy-mm-dd")),[1]SURVEY123!$A:$A,[1]SURVEY123!$AH:$AH,"")</f>
        <v/>
      </c>
      <c r="R22" s="21">
        <f t="shared" si="1"/>
        <v>5</v>
      </c>
      <c r="S22" s="21">
        <f t="shared" si="2"/>
        <v>5</v>
      </c>
      <c r="T22" s="12" t="str" cm="1">
        <f t="array" ref="T22">_xlfn.IFS(B22="","NA",R22=0, "Excellent", OR(S22=0, S22=1), "Good", S22=2, "Fair", S22&gt;=3, "Poor")</f>
        <v>Poor</v>
      </c>
    </row>
    <row r="23" spans="1:20">
      <c r="A23" s="3" t="s">
        <v>26</v>
      </c>
      <c r="B23" s="10">
        <f t="shared" si="0"/>
        <v>514.70960000000002</v>
      </c>
      <c r="C23" s="15">
        <f>_xlfn.XLOOKUP(($A23&amp;"_"&amp;TEXT(C$2,"yyyy-mm-dd")),[1]SURVEY123!$A:$A,[1]SURVEY123!$AH:$AH,"")</f>
        <v>631.18539999999996</v>
      </c>
      <c r="D23" s="15">
        <f>_xlfn.XLOOKUP(($A23&amp;"_"&amp;TEXT(D$2,"yyyy-mm-dd")),[1]SURVEY123!$A:$A,[1]SURVEY123!$AH:$AH,"")</f>
        <v>510.0788</v>
      </c>
      <c r="E23" s="15">
        <f>_xlfn.XLOOKUP(($A23&amp;"_"&amp;TEXT(E$2,"yyyy-mm-dd")),[1]SURVEY123!$A:$A,[1]SURVEY123!$AH:$AH,"")</f>
        <v>496.8168</v>
      </c>
      <c r="F23" s="15">
        <f>_xlfn.XLOOKUP(($A23&amp;"_"&amp;TEXT(F$2,"yyyy-mm-dd")),[1]SURVEY123!$A:$A,[1]SURVEY123!$AH:$AH,"")</f>
        <v>536.90440000000001</v>
      </c>
      <c r="G23" s="15">
        <f>_xlfn.XLOOKUP(($A23&amp;"_"&amp;TEXT(G$2,"yyyy-mm-dd")),[1]SURVEY123!$A:$A,[1]SURVEY123!$AH:$AH,"")</f>
        <v>545.32730000000004</v>
      </c>
      <c r="H23" s="15">
        <f>_xlfn.XLOOKUP(($A23&amp;"_"&amp;TEXT(H$2,"yyyy-mm-dd")),[1]SURVEY123!$A:$A,[1]SURVEY123!$AH:$AH,"")</f>
        <v>531.20439999999996</v>
      </c>
      <c r="I23" s="15">
        <f>_xlfn.XLOOKUP(($A23&amp;"_"&amp;TEXT(I$2,"yyyy-mm-dd")),[1]SURVEY123!$A:$A,[1]SURVEY123!$AH:$AH,"")</f>
        <v>552.11180000000002</v>
      </c>
      <c r="J23" s="15">
        <f>_xlfn.XLOOKUP(($A23&amp;"_"&amp;TEXT(J$2,"yyyy-mm-dd")),[1]SURVEY123!$A:$A,[1]SURVEY123!$AH:$AH,"")</f>
        <v>498.16579999999999</v>
      </c>
      <c r="K23" s="15">
        <f>_xlfn.XLOOKUP(($A23&amp;"_"&amp;TEXT(K$2,"yyyy-mm-dd")),[1]SURVEY123!$A:$A,[1]SURVEY123!$AH:$AH,"")</f>
        <v>513.94449999999995</v>
      </c>
      <c r="L23" s="15">
        <f>_xlfn.XLOOKUP(($A23&amp;"_"&amp;TEXT(L$2,"yyyy-mm-dd")),[1]SURVEY123!$A:$A,[1]SURVEY123!$AH:$AH,"")</f>
        <v>425.74369999999999</v>
      </c>
      <c r="M23" s="15">
        <f>_xlfn.XLOOKUP(($A23&amp;"_"&amp;TEXT(M$2,"yyyy-mm-dd")),[1]SURVEY123!$A:$A,[1]SURVEY123!$AH:$AH,"")</f>
        <v>495.66480000000001</v>
      </c>
      <c r="N23" s="15">
        <f>_xlfn.XLOOKUP(($A23&amp;"_"&amp;TEXT(N$2,"yyyy-mm-dd")),[1]SURVEY123!$A:$A,[1]SURVEY123!$AH:$AH,"")</f>
        <v>439.36750000000001</v>
      </c>
      <c r="O23" s="15" t="str">
        <f>_xlfn.XLOOKUP(($A23&amp;"_"&amp;TEXT(O$2,"yyyy-mm-dd")),[1]SURVEY123!$A:$A,[1]SURVEY123!$AH:$AH,"")</f>
        <v/>
      </c>
      <c r="P23" s="15" t="str">
        <f>_xlfn.XLOOKUP(($A23&amp;"_"&amp;TEXT(P$2,"yyyy-mm-dd")),[1]SURVEY123!$A:$A,[1]SURVEY123!$AH:$AH,"")</f>
        <v/>
      </c>
      <c r="Q23" s="13" t="str">
        <f>_xlfn.XLOOKUP(($A23&amp;"_"&amp;TEXT(Q$2,"yyyy-mm-dd")),[1]SURVEY123!$A:$A,[1]SURVEY123!$AH:$AH,"")</f>
        <v/>
      </c>
      <c r="R23" s="21">
        <f t="shared" si="1"/>
        <v>12</v>
      </c>
      <c r="S23" s="21">
        <f t="shared" si="2"/>
        <v>12</v>
      </c>
      <c r="T23" s="12" t="str" cm="1">
        <f t="array" ref="T23">_xlfn.IFS(B23="","NA",R23=0, "Excellent", OR(S23=0, S23=1), "Good", S23=2, "Fair", S23&gt;=3, "Poor")</f>
        <v>Poor</v>
      </c>
    </row>
    <row r="24" spans="1:20">
      <c r="A24" s="3" t="s">
        <v>27</v>
      </c>
      <c r="B24" s="10" t="str">
        <f t="shared" si="0"/>
        <v/>
      </c>
      <c r="C24" s="15" t="str">
        <f>_xlfn.XLOOKUP(($A24&amp;"_"&amp;TEXT(C$2,"yyyy-mm-dd")),[1]SURVEY123!$A:$A,[1]SURVEY123!$AH:$AH,"")</f>
        <v/>
      </c>
      <c r="D24" s="15" t="str">
        <f>_xlfn.XLOOKUP(($A24&amp;"_"&amp;TEXT(D$2,"yyyy-mm-dd")),[1]SURVEY123!$A:$A,[1]SURVEY123!$AH:$AH,"")</f>
        <v/>
      </c>
      <c r="E24" s="15" t="str">
        <f>_xlfn.XLOOKUP(($A24&amp;"_"&amp;TEXT(E$2,"yyyy-mm-dd")),[1]SURVEY123!$A:$A,[1]SURVEY123!$AH:$AH,"")</f>
        <v/>
      </c>
      <c r="F24" s="15" t="str">
        <f>_xlfn.XLOOKUP(($A24&amp;"_"&amp;TEXT(F$2,"yyyy-mm-dd")),[1]SURVEY123!$A:$A,[1]SURVEY123!$AH:$AH,"")</f>
        <v/>
      </c>
      <c r="G24" s="15" t="str">
        <f>_xlfn.XLOOKUP(($A24&amp;"_"&amp;TEXT(G$2,"yyyy-mm-dd")),[1]SURVEY123!$A:$A,[1]SURVEY123!$AH:$AH,"")</f>
        <v/>
      </c>
      <c r="H24" s="15" t="str">
        <f>_xlfn.XLOOKUP(($A24&amp;"_"&amp;TEXT(H$2,"yyyy-mm-dd")),[1]SURVEY123!$A:$A,[1]SURVEY123!$AH:$AH,"")</f>
        <v/>
      </c>
      <c r="I24" s="15" t="str">
        <f>_xlfn.XLOOKUP(($A24&amp;"_"&amp;TEXT(I$2,"yyyy-mm-dd")),[1]SURVEY123!$A:$A,[1]SURVEY123!$AH:$AH,"")</f>
        <v/>
      </c>
      <c r="J24" s="15" t="str">
        <f>_xlfn.XLOOKUP(($A24&amp;"_"&amp;TEXT(J$2,"yyyy-mm-dd")),[1]SURVEY123!$A:$A,[1]SURVEY123!$AH:$AH,"")</f>
        <v/>
      </c>
      <c r="K24" s="15" t="str">
        <f>_xlfn.XLOOKUP(($A24&amp;"_"&amp;TEXT(K$2,"yyyy-mm-dd")),[1]SURVEY123!$A:$A,[1]SURVEY123!$AH:$AH,"")</f>
        <v/>
      </c>
      <c r="L24" s="15" t="str">
        <f>_xlfn.XLOOKUP(($A24&amp;"_"&amp;TEXT(L$2,"yyyy-mm-dd")),[1]SURVEY123!$A:$A,[1]SURVEY123!$AH:$AH,"")</f>
        <v/>
      </c>
      <c r="M24" s="15" t="str">
        <f>_xlfn.XLOOKUP(($A24&amp;"_"&amp;TEXT(M$2,"yyyy-mm-dd")),[1]SURVEY123!$A:$A,[1]SURVEY123!$AH:$AH,"")</f>
        <v/>
      </c>
      <c r="N24" s="15" t="str">
        <f>_xlfn.XLOOKUP(($A24&amp;"_"&amp;TEXT(N$2,"yyyy-mm-dd")),[1]SURVEY123!$A:$A,[1]SURVEY123!$AH:$AH,"")</f>
        <v/>
      </c>
      <c r="O24" s="15" t="str">
        <f>_xlfn.XLOOKUP(($A24&amp;"_"&amp;TEXT(O$2,"yyyy-mm-dd")),[1]SURVEY123!$A:$A,[1]SURVEY123!$AH:$AH,"")</f>
        <v/>
      </c>
      <c r="P24" s="15" t="str">
        <f>_xlfn.XLOOKUP(($A24&amp;"_"&amp;TEXT(P$2,"yyyy-mm-dd")),[1]SURVEY123!$A:$A,[1]SURVEY123!$AH:$AH,"")</f>
        <v/>
      </c>
      <c r="Q24" s="13" t="str">
        <f>_xlfn.XLOOKUP(($A24&amp;"_"&amp;TEXT(Q$2,"yyyy-mm-dd")),[1]SURVEY123!$A:$A,[1]SURVEY123!$AH:$AH,"")</f>
        <v/>
      </c>
      <c r="R24" s="21">
        <f t="shared" si="1"/>
        <v>0</v>
      </c>
      <c r="S24" s="21">
        <f t="shared" si="2"/>
        <v>0</v>
      </c>
      <c r="T24" s="12" t="str" cm="1">
        <f t="array" ref="T24">_xlfn.IFS(B24="","NA",R24=0, "Excellent", OR(S24=0, S24=1), "Good", S24=2, "Fair", S24&gt;=3, "Poor")</f>
        <v>NA</v>
      </c>
    </row>
    <row r="25" spans="1:20">
      <c r="A25" s="3" t="s">
        <v>28</v>
      </c>
      <c r="B25" s="10">
        <f t="shared" si="0"/>
        <v>513.68494999999996</v>
      </c>
      <c r="C25" s="15">
        <f>_xlfn.XLOOKUP(($A25&amp;"_"&amp;TEXT(C$2,"yyyy-mm-dd")),[1]SURVEY123!$A:$A,[1]SURVEY123!$AH:$AH,"")</f>
        <v>616.30960000000005</v>
      </c>
      <c r="D25" s="15">
        <f>_xlfn.XLOOKUP(($A25&amp;"_"&amp;TEXT(D$2,"yyyy-mm-dd")),[1]SURVEY123!$A:$A,[1]SURVEY123!$AH:$AH,"")</f>
        <v>482.18009999999998</v>
      </c>
      <c r="E25" s="15">
        <f>_xlfn.XLOOKUP(($A25&amp;"_"&amp;TEXT(E$2,"yyyy-mm-dd")),[1]SURVEY123!$A:$A,[1]SURVEY123!$AH:$AH,"")</f>
        <v>518.65899999999999</v>
      </c>
      <c r="F25" s="15">
        <f>_xlfn.XLOOKUP(($A25&amp;"_"&amp;TEXT(F$2,"yyyy-mm-dd")),[1]SURVEY123!$A:$A,[1]SURVEY123!$AH:$AH,"")</f>
        <v>538.87739999999997</v>
      </c>
      <c r="G25" s="15">
        <f>_xlfn.XLOOKUP(($A25&amp;"_"&amp;TEXT(G$2,"yyyy-mm-dd")),[1]SURVEY123!$A:$A,[1]SURVEY123!$AH:$AH,"")</f>
        <v>608.98770000000002</v>
      </c>
      <c r="H25" s="15">
        <f>_xlfn.XLOOKUP(($A25&amp;"_"&amp;TEXT(H$2,"yyyy-mm-dd")),[1]SURVEY123!$A:$A,[1]SURVEY123!$AH:$AH,"")</f>
        <v>496.16539999999998</v>
      </c>
      <c r="I25" s="15">
        <f>_xlfn.XLOOKUP(($A25&amp;"_"&amp;TEXT(I$2,"yyyy-mm-dd")),[1]SURVEY123!$A:$A,[1]SURVEY123!$AH:$AH,"")</f>
        <v>551.83050000000003</v>
      </c>
      <c r="J25" s="15">
        <f>_xlfn.XLOOKUP(($A25&amp;"_"&amp;TEXT(J$2,"yyyy-mm-dd")),[1]SURVEY123!$A:$A,[1]SURVEY123!$AH:$AH,"")</f>
        <v>493.7208</v>
      </c>
      <c r="K25" s="15">
        <f>_xlfn.XLOOKUP(($A25&amp;"_"&amp;TEXT(K$2,"yyyy-mm-dd")),[1]SURVEY123!$A:$A,[1]SURVEY123!$AH:$AH,"")</f>
        <v>508.91879999999998</v>
      </c>
      <c r="L25" s="15">
        <f>_xlfn.XLOOKUP(($A25&amp;"_"&amp;TEXT(L$2,"yyyy-mm-dd")),[1]SURVEY123!$A:$A,[1]SURVEY123!$AH:$AH,"")</f>
        <v>413.93830000000003</v>
      </c>
      <c r="M25" s="15">
        <f>_xlfn.XLOOKUP(($A25&amp;"_"&amp;TEXT(M$2,"yyyy-mm-dd")),[1]SURVEY123!$A:$A,[1]SURVEY123!$AH:$AH,"")</f>
        <v>482.81700000000001</v>
      </c>
      <c r="N25" s="15">
        <f>_xlfn.XLOOKUP(($A25&amp;"_"&amp;TEXT(N$2,"yyyy-mm-dd")),[1]SURVEY123!$A:$A,[1]SURVEY123!$AH:$AH,"")</f>
        <v>451.81479999999999</v>
      </c>
      <c r="O25" s="15" t="str">
        <f>_xlfn.XLOOKUP(($A25&amp;"_"&amp;TEXT(O$2,"yyyy-mm-dd")),[1]SURVEY123!$A:$A,[1]SURVEY123!$AH:$AH,"")</f>
        <v/>
      </c>
      <c r="P25" s="15" t="str">
        <f>_xlfn.XLOOKUP(($A25&amp;"_"&amp;TEXT(P$2,"yyyy-mm-dd")),[1]SURVEY123!$A:$A,[1]SURVEY123!$AH:$AH,"")</f>
        <v/>
      </c>
      <c r="Q25" s="13" t="str">
        <f>_xlfn.XLOOKUP(($A25&amp;"_"&amp;TEXT(Q$2,"yyyy-mm-dd")),[1]SURVEY123!$A:$A,[1]SURVEY123!$AH:$AH,"")</f>
        <v/>
      </c>
      <c r="R25" s="21">
        <f t="shared" si="1"/>
        <v>12</v>
      </c>
      <c r="S25" s="21">
        <f t="shared" si="2"/>
        <v>12</v>
      </c>
      <c r="T25" s="12" t="str" cm="1">
        <f t="array" ref="T25">_xlfn.IFS(B25="","NA",R25=0, "Excellent", OR(S25=0, S25=1), "Good", S25=2, "Fair", S25&gt;=3, "Poor")</f>
        <v>Poor</v>
      </c>
    </row>
    <row r="26" spans="1:20">
      <c r="A26" s="3" t="s">
        <v>29</v>
      </c>
      <c r="B26" s="10">
        <f t="shared" si="0"/>
        <v>583.61426666666671</v>
      </c>
      <c r="C26" s="15">
        <f>_xlfn.XLOOKUP(($A26&amp;"_"&amp;TEXT(C$2,"yyyy-mm-dd")),[1]SURVEY123!$A:$A,[1]SURVEY123!$AH:$AH,"")</f>
        <v>566.94809999999995</v>
      </c>
      <c r="D26" s="15">
        <f>_xlfn.XLOOKUP(($A26&amp;"_"&amp;TEXT(D$2,"yyyy-mm-dd")),[1]SURVEY123!$A:$A,[1]SURVEY123!$AH:$AH,"")</f>
        <v>554.61580000000004</v>
      </c>
      <c r="E26" s="15">
        <f>_xlfn.XLOOKUP(($A26&amp;"_"&amp;TEXT(E$2,"yyyy-mm-dd")),[1]SURVEY123!$A:$A,[1]SURVEY123!$AH:$AH,"")</f>
        <v>559.0421</v>
      </c>
      <c r="F26" s="15">
        <f>_xlfn.XLOOKUP(($A26&amp;"_"&amp;TEXT(F$2,"yyyy-mm-dd")),[1]SURVEY123!$A:$A,[1]SURVEY123!$AH:$AH,"")</f>
        <v>518.78890000000001</v>
      </c>
      <c r="G26" s="15">
        <f>_xlfn.XLOOKUP(($A26&amp;"_"&amp;TEXT(G$2,"yyyy-mm-dd")),[1]SURVEY123!$A:$A,[1]SURVEY123!$AH:$AH,"")</f>
        <v>611.51</v>
      </c>
      <c r="H26" s="15">
        <f>_xlfn.XLOOKUP(($A26&amp;"_"&amp;TEXT(H$2,"yyyy-mm-dd")),[1]SURVEY123!$A:$A,[1]SURVEY123!$AH:$AH,"")</f>
        <v>526.68299999999999</v>
      </c>
      <c r="I26" s="15">
        <f>_xlfn.XLOOKUP(($A26&amp;"_"&amp;TEXT(I$2,"yyyy-mm-dd")),[1]SURVEY123!$A:$A,[1]SURVEY123!$AH:$AH,"")</f>
        <v>681.24339999999995</v>
      </c>
      <c r="J26" s="15">
        <f>_xlfn.XLOOKUP(($A26&amp;"_"&amp;TEXT(J$2,"yyyy-mm-dd")),[1]SURVEY123!$A:$A,[1]SURVEY123!$AH:$AH,"")</f>
        <v>566.45830000000001</v>
      </c>
      <c r="K26" s="15">
        <f>_xlfn.XLOOKUP(($A26&amp;"_"&amp;TEXT(K$2,"yyyy-mm-dd")),[1]SURVEY123!$A:$A,[1]SURVEY123!$AH:$AH,"")</f>
        <v>623.11749999999995</v>
      </c>
      <c r="L26" s="15">
        <f>_xlfn.XLOOKUP(($A26&amp;"_"&amp;TEXT(L$2,"yyyy-mm-dd")),[1]SURVEY123!$A:$A,[1]SURVEY123!$AH:$AH,"")</f>
        <v>499.87619999999998</v>
      </c>
      <c r="M26" s="15">
        <f>_xlfn.XLOOKUP(($A26&amp;"_"&amp;TEXT(M$2,"yyyy-mm-dd")),[1]SURVEY123!$A:$A,[1]SURVEY123!$AH:$AH,"")</f>
        <v>642.12869999999998</v>
      </c>
      <c r="N26" s="15">
        <f>_xlfn.XLOOKUP(($A26&amp;"_"&amp;TEXT(N$2,"yyyy-mm-dd")),[1]SURVEY123!$A:$A,[1]SURVEY123!$AH:$AH,"")</f>
        <v>652.95920000000001</v>
      </c>
      <c r="O26" s="15" t="str">
        <f>_xlfn.XLOOKUP(($A26&amp;"_"&amp;TEXT(O$2,"yyyy-mm-dd")),[1]SURVEY123!$A:$A,[1]SURVEY123!$AH:$AH,"")</f>
        <v/>
      </c>
      <c r="P26" s="15" t="str">
        <f>_xlfn.XLOOKUP(($A26&amp;"_"&amp;TEXT(P$2,"yyyy-mm-dd")),[1]SURVEY123!$A:$A,[1]SURVEY123!$AH:$AH,"")</f>
        <v/>
      </c>
      <c r="Q26" s="13" t="str">
        <f>_xlfn.XLOOKUP(($A26&amp;"_"&amp;TEXT(Q$2,"yyyy-mm-dd")),[1]SURVEY123!$A:$A,[1]SURVEY123!$AH:$AH,"")</f>
        <v/>
      </c>
      <c r="R26" s="21">
        <f t="shared" si="1"/>
        <v>12</v>
      </c>
      <c r="S26" s="21">
        <f t="shared" si="2"/>
        <v>12</v>
      </c>
      <c r="T26" s="12" t="str" cm="1">
        <f t="array" ref="T26">_xlfn.IFS(B26="","NA",R26=0, "Excellent", OR(S26=0, S26=1), "Good", S26=2, "Fair", S26&gt;=3, "Poor")</f>
        <v>Poor</v>
      </c>
    </row>
    <row r="27" spans="1:20">
      <c r="A27" s="3" t="s">
        <v>30</v>
      </c>
      <c r="B27" s="10" t="str">
        <f t="shared" si="0"/>
        <v/>
      </c>
      <c r="C27" s="15" t="str">
        <f>_xlfn.XLOOKUP(($A27&amp;"_"&amp;TEXT(C$2,"yyyy-mm-dd")),[1]SURVEY123!$A:$A,[1]SURVEY123!$AH:$AH,"")</f>
        <v/>
      </c>
      <c r="D27" s="15" t="str">
        <f>_xlfn.XLOOKUP(($A27&amp;"_"&amp;TEXT(D$2,"yyyy-mm-dd")),[1]SURVEY123!$A:$A,[1]SURVEY123!$AH:$AH,"")</f>
        <v/>
      </c>
      <c r="E27" s="15" t="str">
        <f>_xlfn.XLOOKUP(($A27&amp;"_"&amp;TEXT(E$2,"yyyy-mm-dd")),[1]SURVEY123!$A:$A,[1]SURVEY123!$AH:$AH,"")</f>
        <v/>
      </c>
      <c r="F27" s="15" t="str">
        <f>_xlfn.XLOOKUP(($A27&amp;"_"&amp;TEXT(F$2,"yyyy-mm-dd")),[1]SURVEY123!$A:$A,[1]SURVEY123!$AH:$AH,"")</f>
        <v/>
      </c>
      <c r="G27" s="15" t="str">
        <f>_xlfn.XLOOKUP(($A27&amp;"_"&amp;TEXT(G$2,"yyyy-mm-dd")),[1]SURVEY123!$A:$A,[1]SURVEY123!$AH:$AH,"")</f>
        <v/>
      </c>
      <c r="H27" s="15" t="str">
        <f>_xlfn.XLOOKUP(($A27&amp;"_"&amp;TEXT(H$2,"yyyy-mm-dd")),[1]SURVEY123!$A:$A,[1]SURVEY123!$AH:$AH,"")</f>
        <v/>
      </c>
      <c r="I27" s="15" t="str">
        <f>_xlfn.XLOOKUP(($A27&amp;"_"&amp;TEXT(I$2,"yyyy-mm-dd")),[1]SURVEY123!$A:$A,[1]SURVEY123!$AH:$AH,"")</f>
        <v/>
      </c>
      <c r="J27" s="15" t="str">
        <f>_xlfn.XLOOKUP(($A27&amp;"_"&amp;TEXT(J$2,"yyyy-mm-dd")),[1]SURVEY123!$A:$A,[1]SURVEY123!$AH:$AH,"")</f>
        <v/>
      </c>
      <c r="K27" s="15" t="str">
        <f>_xlfn.XLOOKUP(($A27&amp;"_"&amp;TEXT(K$2,"yyyy-mm-dd")),[1]SURVEY123!$A:$A,[1]SURVEY123!$AH:$AH,"")</f>
        <v/>
      </c>
      <c r="L27" s="15" t="str">
        <f>_xlfn.XLOOKUP(($A27&amp;"_"&amp;TEXT(L$2,"yyyy-mm-dd")),[1]SURVEY123!$A:$A,[1]SURVEY123!$AH:$AH,"")</f>
        <v/>
      </c>
      <c r="M27" s="15" t="str">
        <f>_xlfn.XLOOKUP(($A27&amp;"_"&amp;TEXT(M$2,"yyyy-mm-dd")),[1]SURVEY123!$A:$A,[1]SURVEY123!$AH:$AH,"")</f>
        <v/>
      </c>
      <c r="N27" s="15" t="str">
        <f>_xlfn.XLOOKUP(($A27&amp;"_"&amp;TEXT(N$2,"yyyy-mm-dd")),[1]SURVEY123!$A:$A,[1]SURVEY123!$AH:$AH,"")</f>
        <v/>
      </c>
      <c r="O27" s="15" t="str">
        <f>_xlfn.XLOOKUP(($A27&amp;"_"&amp;TEXT(O$2,"yyyy-mm-dd")),[1]SURVEY123!$A:$A,[1]SURVEY123!$AH:$AH,"")</f>
        <v/>
      </c>
      <c r="P27" s="15" t="str">
        <f>_xlfn.XLOOKUP(($A27&amp;"_"&amp;TEXT(P$2,"yyyy-mm-dd")),[1]SURVEY123!$A:$A,[1]SURVEY123!$AH:$AH,"")</f>
        <v/>
      </c>
      <c r="Q27" s="13" t="str">
        <f>_xlfn.XLOOKUP(($A27&amp;"_"&amp;TEXT(Q$2,"yyyy-mm-dd")),[1]SURVEY123!$A:$A,[1]SURVEY123!$AH:$AH,"")</f>
        <v/>
      </c>
      <c r="R27" s="21">
        <f t="shared" si="1"/>
        <v>0</v>
      </c>
      <c r="S27" s="21">
        <f t="shared" si="2"/>
        <v>0</v>
      </c>
      <c r="T27" s="12" t="str" cm="1">
        <f t="array" ref="T27">_xlfn.IFS(B27="","NA",R27=0, "Excellent", OR(S27=0, S27=1), "Good", S27=2, "Fair", S27&gt;=3, "Poor")</f>
        <v>NA</v>
      </c>
    </row>
    <row r="28" spans="1:20">
      <c r="A28" s="3" t="s">
        <v>31</v>
      </c>
      <c r="B28" s="10" t="str">
        <f t="shared" si="0"/>
        <v/>
      </c>
      <c r="C28" s="15" t="str">
        <f>_xlfn.XLOOKUP(($A28&amp;"_"&amp;TEXT(C$2,"yyyy-mm-dd")),[1]SURVEY123!$A:$A,[1]SURVEY123!$AH:$AH,"")</f>
        <v/>
      </c>
      <c r="D28" s="15" t="str">
        <f>_xlfn.XLOOKUP(($A28&amp;"_"&amp;TEXT(D$2,"yyyy-mm-dd")),[1]SURVEY123!$A:$A,[1]SURVEY123!$AH:$AH,"")</f>
        <v/>
      </c>
      <c r="E28" s="15" t="str">
        <f>_xlfn.XLOOKUP(($A28&amp;"_"&amp;TEXT(E$2,"yyyy-mm-dd")),[1]SURVEY123!$A:$A,[1]SURVEY123!$AH:$AH,"")</f>
        <v/>
      </c>
      <c r="F28" s="15" t="str">
        <f>_xlfn.XLOOKUP(($A28&amp;"_"&amp;TEXT(F$2,"yyyy-mm-dd")),[1]SURVEY123!$A:$A,[1]SURVEY123!$AH:$AH,"")</f>
        <v/>
      </c>
      <c r="G28" s="15" t="str">
        <f>_xlfn.XLOOKUP(($A28&amp;"_"&amp;TEXT(G$2,"yyyy-mm-dd")),[1]SURVEY123!$A:$A,[1]SURVEY123!$AH:$AH,"")</f>
        <v/>
      </c>
      <c r="H28" s="15" t="str">
        <f>_xlfn.XLOOKUP(($A28&amp;"_"&amp;TEXT(H$2,"yyyy-mm-dd")),[1]SURVEY123!$A:$A,[1]SURVEY123!$AH:$AH,"")</f>
        <v/>
      </c>
      <c r="I28" s="15" t="str">
        <f>_xlfn.XLOOKUP(($A28&amp;"_"&amp;TEXT(I$2,"yyyy-mm-dd")),[1]SURVEY123!$A:$A,[1]SURVEY123!$AH:$AH,"")</f>
        <v/>
      </c>
      <c r="J28" s="15" t="str">
        <f>_xlfn.XLOOKUP(($A28&amp;"_"&amp;TEXT(J$2,"yyyy-mm-dd")),[1]SURVEY123!$A:$A,[1]SURVEY123!$AH:$AH,"")</f>
        <v/>
      </c>
      <c r="K28" s="15" t="str">
        <f>_xlfn.XLOOKUP(($A28&amp;"_"&amp;TEXT(K$2,"yyyy-mm-dd")),[1]SURVEY123!$A:$A,[1]SURVEY123!$AH:$AH,"")</f>
        <v/>
      </c>
      <c r="L28" s="15" t="str">
        <f>_xlfn.XLOOKUP(($A28&amp;"_"&amp;TEXT(L$2,"yyyy-mm-dd")),[1]SURVEY123!$A:$A,[1]SURVEY123!$AH:$AH,"")</f>
        <v/>
      </c>
      <c r="M28" s="15" t="str">
        <f>_xlfn.XLOOKUP(($A28&amp;"_"&amp;TEXT(M$2,"yyyy-mm-dd")),[1]SURVEY123!$A:$A,[1]SURVEY123!$AH:$AH,"")</f>
        <v/>
      </c>
      <c r="N28" s="15" t="str">
        <f>_xlfn.XLOOKUP(($A28&amp;"_"&amp;TEXT(N$2,"yyyy-mm-dd")),[1]SURVEY123!$A:$A,[1]SURVEY123!$AH:$AH,"")</f>
        <v/>
      </c>
      <c r="O28" s="15" t="str">
        <f>_xlfn.XLOOKUP(($A28&amp;"_"&amp;TEXT(O$2,"yyyy-mm-dd")),[1]SURVEY123!$A:$A,[1]SURVEY123!$AH:$AH,"")</f>
        <v/>
      </c>
      <c r="P28" s="15" t="str">
        <f>_xlfn.XLOOKUP(($A28&amp;"_"&amp;TEXT(P$2,"yyyy-mm-dd")),[1]SURVEY123!$A:$A,[1]SURVEY123!$AH:$AH,"")</f>
        <v/>
      </c>
      <c r="Q28" s="13" t="str">
        <f>_xlfn.XLOOKUP(($A28&amp;"_"&amp;TEXT(Q$2,"yyyy-mm-dd")),[1]SURVEY123!$A:$A,[1]SURVEY123!$AH:$AH,"")</f>
        <v/>
      </c>
      <c r="R28" s="21">
        <f t="shared" si="1"/>
        <v>0</v>
      </c>
      <c r="S28" s="21">
        <f t="shared" si="2"/>
        <v>0</v>
      </c>
      <c r="T28" s="12" t="str" cm="1">
        <f t="array" ref="T28">_xlfn.IFS(B28="","NA",R28=0, "Excellent", OR(S28=0, S28=1), "Good", S28=2, "Fair", S28&gt;=3, "Poor")</f>
        <v>NA</v>
      </c>
    </row>
    <row r="29" spans="1:20">
      <c r="A29" s="3" t="s">
        <v>32</v>
      </c>
      <c r="B29" s="10">
        <f t="shared" si="0"/>
        <v>277.67605999999995</v>
      </c>
      <c r="C29" s="15">
        <f>_xlfn.XLOOKUP(($A29&amp;"_"&amp;TEXT(C$2,"yyyy-mm-dd")),[1]SURVEY123!$A:$A,[1]SURVEY123!$AH:$AH,"")</f>
        <v>306.72629999999998</v>
      </c>
      <c r="D29" s="15">
        <f>_xlfn.XLOOKUP(($A29&amp;"_"&amp;TEXT(D$2,"yyyy-mm-dd")),[1]SURVEY123!$A:$A,[1]SURVEY123!$AH:$AH,"")</f>
        <v>323.23149999999998</v>
      </c>
      <c r="E29" s="15" t="str">
        <f>_xlfn.XLOOKUP(($A29&amp;"_"&amp;TEXT(E$2,"yyyy-mm-dd")),[1]SURVEY123!$A:$A,[1]SURVEY123!$AH:$AH,"")</f>
        <v/>
      </c>
      <c r="F29" s="15">
        <f>_xlfn.XLOOKUP(($A29&amp;"_"&amp;TEXT(F$2,"yyyy-mm-dd")),[1]SURVEY123!$A:$A,[1]SURVEY123!$AH:$AH,"")</f>
        <v>264.40379999999999</v>
      </c>
      <c r="G29" s="15">
        <f>_xlfn.XLOOKUP(($A29&amp;"_"&amp;TEXT(G$2,"yyyy-mm-dd")),[1]SURVEY123!$A:$A,[1]SURVEY123!$AH:$AH,"")</f>
        <v>324.07819999999998</v>
      </c>
      <c r="H29" s="15">
        <f>_xlfn.XLOOKUP(($A29&amp;"_"&amp;TEXT(H$2,"yyyy-mm-dd")),[1]SURVEY123!$A:$A,[1]SURVEY123!$AH:$AH,"")</f>
        <v>264.11419999999998</v>
      </c>
      <c r="I29" s="15">
        <f>_xlfn.XLOOKUP(($A29&amp;"_"&amp;TEXT(I$2,"yyyy-mm-dd")),[1]SURVEY123!$A:$A,[1]SURVEY123!$AH:$AH,"")</f>
        <v>208.93969999999999</v>
      </c>
      <c r="J29" s="15">
        <f>_xlfn.XLOOKUP(($A29&amp;"_"&amp;TEXT(J$2,"yyyy-mm-dd")),[1]SURVEY123!$A:$A,[1]SURVEY123!$AH:$AH,"")</f>
        <v>288.57619999999997</v>
      </c>
      <c r="K29" s="15">
        <f>_xlfn.XLOOKUP(($A29&amp;"_"&amp;TEXT(K$2,"yyyy-mm-dd")),[1]SURVEY123!$A:$A,[1]SURVEY123!$AH:$AH,"")</f>
        <v>300.71249999999998</v>
      </c>
      <c r="L29" s="15">
        <f>_xlfn.XLOOKUP(($A29&amp;"_"&amp;TEXT(L$2,"yyyy-mm-dd")),[1]SURVEY123!$A:$A,[1]SURVEY123!$AH:$AH,"")</f>
        <v>209.06909999999999</v>
      </c>
      <c r="M29" s="15" t="str">
        <f>_xlfn.XLOOKUP(($A29&amp;"_"&amp;TEXT(M$2,"yyyy-mm-dd")),[1]SURVEY123!$A:$A,[1]SURVEY123!$AH:$AH,"")</f>
        <v/>
      </c>
      <c r="N29" s="15">
        <f>_xlfn.XLOOKUP(($A29&amp;"_"&amp;TEXT(N$2,"yyyy-mm-dd")),[1]SURVEY123!$A:$A,[1]SURVEY123!$AH:$AH,"")</f>
        <v>286.90910000000002</v>
      </c>
      <c r="O29" s="15" t="str">
        <f>_xlfn.XLOOKUP(($A29&amp;"_"&amp;TEXT(O$2,"yyyy-mm-dd")),[1]SURVEY123!$A:$A,[1]SURVEY123!$AH:$AH,"")</f>
        <v/>
      </c>
      <c r="P29" s="15" t="str">
        <f>_xlfn.XLOOKUP(($A29&amp;"_"&amp;TEXT(P$2,"yyyy-mm-dd")),[1]SURVEY123!$A:$A,[1]SURVEY123!$AH:$AH,"")</f>
        <v/>
      </c>
      <c r="Q29" s="13" t="str">
        <f>_xlfn.XLOOKUP(($A29&amp;"_"&amp;TEXT(Q$2,"yyyy-mm-dd")),[1]SURVEY123!$A:$A,[1]SURVEY123!$AH:$AH,"")</f>
        <v/>
      </c>
      <c r="R29" s="21">
        <f t="shared" si="1"/>
        <v>10</v>
      </c>
      <c r="S29" s="21">
        <f t="shared" si="2"/>
        <v>8</v>
      </c>
      <c r="T29" s="12" t="str" cm="1">
        <f t="array" ref="T29">_xlfn.IFS(B29="","NA",R29=0, "Excellent", OR(S29=0, S29=1), "Good", S29=2, "Fair", S29&gt;=3, "Poor")</f>
        <v>Poor</v>
      </c>
    </row>
    <row r="30" spans="1:20">
      <c r="A30" s="3" t="s">
        <v>33</v>
      </c>
      <c r="B30" s="10">
        <f t="shared" si="0"/>
        <v>473.52098181818184</v>
      </c>
      <c r="C30" s="15">
        <f>_xlfn.XLOOKUP(($A30&amp;"_"&amp;TEXT(C$2,"yyyy-mm-dd")),[1]SURVEY123!$A:$A,[1]SURVEY123!$AH:$AH,"")</f>
        <v>461.54950000000002</v>
      </c>
      <c r="D30" s="15">
        <f>_xlfn.XLOOKUP(($A30&amp;"_"&amp;TEXT(D$2,"yyyy-mm-dd")),[1]SURVEY123!$A:$A,[1]SURVEY123!$AH:$AH,"")</f>
        <v>352.26190000000003</v>
      </c>
      <c r="E30" s="15">
        <f>_xlfn.XLOOKUP(($A30&amp;"_"&amp;TEXT(E$2,"yyyy-mm-dd")),[1]SURVEY123!$A:$A,[1]SURVEY123!$AH:$AH,"")</f>
        <v>262.12740000000002</v>
      </c>
      <c r="F30" s="15">
        <f>_xlfn.XLOOKUP(($A30&amp;"_"&amp;TEXT(F$2,"yyyy-mm-dd")),[1]SURVEY123!$A:$A,[1]SURVEY123!$AH:$AH,"")</f>
        <v>493.85770000000002</v>
      </c>
      <c r="G30" s="15">
        <f>_xlfn.XLOOKUP(($A30&amp;"_"&amp;TEXT(G$2,"yyyy-mm-dd")),[1]SURVEY123!$A:$A,[1]SURVEY123!$AH:$AH,"")</f>
        <v>446.17200000000003</v>
      </c>
      <c r="H30" s="15" t="str">
        <f>_xlfn.XLOOKUP(($A30&amp;"_"&amp;TEXT(H$2,"yyyy-mm-dd")),[1]SURVEY123!$A:$A,[1]SURVEY123!$AH:$AH,"")</f>
        <v/>
      </c>
      <c r="I30" s="15">
        <f>_xlfn.XLOOKUP(($A30&amp;"_"&amp;TEXT(I$2,"yyyy-mm-dd")),[1]SURVEY123!$A:$A,[1]SURVEY123!$AH:$AH,"")</f>
        <v>566.88980000000004</v>
      </c>
      <c r="J30" s="15">
        <f>_xlfn.XLOOKUP(($A30&amp;"_"&amp;TEXT(J$2,"yyyy-mm-dd")),[1]SURVEY123!$A:$A,[1]SURVEY123!$AH:$AH,"")</f>
        <v>555.16959999999995</v>
      </c>
      <c r="K30" s="15">
        <f>_xlfn.XLOOKUP(($A30&amp;"_"&amp;TEXT(K$2,"yyyy-mm-dd")),[1]SURVEY123!$A:$A,[1]SURVEY123!$AH:$AH,"")</f>
        <v>520.81560000000002</v>
      </c>
      <c r="L30" s="15">
        <f>_xlfn.XLOOKUP(($A30&amp;"_"&amp;TEXT(L$2,"yyyy-mm-dd")),[1]SURVEY123!$A:$A,[1]SURVEY123!$AH:$AH,"")</f>
        <v>443.4443</v>
      </c>
      <c r="M30" s="15">
        <f>_xlfn.XLOOKUP(($A30&amp;"_"&amp;TEXT(M$2,"yyyy-mm-dd")),[1]SURVEY123!$A:$A,[1]SURVEY123!$AH:$AH,"")</f>
        <v>532.96860000000004</v>
      </c>
      <c r="N30" s="15">
        <f>_xlfn.XLOOKUP(($A30&amp;"_"&amp;TEXT(N$2,"yyyy-mm-dd")),[1]SURVEY123!$A:$A,[1]SURVEY123!$AH:$AH,"")</f>
        <v>573.47439999999995</v>
      </c>
      <c r="O30" s="15" t="str">
        <f>_xlfn.XLOOKUP(($A30&amp;"_"&amp;TEXT(O$2,"yyyy-mm-dd")),[1]SURVEY123!$A:$A,[1]SURVEY123!$AH:$AH,"")</f>
        <v/>
      </c>
      <c r="P30" s="15" t="str">
        <f>_xlfn.XLOOKUP(($A30&amp;"_"&amp;TEXT(P$2,"yyyy-mm-dd")),[1]SURVEY123!$A:$A,[1]SURVEY123!$AH:$AH,"")</f>
        <v/>
      </c>
      <c r="Q30" s="13" t="str">
        <f>_xlfn.XLOOKUP(($A30&amp;"_"&amp;TEXT(Q$2,"yyyy-mm-dd")),[1]SURVEY123!$A:$A,[1]SURVEY123!$AH:$AH,"")</f>
        <v/>
      </c>
      <c r="R30" s="21">
        <f t="shared" si="1"/>
        <v>11</v>
      </c>
      <c r="S30" s="21">
        <f t="shared" si="2"/>
        <v>11</v>
      </c>
      <c r="T30" s="12" t="str" cm="1">
        <f t="array" ref="T30">_xlfn.IFS(B30="","NA",R30=0, "Excellent", OR(S30=0, S30=1), "Good", S30=2, "Fair", S30&gt;=3, "Poor")</f>
        <v>Poor</v>
      </c>
    </row>
    <row r="31" spans="1:20">
      <c r="A31" s="3" t="s">
        <v>34</v>
      </c>
      <c r="B31" s="10">
        <f t="shared" si="0"/>
        <v>561.87322499999993</v>
      </c>
      <c r="C31" s="15">
        <f>_xlfn.XLOOKUP(($A31&amp;"_"&amp;TEXT(C$2,"yyyy-mm-dd")),[1]SURVEY123!$A:$A,[1]SURVEY123!$AH:$AH,"")</f>
        <v>536.09169999999995</v>
      </c>
      <c r="D31" s="15">
        <f>_xlfn.XLOOKUP(($A31&amp;"_"&amp;TEXT(D$2,"yyyy-mm-dd")),[1]SURVEY123!$A:$A,[1]SURVEY123!$AH:$AH,"")</f>
        <v>513.86900000000003</v>
      </c>
      <c r="E31" s="15">
        <f>_xlfn.XLOOKUP(($A31&amp;"_"&amp;TEXT(E$2,"yyyy-mm-dd")),[1]SURVEY123!$A:$A,[1]SURVEY123!$AH:$AH,"")</f>
        <v>443.05180000000001</v>
      </c>
      <c r="F31" s="15">
        <f>_xlfn.XLOOKUP(($A31&amp;"_"&amp;TEXT(F$2,"yyyy-mm-dd")),[1]SURVEY123!$A:$A,[1]SURVEY123!$AH:$AH,"")</f>
        <v>524.59100000000001</v>
      </c>
      <c r="G31" s="15">
        <f>_xlfn.XLOOKUP(($A31&amp;"_"&amp;TEXT(G$2,"yyyy-mm-dd")),[1]SURVEY123!$A:$A,[1]SURVEY123!$AH:$AH,"")</f>
        <v>611.29719999999998</v>
      </c>
      <c r="H31" s="15">
        <f>_xlfn.XLOOKUP(($A31&amp;"_"&amp;TEXT(H$2,"yyyy-mm-dd")),[1]SURVEY123!$A:$A,[1]SURVEY123!$AH:$AH,"")</f>
        <v>524.69280000000003</v>
      </c>
      <c r="I31" s="15">
        <f>_xlfn.XLOOKUP(($A31&amp;"_"&amp;TEXT(I$2,"yyyy-mm-dd")),[1]SURVEY123!$A:$A,[1]SURVEY123!$AH:$AH,"")</f>
        <v>624.95230000000004</v>
      </c>
      <c r="J31" s="15">
        <f>_xlfn.XLOOKUP(($A31&amp;"_"&amp;TEXT(J$2,"yyyy-mm-dd")),[1]SURVEY123!$A:$A,[1]SURVEY123!$AH:$AH,"")</f>
        <v>586.96500000000003</v>
      </c>
      <c r="K31" s="15">
        <f>_xlfn.XLOOKUP(($A31&amp;"_"&amp;TEXT(K$2,"yyyy-mm-dd")),[1]SURVEY123!$A:$A,[1]SURVEY123!$AH:$AH,"")</f>
        <v>628.62440000000004</v>
      </c>
      <c r="L31" s="15">
        <f>_xlfn.XLOOKUP(($A31&amp;"_"&amp;TEXT(L$2,"yyyy-mm-dd")),[1]SURVEY123!$A:$A,[1]SURVEY123!$AH:$AH,"")</f>
        <v>553.0838</v>
      </c>
      <c r="M31" s="15">
        <f>_xlfn.XLOOKUP(($A31&amp;"_"&amp;TEXT(M$2,"yyyy-mm-dd")),[1]SURVEY123!$A:$A,[1]SURVEY123!$AH:$AH,"")</f>
        <v>582.69740000000002</v>
      </c>
      <c r="N31" s="15">
        <f>_xlfn.XLOOKUP(($A31&amp;"_"&amp;TEXT(N$2,"yyyy-mm-dd")),[1]SURVEY123!$A:$A,[1]SURVEY123!$AH:$AH,"")</f>
        <v>612.56230000000005</v>
      </c>
      <c r="O31" s="15" t="str">
        <f>_xlfn.XLOOKUP(($A31&amp;"_"&amp;TEXT(O$2,"yyyy-mm-dd")),[1]SURVEY123!$A:$A,[1]SURVEY123!$AH:$AH,"")</f>
        <v/>
      </c>
      <c r="P31" s="15" t="str">
        <f>_xlfn.XLOOKUP(($A31&amp;"_"&amp;TEXT(P$2,"yyyy-mm-dd")),[1]SURVEY123!$A:$A,[1]SURVEY123!$AH:$AH,"")</f>
        <v/>
      </c>
      <c r="Q31" s="13" t="str">
        <f>_xlfn.XLOOKUP(($A31&amp;"_"&amp;TEXT(Q$2,"yyyy-mm-dd")),[1]SURVEY123!$A:$A,[1]SURVEY123!$AH:$AH,"")</f>
        <v/>
      </c>
      <c r="R31" s="21">
        <f t="shared" si="1"/>
        <v>12</v>
      </c>
      <c r="S31" s="21">
        <f t="shared" si="2"/>
        <v>12</v>
      </c>
      <c r="T31" s="12" t="str" cm="1">
        <f t="array" ref="T31">_xlfn.IFS(B31="","NA",R31=0, "Excellent", OR(S31=0, S31=1), "Good", S31=2, "Fair", S31&gt;=3, "Poor")</f>
        <v>Poor</v>
      </c>
    </row>
    <row r="32" spans="1:20">
      <c r="A32" s="3" t="s">
        <v>35</v>
      </c>
      <c r="B32" s="10">
        <f t="shared" si="0"/>
        <v>665.81448888888895</v>
      </c>
      <c r="C32" s="15" t="str">
        <f>_xlfn.XLOOKUP(($A32&amp;"_"&amp;TEXT(C$2,"yyyy-mm-dd")),[1]SURVEY123!$A:$A,[1]SURVEY123!$AH:$AH,"")</f>
        <v/>
      </c>
      <c r="D32" s="15">
        <f>_xlfn.XLOOKUP(($A32&amp;"_"&amp;TEXT(D$2,"yyyy-mm-dd")),[1]SURVEY123!$A:$A,[1]SURVEY123!$AH:$AH,"")</f>
        <v>845.65409999999997</v>
      </c>
      <c r="E32" s="15" t="str">
        <f>_xlfn.XLOOKUP(($A32&amp;"_"&amp;TEXT(E$2,"yyyy-mm-dd")),[1]SURVEY123!$A:$A,[1]SURVEY123!$AH:$AH,"")</f>
        <v/>
      </c>
      <c r="F32" s="15">
        <f>_xlfn.XLOOKUP(($A32&amp;"_"&amp;TEXT(F$2,"yyyy-mm-dd")),[1]SURVEY123!$A:$A,[1]SURVEY123!$AH:$AH,"")</f>
        <v>855.93</v>
      </c>
      <c r="G32" s="15">
        <f>_xlfn.XLOOKUP(($A32&amp;"_"&amp;TEXT(G$2,"yyyy-mm-dd")),[1]SURVEY123!$A:$A,[1]SURVEY123!$AH:$AH,"")</f>
        <v>567.05190000000005</v>
      </c>
      <c r="H32" s="15" t="str">
        <f>_xlfn.XLOOKUP(($A32&amp;"_"&amp;TEXT(H$2,"yyyy-mm-dd")),[1]SURVEY123!$A:$A,[1]SURVEY123!$AH:$AH,"")</f>
        <v/>
      </c>
      <c r="I32" s="15">
        <f>_xlfn.XLOOKUP(($A32&amp;"_"&amp;TEXT(I$2,"yyyy-mm-dd")),[1]SURVEY123!$A:$A,[1]SURVEY123!$AH:$AH,"")</f>
        <v>906.28920000000005</v>
      </c>
      <c r="J32" s="15">
        <f>_xlfn.XLOOKUP(($A32&amp;"_"&amp;TEXT(J$2,"yyyy-mm-dd")),[1]SURVEY123!$A:$A,[1]SURVEY123!$AH:$AH,"")</f>
        <v>474.7081</v>
      </c>
      <c r="K32" s="15">
        <f>_xlfn.XLOOKUP(($A32&amp;"_"&amp;TEXT(K$2,"yyyy-mm-dd")),[1]SURVEY123!$A:$A,[1]SURVEY123!$AH:$AH,"")</f>
        <v>574.95640000000003</v>
      </c>
      <c r="L32" s="15">
        <f>_xlfn.XLOOKUP(($A32&amp;"_"&amp;TEXT(L$2,"yyyy-mm-dd")),[1]SURVEY123!$A:$A,[1]SURVEY123!$AH:$AH,"")</f>
        <v>510.59980000000002</v>
      </c>
      <c r="M32" s="15">
        <f>_xlfn.XLOOKUP(($A32&amp;"_"&amp;TEXT(M$2,"yyyy-mm-dd")),[1]SURVEY123!$A:$A,[1]SURVEY123!$AH:$AH,"")</f>
        <v>585.0711</v>
      </c>
      <c r="N32" s="15">
        <f>_xlfn.XLOOKUP(($A32&amp;"_"&amp;TEXT(N$2,"yyyy-mm-dd")),[1]SURVEY123!$A:$A,[1]SURVEY123!$AH:$AH,"")</f>
        <v>672.06979999999999</v>
      </c>
      <c r="O32" s="15" t="str">
        <f>_xlfn.XLOOKUP(($A32&amp;"_"&amp;TEXT(O$2,"yyyy-mm-dd")),[1]SURVEY123!$A:$A,[1]SURVEY123!$AH:$AH,"")</f>
        <v/>
      </c>
      <c r="P32" s="15" t="str">
        <f>_xlfn.XLOOKUP(($A32&amp;"_"&amp;TEXT(P$2,"yyyy-mm-dd")),[1]SURVEY123!$A:$A,[1]SURVEY123!$AH:$AH,"")</f>
        <v/>
      </c>
      <c r="Q32" s="13" t="str">
        <f>_xlfn.XLOOKUP(($A32&amp;"_"&amp;TEXT(Q$2,"yyyy-mm-dd")),[1]SURVEY123!$A:$A,[1]SURVEY123!$AH:$AH,"")</f>
        <v/>
      </c>
      <c r="R32" s="21">
        <f t="shared" si="1"/>
        <v>9</v>
      </c>
      <c r="S32" s="21">
        <f t="shared" si="2"/>
        <v>9</v>
      </c>
      <c r="T32" s="12" t="str" cm="1">
        <f t="array" ref="T32">_xlfn.IFS(B32="","NA",R32=0, "Excellent", OR(S32=0, S32=1), "Good", S32=2, "Fair", S32&gt;=3, "Poor")</f>
        <v>Poor</v>
      </c>
    </row>
    <row r="33" spans="1:20">
      <c r="A33" s="3" t="s">
        <v>36</v>
      </c>
      <c r="B33" s="10" t="str">
        <f t="shared" si="0"/>
        <v/>
      </c>
      <c r="C33" s="15" t="str">
        <f>_xlfn.XLOOKUP(($A33&amp;"_"&amp;TEXT(C$2,"yyyy-mm-dd")),[1]SURVEY123!$A:$A,[1]SURVEY123!$AH:$AH,"")</f>
        <v/>
      </c>
      <c r="D33" s="15" t="str">
        <f>_xlfn.XLOOKUP(($A33&amp;"_"&amp;TEXT(D$2,"yyyy-mm-dd")),[1]SURVEY123!$A:$A,[1]SURVEY123!$AH:$AH,"")</f>
        <v/>
      </c>
      <c r="E33" s="15" t="str">
        <f>_xlfn.XLOOKUP(($A33&amp;"_"&amp;TEXT(E$2,"yyyy-mm-dd")),[1]SURVEY123!$A:$A,[1]SURVEY123!$AH:$AH,"")</f>
        <v/>
      </c>
      <c r="F33" s="15" t="str">
        <f>_xlfn.XLOOKUP(($A33&amp;"_"&amp;TEXT(F$2,"yyyy-mm-dd")),[1]SURVEY123!$A:$A,[1]SURVEY123!$AH:$AH,"")</f>
        <v/>
      </c>
      <c r="G33" s="15" t="str">
        <f>_xlfn.XLOOKUP(($A33&amp;"_"&amp;TEXT(G$2,"yyyy-mm-dd")),[1]SURVEY123!$A:$A,[1]SURVEY123!$AH:$AH,"")</f>
        <v/>
      </c>
      <c r="H33" s="15" t="str">
        <f>_xlfn.XLOOKUP(($A33&amp;"_"&amp;TEXT(H$2,"yyyy-mm-dd")),[1]SURVEY123!$A:$A,[1]SURVEY123!$AH:$AH,"")</f>
        <v/>
      </c>
      <c r="I33" s="15" t="str">
        <f>_xlfn.XLOOKUP(($A33&amp;"_"&amp;TEXT(I$2,"yyyy-mm-dd")),[1]SURVEY123!$A:$A,[1]SURVEY123!$AH:$AH,"")</f>
        <v/>
      </c>
      <c r="J33" s="15" t="str">
        <f>_xlfn.XLOOKUP(($A33&amp;"_"&amp;TEXT(J$2,"yyyy-mm-dd")),[1]SURVEY123!$A:$A,[1]SURVEY123!$AH:$AH,"")</f>
        <v/>
      </c>
      <c r="K33" s="15" t="str">
        <f>_xlfn.XLOOKUP(($A33&amp;"_"&amp;TEXT(K$2,"yyyy-mm-dd")),[1]SURVEY123!$A:$A,[1]SURVEY123!$AH:$AH,"")</f>
        <v/>
      </c>
      <c r="L33" s="15" t="str">
        <f>_xlfn.XLOOKUP(($A33&amp;"_"&amp;TEXT(L$2,"yyyy-mm-dd")),[1]SURVEY123!$A:$A,[1]SURVEY123!$AH:$AH,"")</f>
        <v/>
      </c>
      <c r="M33" s="15" t="str">
        <f>_xlfn.XLOOKUP(($A33&amp;"_"&amp;TEXT(M$2,"yyyy-mm-dd")),[1]SURVEY123!$A:$A,[1]SURVEY123!$AH:$AH,"")</f>
        <v/>
      </c>
      <c r="N33" s="15" t="str">
        <f>_xlfn.XLOOKUP(($A33&amp;"_"&amp;TEXT(N$2,"yyyy-mm-dd")),[1]SURVEY123!$A:$A,[1]SURVEY123!$AH:$AH,"")</f>
        <v/>
      </c>
      <c r="O33" s="15" t="str">
        <f>_xlfn.XLOOKUP(($A33&amp;"_"&amp;TEXT(O$2,"yyyy-mm-dd")),[1]SURVEY123!$A:$A,[1]SURVEY123!$AH:$AH,"")</f>
        <v/>
      </c>
      <c r="P33" s="15" t="str">
        <f>_xlfn.XLOOKUP(($A33&amp;"_"&amp;TEXT(P$2,"yyyy-mm-dd")),[1]SURVEY123!$A:$A,[1]SURVEY123!$AH:$AH,"")</f>
        <v/>
      </c>
      <c r="Q33" s="13" t="str">
        <f>_xlfn.XLOOKUP(($A33&amp;"_"&amp;TEXT(Q$2,"yyyy-mm-dd")),[1]SURVEY123!$A:$A,[1]SURVEY123!$AH:$AH,"")</f>
        <v/>
      </c>
      <c r="R33" s="21">
        <f t="shared" si="1"/>
        <v>0</v>
      </c>
      <c r="S33" s="21">
        <f t="shared" si="2"/>
        <v>0</v>
      </c>
      <c r="T33" s="12" t="str" cm="1">
        <f t="array" ref="T33">_xlfn.IFS(B33="","NA",R33=0, "Excellent", OR(S33=0, S33=1), "Good", S33=2, "Fair", S33&gt;=3, "Poor")</f>
        <v>NA</v>
      </c>
    </row>
    <row r="34" spans="1:20">
      <c r="A34" s="3" t="s">
        <v>37</v>
      </c>
      <c r="B34" s="10">
        <f t="shared" si="0"/>
        <v>548.49449090909093</v>
      </c>
      <c r="C34" s="15">
        <f>_xlfn.XLOOKUP(($A34&amp;"_"&amp;TEXT(C$2,"yyyy-mm-dd")),[1]SURVEY123!$A:$A,[1]SURVEY123!$AH:$AH,"")</f>
        <v>713.57349999999997</v>
      </c>
      <c r="D34" s="15">
        <f>_xlfn.XLOOKUP(($A34&amp;"_"&amp;TEXT(D$2,"yyyy-mm-dd")),[1]SURVEY123!$A:$A,[1]SURVEY123!$AH:$AH,"")</f>
        <v>872.59900000000005</v>
      </c>
      <c r="E34" s="15">
        <f>_xlfn.XLOOKUP(($A34&amp;"_"&amp;TEXT(E$2,"yyyy-mm-dd")),[1]SURVEY123!$A:$A,[1]SURVEY123!$AH:$AH,"")</f>
        <v>344.32560000000001</v>
      </c>
      <c r="F34" s="15">
        <f>_xlfn.XLOOKUP(($A34&amp;"_"&amp;TEXT(F$2,"yyyy-mm-dd")),[1]SURVEY123!$A:$A,[1]SURVEY123!$AH:$AH,"")</f>
        <v>596.59429999999998</v>
      </c>
      <c r="G34" s="15">
        <f>_xlfn.XLOOKUP(($A34&amp;"_"&amp;TEXT(G$2,"yyyy-mm-dd")),[1]SURVEY123!$A:$A,[1]SURVEY123!$AH:$AH,"")</f>
        <v>490.71710000000002</v>
      </c>
      <c r="H34" s="15" t="str">
        <f>_xlfn.XLOOKUP(($A34&amp;"_"&amp;TEXT(H$2,"yyyy-mm-dd")),[1]SURVEY123!$A:$A,[1]SURVEY123!$AH:$AH,"")</f>
        <v/>
      </c>
      <c r="I34" s="15">
        <f>_xlfn.XLOOKUP(($A34&amp;"_"&amp;TEXT(I$2,"yyyy-mm-dd")),[1]SURVEY123!$A:$A,[1]SURVEY123!$AH:$AH,"")</f>
        <v>681.17340000000002</v>
      </c>
      <c r="J34" s="15">
        <f>_xlfn.XLOOKUP(($A34&amp;"_"&amp;TEXT(J$2,"yyyy-mm-dd")),[1]SURVEY123!$A:$A,[1]SURVEY123!$AH:$AH,"")</f>
        <v>487.46280000000002</v>
      </c>
      <c r="K34" s="15">
        <f>_xlfn.XLOOKUP(($A34&amp;"_"&amp;TEXT(K$2,"yyyy-mm-dd")),[1]SURVEY123!$A:$A,[1]SURVEY123!$AH:$AH,"")</f>
        <v>481.0872</v>
      </c>
      <c r="L34" s="15">
        <f>_xlfn.XLOOKUP(($A34&amp;"_"&amp;TEXT(L$2,"yyyy-mm-dd")),[1]SURVEY123!$A:$A,[1]SURVEY123!$AH:$AH,"")</f>
        <v>459.81939999999997</v>
      </c>
      <c r="M34" s="15">
        <f>_xlfn.XLOOKUP(($A34&amp;"_"&amp;TEXT(M$2,"yyyy-mm-dd")),[1]SURVEY123!$A:$A,[1]SURVEY123!$AH:$AH,"")</f>
        <v>501.9083</v>
      </c>
      <c r="N34" s="15">
        <f>_xlfn.XLOOKUP(($A34&amp;"_"&amp;TEXT(N$2,"yyyy-mm-dd")),[1]SURVEY123!$A:$A,[1]SURVEY123!$AH:$AH,"")</f>
        <v>404.17880000000002</v>
      </c>
      <c r="O34" s="15" t="str">
        <f>_xlfn.XLOOKUP(($A34&amp;"_"&amp;TEXT(O$2,"yyyy-mm-dd")),[1]SURVEY123!$A:$A,[1]SURVEY123!$AH:$AH,"")</f>
        <v/>
      </c>
      <c r="P34" s="15" t="str">
        <f>_xlfn.XLOOKUP(($A34&amp;"_"&amp;TEXT(P$2,"yyyy-mm-dd")),[1]SURVEY123!$A:$A,[1]SURVEY123!$AH:$AH,"")</f>
        <v/>
      </c>
      <c r="Q34" s="13" t="str">
        <f>_xlfn.XLOOKUP(($A34&amp;"_"&amp;TEXT(Q$2,"yyyy-mm-dd")),[1]SURVEY123!$A:$A,[1]SURVEY123!$AH:$AH,"")</f>
        <v/>
      </c>
      <c r="R34" s="21">
        <f t="shared" si="1"/>
        <v>11</v>
      </c>
      <c r="S34" s="21">
        <f t="shared" si="2"/>
        <v>11</v>
      </c>
      <c r="T34" s="12" t="str" cm="1">
        <f t="array" ref="T34">_xlfn.IFS(B34="","NA",R34=0, "Excellent", OR(S34=0, S34=1), "Good", S34=2, "Fair", S34&gt;=3, "Poor")</f>
        <v>Poor</v>
      </c>
    </row>
    <row r="35" spans="1:20">
      <c r="A35" s="3" t="s">
        <v>38</v>
      </c>
      <c r="B35" s="10">
        <f t="shared" si="0"/>
        <v>512.57703636363635</v>
      </c>
      <c r="C35" s="15">
        <f>_xlfn.XLOOKUP(($A35&amp;"_"&amp;TEXT(C$2,"yyyy-mm-dd")),[1]SURVEY123!$A:$A,[1]SURVEY123!$AH:$AH,"")</f>
        <v>567.99170000000004</v>
      </c>
      <c r="D35" s="15">
        <f>_xlfn.XLOOKUP(($A35&amp;"_"&amp;TEXT(D$2,"yyyy-mm-dd")),[1]SURVEY123!$A:$A,[1]SURVEY123!$AH:$AH,"")</f>
        <v>505.98289999999997</v>
      </c>
      <c r="E35" s="15">
        <f>_xlfn.XLOOKUP(($A35&amp;"_"&amp;TEXT(E$2,"yyyy-mm-dd")),[1]SURVEY123!$A:$A,[1]SURVEY123!$AH:$AH,"")</f>
        <v>831.31479999999999</v>
      </c>
      <c r="F35" s="15">
        <f>_xlfn.XLOOKUP(($A35&amp;"_"&amp;TEXT(F$2,"yyyy-mm-dd")),[1]SURVEY123!$A:$A,[1]SURVEY123!$AH:$AH,"")</f>
        <v>496.62290000000002</v>
      </c>
      <c r="G35" s="15">
        <f>_xlfn.XLOOKUP(($A35&amp;"_"&amp;TEXT(G$2,"yyyy-mm-dd")),[1]SURVEY123!$A:$A,[1]SURVEY123!$AH:$AH,"")</f>
        <v>474.5949</v>
      </c>
      <c r="H35" s="15" t="str">
        <f>_xlfn.XLOOKUP(($A35&amp;"_"&amp;TEXT(H$2,"yyyy-mm-dd")),[1]SURVEY123!$A:$A,[1]SURVEY123!$AH:$AH,"")</f>
        <v/>
      </c>
      <c r="I35" s="15">
        <f>_xlfn.XLOOKUP(($A35&amp;"_"&amp;TEXT(I$2,"yyyy-mm-dd")),[1]SURVEY123!$A:$A,[1]SURVEY123!$AH:$AH,"")</f>
        <v>545.1508</v>
      </c>
      <c r="J35" s="15">
        <f>_xlfn.XLOOKUP(($A35&amp;"_"&amp;TEXT(J$2,"yyyy-mm-dd")),[1]SURVEY123!$A:$A,[1]SURVEY123!$AH:$AH,"")</f>
        <v>478.50150000000002</v>
      </c>
      <c r="K35" s="15">
        <f>_xlfn.XLOOKUP(($A35&amp;"_"&amp;TEXT(K$2,"yyyy-mm-dd")),[1]SURVEY123!$A:$A,[1]SURVEY123!$AH:$AH,"")</f>
        <v>441.4699</v>
      </c>
      <c r="L35" s="15">
        <f>_xlfn.XLOOKUP(($A35&amp;"_"&amp;TEXT(L$2,"yyyy-mm-dd")),[1]SURVEY123!$A:$A,[1]SURVEY123!$AH:$AH,"")</f>
        <v>413.83969999999999</v>
      </c>
      <c r="M35" s="15">
        <f>_xlfn.XLOOKUP(($A35&amp;"_"&amp;TEXT(M$2,"yyyy-mm-dd")),[1]SURVEY123!$A:$A,[1]SURVEY123!$AH:$AH,"")</f>
        <v>434.31420000000003</v>
      </c>
      <c r="N35" s="15">
        <f>_xlfn.XLOOKUP(($A35&amp;"_"&amp;TEXT(N$2,"yyyy-mm-dd")),[1]SURVEY123!$A:$A,[1]SURVEY123!$AH:$AH,"")</f>
        <v>448.5641</v>
      </c>
      <c r="O35" s="15" t="str">
        <f>_xlfn.XLOOKUP(($A35&amp;"_"&amp;TEXT(O$2,"yyyy-mm-dd")),[1]SURVEY123!$A:$A,[1]SURVEY123!$AH:$AH,"")</f>
        <v/>
      </c>
      <c r="P35" s="15" t="str">
        <f>_xlfn.XLOOKUP(($A35&amp;"_"&amp;TEXT(P$2,"yyyy-mm-dd")),[1]SURVEY123!$A:$A,[1]SURVEY123!$AH:$AH,"")</f>
        <v/>
      </c>
      <c r="Q35" s="13" t="str">
        <f>_xlfn.XLOOKUP(($A35&amp;"_"&amp;TEXT(Q$2,"yyyy-mm-dd")),[1]SURVEY123!$A:$A,[1]SURVEY123!$AH:$AH,"")</f>
        <v/>
      </c>
      <c r="R35" s="21">
        <f t="shared" si="1"/>
        <v>11</v>
      </c>
      <c r="S35" s="21">
        <f t="shared" si="2"/>
        <v>11</v>
      </c>
      <c r="T35" s="12" t="str" cm="1">
        <f t="array" ref="T35">_xlfn.IFS(B35="","NA",R35=0, "Excellent", OR(S35=0, S35=1), "Good", S35=2, "Fair", S35&gt;=3, "Poor")</f>
        <v>Poor</v>
      </c>
    </row>
    <row r="36" spans="1:20">
      <c r="A36" s="3" t="s">
        <v>39</v>
      </c>
      <c r="B36" s="10" t="str">
        <f t="shared" si="0"/>
        <v/>
      </c>
      <c r="C36" s="15" t="str">
        <f>_xlfn.XLOOKUP(($A36&amp;"_"&amp;TEXT(C$2,"yyyy-mm-dd")),[1]SURVEY123!$A:$A,[1]SURVEY123!$AH:$AH,"")</f>
        <v/>
      </c>
      <c r="D36" s="15" t="str">
        <f>_xlfn.XLOOKUP(($A36&amp;"_"&amp;TEXT(D$2,"yyyy-mm-dd")),[1]SURVEY123!$A:$A,[1]SURVEY123!$AH:$AH,"")</f>
        <v/>
      </c>
      <c r="E36" s="15" t="str">
        <f>_xlfn.XLOOKUP(($A36&amp;"_"&amp;TEXT(E$2,"yyyy-mm-dd")),[1]SURVEY123!$A:$A,[1]SURVEY123!$AH:$AH,"")</f>
        <v/>
      </c>
      <c r="F36" s="15" t="str">
        <f>_xlfn.XLOOKUP(($A36&amp;"_"&amp;TEXT(F$2,"yyyy-mm-dd")),[1]SURVEY123!$A:$A,[1]SURVEY123!$AH:$AH,"")</f>
        <v/>
      </c>
      <c r="G36" s="15" t="str">
        <f>_xlfn.XLOOKUP(($A36&amp;"_"&amp;TEXT(G$2,"yyyy-mm-dd")),[1]SURVEY123!$A:$A,[1]SURVEY123!$AH:$AH,"")</f>
        <v/>
      </c>
      <c r="H36" s="15" t="str">
        <f>_xlfn.XLOOKUP(($A36&amp;"_"&amp;TEXT(H$2,"yyyy-mm-dd")),[1]SURVEY123!$A:$A,[1]SURVEY123!$AH:$AH,"")</f>
        <v/>
      </c>
      <c r="I36" s="15" t="str">
        <f>_xlfn.XLOOKUP(($A36&amp;"_"&amp;TEXT(I$2,"yyyy-mm-dd")),[1]SURVEY123!$A:$A,[1]SURVEY123!$AH:$AH,"")</f>
        <v/>
      </c>
      <c r="J36" s="15" t="str">
        <f>_xlfn.XLOOKUP(($A36&amp;"_"&amp;TEXT(J$2,"yyyy-mm-dd")),[1]SURVEY123!$A:$A,[1]SURVEY123!$AH:$AH,"")</f>
        <v/>
      </c>
      <c r="K36" s="15" t="str">
        <f>_xlfn.XLOOKUP(($A36&amp;"_"&amp;TEXT(K$2,"yyyy-mm-dd")),[1]SURVEY123!$A:$A,[1]SURVEY123!$AH:$AH,"")</f>
        <v/>
      </c>
      <c r="L36" s="15" t="str">
        <f>_xlfn.XLOOKUP(($A36&amp;"_"&amp;TEXT(L$2,"yyyy-mm-dd")),[1]SURVEY123!$A:$A,[1]SURVEY123!$AH:$AH,"")</f>
        <v/>
      </c>
      <c r="M36" s="15" t="str">
        <f>_xlfn.XLOOKUP(($A36&amp;"_"&amp;TEXT(M$2,"yyyy-mm-dd")),[1]SURVEY123!$A:$A,[1]SURVEY123!$AH:$AH,"")</f>
        <v/>
      </c>
      <c r="N36" s="15" t="str">
        <f>_xlfn.XLOOKUP(($A36&amp;"_"&amp;TEXT(N$2,"yyyy-mm-dd")),[1]SURVEY123!$A:$A,[1]SURVEY123!$AH:$AH,"")</f>
        <v/>
      </c>
      <c r="O36" s="15" t="str">
        <f>_xlfn.XLOOKUP(($A36&amp;"_"&amp;TEXT(O$2,"yyyy-mm-dd")),[1]SURVEY123!$A:$A,[1]SURVEY123!$AH:$AH,"")</f>
        <v/>
      </c>
      <c r="P36" s="15" t="str">
        <f>_xlfn.XLOOKUP(($A36&amp;"_"&amp;TEXT(P$2,"yyyy-mm-dd")),[1]SURVEY123!$A:$A,[1]SURVEY123!$AH:$AH,"")</f>
        <v/>
      </c>
      <c r="Q36" s="13" t="str">
        <f>_xlfn.XLOOKUP(($A36&amp;"_"&amp;TEXT(Q$2,"yyyy-mm-dd")),[1]SURVEY123!$A:$A,[1]SURVEY123!$AH:$AH,"")</f>
        <v/>
      </c>
      <c r="R36" s="21">
        <f t="shared" si="1"/>
        <v>0</v>
      </c>
      <c r="S36" s="21">
        <f t="shared" si="2"/>
        <v>0</v>
      </c>
      <c r="T36" s="12" t="str" cm="1">
        <f t="array" ref="T36">_xlfn.IFS(B36="","NA",R36=0, "Excellent", OR(S36=0, S36=1), "Good", S36=2, "Fair", S36&gt;=3, "Poor")</f>
        <v>NA</v>
      </c>
    </row>
    <row r="37" spans="1:20">
      <c r="A37" s="3" t="s">
        <v>40</v>
      </c>
      <c r="B37" s="10">
        <f t="shared" si="0"/>
        <v>492.49043636363643</v>
      </c>
      <c r="C37" s="15">
        <f>_xlfn.XLOOKUP(($A37&amp;"_"&amp;TEXT(C$2,"yyyy-mm-dd")),[1]SURVEY123!$A:$A,[1]SURVEY123!$AH:$AH,"")</f>
        <v>394.97500000000002</v>
      </c>
      <c r="D37" s="15">
        <f>_xlfn.XLOOKUP(($A37&amp;"_"&amp;TEXT(D$2,"yyyy-mm-dd")),[1]SURVEY123!$A:$A,[1]SURVEY123!$AH:$AH,"")</f>
        <v>368.65960000000001</v>
      </c>
      <c r="E37" s="15" t="str">
        <f>_xlfn.XLOOKUP(($A37&amp;"_"&amp;TEXT(E$2,"yyyy-mm-dd")),[1]SURVEY123!$A:$A,[1]SURVEY123!$AH:$AH,"")</f>
        <v/>
      </c>
      <c r="F37" s="15">
        <f>_xlfn.XLOOKUP(($A37&amp;"_"&amp;TEXT(F$2,"yyyy-mm-dd")),[1]SURVEY123!$A:$A,[1]SURVEY123!$AH:$AH,"")</f>
        <v>463.59679999999997</v>
      </c>
      <c r="G37" s="15">
        <f>_xlfn.XLOOKUP(($A37&amp;"_"&amp;TEXT(G$2,"yyyy-mm-dd")),[1]SURVEY123!$A:$A,[1]SURVEY123!$AH:$AH,"")</f>
        <v>617.31899999999996</v>
      </c>
      <c r="H37" s="15">
        <f>_xlfn.XLOOKUP(($A37&amp;"_"&amp;TEXT(H$2,"yyyy-mm-dd")),[1]SURVEY123!$A:$A,[1]SURVEY123!$AH:$AH,"")</f>
        <v>492.49329999999998</v>
      </c>
      <c r="I37" s="15">
        <f>_xlfn.XLOOKUP(($A37&amp;"_"&amp;TEXT(I$2,"yyyy-mm-dd")),[1]SURVEY123!$A:$A,[1]SURVEY123!$AH:$AH,"")</f>
        <v>578.66999999999996</v>
      </c>
      <c r="J37" s="15">
        <f>_xlfn.XLOOKUP(($A37&amp;"_"&amp;TEXT(J$2,"yyyy-mm-dd")),[1]SURVEY123!$A:$A,[1]SURVEY123!$AH:$AH,"")</f>
        <v>500.99700000000001</v>
      </c>
      <c r="K37" s="15">
        <f>_xlfn.XLOOKUP(($A37&amp;"_"&amp;TEXT(K$2,"yyyy-mm-dd")),[1]SURVEY123!$A:$A,[1]SURVEY123!$AH:$AH,"")</f>
        <v>554.36829999999998</v>
      </c>
      <c r="L37" s="15">
        <f>_xlfn.XLOOKUP(($A37&amp;"_"&amp;TEXT(L$2,"yyyy-mm-dd")),[1]SURVEY123!$A:$A,[1]SURVEY123!$AH:$AH,"")</f>
        <v>362.11689999999999</v>
      </c>
      <c r="M37" s="15">
        <f>_xlfn.XLOOKUP(($A37&amp;"_"&amp;TEXT(M$2,"yyyy-mm-dd")),[1]SURVEY123!$A:$A,[1]SURVEY123!$AH:$AH,"")</f>
        <v>529.58190000000002</v>
      </c>
      <c r="N37" s="15">
        <f>_xlfn.XLOOKUP(($A37&amp;"_"&amp;TEXT(N$2,"yyyy-mm-dd")),[1]SURVEY123!$A:$A,[1]SURVEY123!$AH:$AH,"")</f>
        <v>554.61699999999996</v>
      </c>
      <c r="O37" s="15" t="str">
        <f>_xlfn.XLOOKUP(($A37&amp;"_"&amp;TEXT(O$2,"yyyy-mm-dd")),[1]SURVEY123!$A:$A,[1]SURVEY123!$AH:$AH,"")</f>
        <v/>
      </c>
      <c r="P37" s="15" t="str">
        <f>_xlfn.XLOOKUP(($A37&amp;"_"&amp;TEXT(P$2,"yyyy-mm-dd")),[1]SURVEY123!$A:$A,[1]SURVEY123!$AH:$AH,"")</f>
        <v/>
      </c>
      <c r="Q37" s="13" t="str">
        <f>_xlfn.XLOOKUP(($A37&amp;"_"&amp;TEXT(Q$2,"yyyy-mm-dd")),[1]SURVEY123!$A:$A,[1]SURVEY123!$AH:$AH,"")</f>
        <v/>
      </c>
      <c r="R37" s="21">
        <f t="shared" si="1"/>
        <v>11</v>
      </c>
      <c r="S37" s="21">
        <f t="shared" si="2"/>
        <v>11</v>
      </c>
      <c r="T37" s="12" t="str" cm="1">
        <f t="array" ref="T37">_xlfn.IFS(B37="","NA",R37=0, "Excellent", OR(S37=0, S37=1), "Good", S37=2, "Fair", S37&gt;=3, "Poor")</f>
        <v>Poor</v>
      </c>
    </row>
    <row r="38" spans="1:20">
      <c r="A38" s="3" t="s">
        <v>41</v>
      </c>
      <c r="B38" s="10">
        <f t="shared" si="0"/>
        <v>539.21969999999999</v>
      </c>
      <c r="C38" s="15" t="str">
        <f>_xlfn.XLOOKUP(($A38&amp;"_"&amp;TEXT(C$2,"yyyy-mm-dd")),[1]SURVEY123!$A:$A,[1]SURVEY123!$AH:$AH,"")</f>
        <v/>
      </c>
      <c r="D38" s="15" t="str">
        <f>_xlfn.XLOOKUP(($A38&amp;"_"&amp;TEXT(D$2,"yyyy-mm-dd")),[1]SURVEY123!$A:$A,[1]SURVEY123!$AH:$AH,"")</f>
        <v/>
      </c>
      <c r="E38" s="15" t="str">
        <f>_xlfn.XLOOKUP(($A38&amp;"_"&amp;TEXT(E$2,"yyyy-mm-dd")),[1]SURVEY123!$A:$A,[1]SURVEY123!$AH:$AH,"")</f>
        <v/>
      </c>
      <c r="F38" s="15" t="str">
        <f>_xlfn.XLOOKUP(($A38&amp;"_"&amp;TEXT(F$2,"yyyy-mm-dd")),[1]SURVEY123!$A:$A,[1]SURVEY123!$AH:$AH,"")</f>
        <v/>
      </c>
      <c r="G38" s="15" t="str">
        <f>_xlfn.XLOOKUP(($A38&amp;"_"&amp;TEXT(G$2,"yyyy-mm-dd")),[1]SURVEY123!$A:$A,[1]SURVEY123!$AH:$AH,"")</f>
        <v/>
      </c>
      <c r="H38" s="15">
        <f>_xlfn.XLOOKUP(($A38&amp;"_"&amp;TEXT(H$2,"yyyy-mm-dd")),[1]SURVEY123!$A:$A,[1]SURVEY123!$AH:$AH,"")</f>
        <v>494.23180000000002</v>
      </c>
      <c r="I38" s="15">
        <f>_xlfn.XLOOKUP(($A38&amp;"_"&amp;TEXT(I$2,"yyyy-mm-dd")),[1]SURVEY123!$A:$A,[1]SURVEY123!$AH:$AH,"")</f>
        <v>584.20759999999996</v>
      </c>
      <c r="J38" s="15" t="str">
        <f>_xlfn.XLOOKUP(($A38&amp;"_"&amp;TEXT(J$2,"yyyy-mm-dd")),[1]SURVEY123!$A:$A,[1]SURVEY123!$AH:$AH,"")</f>
        <v/>
      </c>
      <c r="K38" s="15" t="str">
        <f>_xlfn.XLOOKUP(($A38&amp;"_"&amp;TEXT(K$2,"yyyy-mm-dd")),[1]SURVEY123!$A:$A,[1]SURVEY123!$AH:$AH,"")</f>
        <v/>
      </c>
      <c r="L38" s="15" t="str">
        <f>_xlfn.XLOOKUP(($A38&amp;"_"&amp;TEXT(L$2,"yyyy-mm-dd")),[1]SURVEY123!$A:$A,[1]SURVEY123!$AH:$AH,"")</f>
        <v/>
      </c>
      <c r="M38" s="15" t="str">
        <f>_xlfn.XLOOKUP(($A38&amp;"_"&amp;TEXT(M$2,"yyyy-mm-dd")),[1]SURVEY123!$A:$A,[1]SURVEY123!$AH:$AH,"")</f>
        <v/>
      </c>
      <c r="N38" s="15" t="str">
        <f>_xlfn.XLOOKUP(($A38&amp;"_"&amp;TEXT(N$2,"yyyy-mm-dd")),[1]SURVEY123!$A:$A,[1]SURVEY123!$AH:$AH,"")</f>
        <v/>
      </c>
      <c r="O38" s="15" t="str">
        <f>_xlfn.XLOOKUP(($A38&amp;"_"&amp;TEXT(O$2,"yyyy-mm-dd")),[1]SURVEY123!$A:$A,[1]SURVEY123!$AH:$AH,"")</f>
        <v/>
      </c>
      <c r="P38" s="15" t="str">
        <f>_xlfn.XLOOKUP(($A38&amp;"_"&amp;TEXT(P$2,"yyyy-mm-dd")),[1]SURVEY123!$A:$A,[1]SURVEY123!$AH:$AH,"")</f>
        <v/>
      </c>
      <c r="Q38" s="13" t="str">
        <f>_xlfn.XLOOKUP(($A38&amp;"_"&amp;TEXT(Q$2,"yyyy-mm-dd")),[1]SURVEY123!$A:$A,[1]SURVEY123!$AH:$AH,"")</f>
        <v/>
      </c>
      <c r="R38" s="21">
        <f t="shared" si="1"/>
        <v>2</v>
      </c>
      <c r="S38" s="21">
        <f t="shared" si="2"/>
        <v>2</v>
      </c>
      <c r="T38" s="12" t="str" cm="1">
        <f t="array" ref="T38">_xlfn.IFS(B38="","NA",R38=0, "Excellent", OR(S38=0, S38=1), "Good", S38=2, "Fair", S38&gt;=3, "Poor")</f>
        <v>Fair</v>
      </c>
    </row>
    <row r="39" spans="1:20">
      <c r="A39" s="3" t="s">
        <v>42</v>
      </c>
      <c r="B39" s="10">
        <f t="shared" si="0"/>
        <v>221.81730000000002</v>
      </c>
      <c r="C39" s="15">
        <f>_xlfn.XLOOKUP(($A39&amp;"_"&amp;TEXT(C$2,"yyyy-mm-dd")),[1]SURVEY123!$A:$A,[1]SURVEY123!$AH:$AH,"")</f>
        <v>194.37809999999999</v>
      </c>
      <c r="D39" s="15">
        <f>_xlfn.XLOOKUP(($A39&amp;"_"&amp;TEXT(D$2,"yyyy-mm-dd")),[1]SURVEY123!$A:$A,[1]SURVEY123!$AH:$AH,"")</f>
        <v>216.5898</v>
      </c>
      <c r="E39" s="15">
        <f>_xlfn.XLOOKUP(($A39&amp;"_"&amp;TEXT(E$2,"yyyy-mm-dd")),[1]SURVEY123!$A:$A,[1]SURVEY123!$AH:$AH,"")</f>
        <v>195.2662</v>
      </c>
      <c r="F39" s="15">
        <f>_xlfn.XLOOKUP(($A39&amp;"_"&amp;TEXT(F$2,"yyyy-mm-dd")),[1]SURVEY123!$A:$A,[1]SURVEY123!$AH:$AH,"")</f>
        <v>210.9375</v>
      </c>
      <c r="G39" s="15">
        <f>_xlfn.XLOOKUP(($A39&amp;"_"&amp;TEXT(G$2,"yyyy-mm-dd")),[1]SURVEY123!$A:$A,[1]SURVEY123!$AH:$AH,"")</f>
        <v>206.55799999999999</v>
      </c>
      <c r="H39" s="15">
        <f>_xlfn.XLOOKUP(($A39&amp;"_"&amp;TEXT(H$2,"yyyy-mm-dd")),[1]SURVEY123!$A:$A,[1]SURVEY123!$AH:$AH,"")</f>
        <v>197.58179999999999</v>
      </c>
      <c r="I39" s="15">
        <f>_xlfn.XLOOKUP(($A39&amp;"_"&amp;TEXT(I$2,"yyyy-mm-dd")),[1]SURVEY123!$A:$A,[1]SURVEY123!$AH:$AH,"")</f>
        <v>218.86070000000001</v>
      </c>
      <c r="J39" s="15">
        <f>_xlfn.XLOOKUP(($A39&amp;"_"&amp;TEXT(J$2,"yyyy-mm-dd")),[1]SURVEY123!$A:$A,[1]SURVEY123!$AH:$AH,"")</f>
        <v>242.84270000000001</v>
      </c>
      <c r="K39" s="15">
        <f>_xlfn.XLOOKUP(($A39&amp;"_"&amp;TEXT(K$2,"yyyy-mm-dd")),[1]SURVEY123!$A:$A,[1]SURVEY123!$AH:$AH,"")</f>
        <v>277.59050000000002</v>
      </c>
      <c r="L39" s="15">
        <f>_xlfn.XLOOKUP(($A39&amp;"_"&amp;TEXT(L$2,"yyyy-mm-dd")),[1]SURVEY123!$A:$A,[1]SURVEY123!$AH:$AH,"")</f>
        <v>188.24760000000001</v>
      </c>
      <c r="M39" s="15">
        <f>_xlfn.XLOOKUP(($A39&amp;"_"&amp;TEXT(M$2,"yyyy-mm-dd")),[1]SURVEY123!$A:$A,[1]SURVEY123!$AH:$AH,"")</f>
        <v>262.51740000000001</v>
      </c>
      <c r="N39" s="15">
        <f>_xlfn.XLOOKUP(($A39&amp;"_"&amp;TEXT(N$2,"yyyy-mm-dd")),[1]SURVEY123!$A:$A,[1]SURVEY123!$AH:$AH,"")</f>
        <v>250.43729999999999</v>
      </c>
      <c r="O39" s="15" t="str">
        <f>_xlfn.XLOOKUP(($A39&amp;"_"&amp;TEXT(O$2,"yyyy-mm-dd")),[1]SURVEY123!$A:$A,[1]SURVEY123!$AH:$AH,"")</f>
        <v/>
      </c>
      <c r="P39" s="15" t="str">
        <f>_xlfn.XLOOKUP(($A39&amp;"_"&amp;TEXT(P$2,"yyyy-mm-dd")),[1]SURVEY123!$A:$A,[1]SURVEY123!$AH:$AH,"")</f>
        <v/>
      </c>
      <c r="Q39" s="13" t="str">
        <f>_xlfn.XLOOKUP(($A39&amp;"_"&amp;TEXT(Q$2,"yyyy-mm-dd")),[1]SURVEY123!$A:$A,[1]SURVEY123!$AH:$AH,"")</f>
        <v/>
      </c>
      <c r="R39" s="21">
        <f t="shared" si="1"/>
        <v>12</v>
      </c>
      <c r="S39" s="21">
        <f t="shared" si="2"/>
        <v>4</v>
      </c>
      <c r="T39" s="12" t="str" cm="1">
        <f t="array" ref="T39">_xlfn.IFS(B39="","NA",R39=0, "Excellent", OR(S39=0, S39=1), "Good", S39=2, "Fair", S39&gt;=3, "Poor")</f>
        <v>Poor</v>
      </c>
    </row>
    <row r="40" spans="1:20">
      <c r="A40" s="3" t="s">
        <v>43</v>
      </c>
      <c r="B40" s="10" t="str">
        <f t="shared" si="0"/>
        <v/>
      </c>
      <c r="C40" s="15" t="str">
        <f>_xlfn.XLOOKUP(($A40&amp;"_"&amp;TEXT(C$2,"yyyy-mm-dd")),[1]SURVEY123!$A:$A,[1]SURVEY123!$AH:$AH,"")</f>
        <v/>
      </c>
      <c r="D40" s="15" t="str">
        <f>_xlfn.XLOOKUP(($A40&amp;"_"&amp;TEXT(D$2,"yyyy-mm-dd")),[1]SURVEY123!$A:$A,[1]SURVEY123!$AH:$AH,"")</f>
        <v/>
      </c>
      <c r="E40" s="15" t="str">
        <f>_xlfn.XLOOKUP(($A40&amp;"_"&amp;TEXT(E$2,"yyyy-mm-dd")),[1]SURVEY123!$A:$A,[1]SURVEY123!$AH:$AH,"")</f>
        <v/>
      </c>
      <c r="F40" s="15" t="str">
        <f>_xlfn.XLOOKUP(($A40&amp;"_"&amp;TEXT(F$2,"yyyy-mm-dd")),[1]SURVEY123!$A:$A,[1]SURVEY123!$AH:$AH,"")</f>
        <v/>
      </c>
      <c r="G40" s="15" t="str">
        <f>_xlfn.XLOOKUP(($A40&amp;"_"&amp;TEXT(G$2,"yyyy-mm-dd")),[1]SURVEY123!$A:$A,[1]SURVEY123!$AH:$AH,"")</f>
        <v/>
      </c>
      <c r="H40" s="15" t="str">
        <f>_xlfn.XLOOKUP(($A40&amp;"_"&amp;TEXT(H$2,"yyyy-mm-dd")),[1]SURVEY123!$A:$A,[1]SURVEY123!$AH:$AH,"")</f>
        <v/>
      </c>
      <c r="I40" s="15" t="str">
        <f>_xlfn.XLOOKUP(($A40&amp;"_"&amp;TEXT(I$2,"yyyy-mm-dd")),[1]SURVEY123!$A:$A,[1]SURVEY123!$AH:$AH,"")</f>
        <v/>
      </c>
      <c r="J40" s="15" t="str">
        <f>_xlfn.XLOOKUP(($A40&amp;"_"&amp;TEXT(J$2,"yyyy-mm-dd")),[1]SURVEY123!$A:$A,[1]SURVEY123!$AH:$AH,"")</f>
        <v/>
      </c>
      <c r="K40" s="15" t="str">
        <f>_xlfn.XLOOKUP(($A40&amp;"_"&amp;TEXT(K$2,"yyyy-mm-dd")),[1]SURVEY123!$A:$A,[1]SURVEY123!$AH:$AH,"")</f>
        <v/>
      </c>
      <c r="L40" s="15" t="str">
        <f>_xlfn.XLOOKUP(($A40&amp;"_"&amp;TEXT(L$2,"yyyy-mm-dd")),[1]SURVEY123!$A:$A,[1]SURVEY123!$AH:$AH,"")</f>
        <v/>
      </c>
      <c r="M40" s="15" t="str">
        <f>_xlfn.XLOOKUP(($A40&amp;"_"&amp;TEXT(M$2,"yyyy-mm-dd")),[1]SURVEY123!$A:$A,[1]SURVEY123!$AH:$AH,"")</f>
        <v/>
      </c>
      <c r="N40" s="15" t="str">
        <f>_xlfn.XLOOKUP(($A40&amp;"_"&amp;TEXT(N$2,"yyyy-mm-dd")),[1]SURVEY123!$A:$A,[1]SURVEY123!$AH:$AH,"")</f>
        <v/>
      </c>
      <c r="O40" s="15" t="str">
        <f>_xlfn.XLOOKUP(($A40&amp;"_"&amp;TEXT(O$2,"yyyy-mm-dd")),[1]SURVEY123!$A:$A,[1]SURVEY123!$AH:$AH,"")</f>
        <v/>
      </c>
      <c r="P40" s="15" t="str">
        <f>_xlfn.XLOOKUP(($A40&amp;"_"&amp;TEXT(P$2,"yyyy-mm-dd")),[1]SURVEY123!$A:$A,[1]SURVEY123!$AH:$AH,"")</f>
        <v/>
      </c>
      <c r="Q40" s="13" t="str">
        <f>_xlfn.XLOOKUP(($A40&amp;"_"&amp;TEXT(Q$2,"yyyy-mm-dd")),[1]SURVEY123!$A:$A,[1]SURVEY123!$AH:$AH,"")</f>
        <v/>
      </c>
      <c r="R40" s="21">
        <f t="shared" si="1"/>
        <v>0</v>
      </c>
      <c r="S40" s="21">
        <f t="shared" si="2"/>
        <v>0</v>
      </c>
      <c r="T40" s="12" t="str" cm="1">
        <f t="array" ref="T40">_xlfn.IFS(B40="","NA",R40=0, "Excellent", OR(S40=0, S40=1), "Good", S40=2, "Fair", S40&gt;=3, "Poor")</f>
        <v>NA</v>
      </c>
    </row>
    <row r="41" spans="1:20">
      <c r="A41" s="3" t="s">
        <v>44</v>
      </c>
      <c r="B41" s="10">
        <f t="shared" si="0"/>
        <v>540.19842000000006</v>
      </c>
      <c r="C41" s="15" t="str">
        <f>_xlfn.XLOOKUP(($A41&amp;"_"&amp;TEXT(C$2,"yyyy-mm-dd")),[1]SURVEY123!$A:$A,[1]SURVEY123!$AH:$AH,"")</f>
        <v/>
      </c>
      <c r="D41" s="15" t="str">
        <f>_xlfn.XLOOKUP(($A41&amp;"_"&amp;TEXT(D$2,"yyyy-mm-dd")),[1]SURVEY123!$A:$A,[1]SURVEY123!$AH:$AH,"")</f>
        <v/>
      </c>
      <c r="E41" s="15" t="str">
        <f>_xlfn.XLOOKUP(($A41&amp;"_"&amp;TEXT(E$2,"yyyy-mm-dd")),[1]SURVEY123!$A:$A,[1]SURVEY123!$AH:$AH,"")</f>
        <v/>
      </c>
      <c r="F41" s="15" t="str">
        <f>_xlfn.XLOOKUP(($A41&amp;"_"&amp;TEXT(F$2,"yyyy-mm-dd")),[1]SURVEY123!$A:$A,[1]SURVEY123!$AH:$AH,"")</f>
        <v/>
      </c>
      <c r="G41" s="15" t="str">
        <f>_xlfn.XLOOKUP(($A41&amp;"_"&amp;TEXT(G$2,"yyyy-mm-dd")),[1]SURVEY123!$A:$A,[1]SURVEY123!$AH:$AH,"")</f>
        <v/>
      </c>
      <c r="H41" s="15" t="str">
        <f>_xlfn.XLOOKUP(($A41&amp;"_"&amp;TEXT(H$2,"yyyy-mm-dd")),[1]SURVEY123!$A:$A,[1]SURVEY123!$AH:$AH,"")</f>
        <v/>
      </c>
      <c r="I41" s="15" t="str">
        <f>_xlfn.XLOOKUP(($A41&amp;"_"&amp;TEXT(I$2,"yyyy-mm-dd")),[1]SURVEY123!$A:$A,[1]SURVEY123!$AH:$AH,"")</f>
        <v/>
      </c>
      <c r="J41" s="15">
        <f>_xlfn.XLOOKUP(($A41&amp;"_"&amp;TEXT(J$2,"yyyy-mm-dd")),[1]SURVEY123!$A:$A,[1]SURVEY123!$AH:$AH,"")</f>
        <v>586.15880000000004</v>
      </c>
      <c r="K41" s="15">
        <f>_xlfn.XLOOKUP(($A41&amp;"_"&amp;TEXT(K$2,"yyyy-mm-dd")),[1]SURVEY123!$A:$A,[1]SURVEY123!$AH:$AH,"")</f>
        <v>598.07889999999998</v>
      </c>
      <c r="L41" s="15">
        <f>_xlfn.XLOOKUP(($A41&amp;"_"&amp;TEXT(L$2,"yyyy-mm-dd")),[1]SURVEY123!$A:$A,[1]SURVEY123!$AH:$AH,"")</f>
        <v>491.9794</v>
      </c>
      <c r="M41" s="15">
        <f>_xlfn.XLOOKUP(($A41&amp;"_"&amp;TEXT(M$2,"yyyy-mm-dd")),[1]SURVEY123!$A:$A,[1]SURVEY123!$AH:$AH,"")</f>
        <v>513.28890000000001</v>
      </c>
      <c r="N41" s="15">
        <f>_xlfn.XLOOKUP(($A41&amp;"_"&amp;TEXT(N$2,"yyyy-mm-dd")),[1]SURVEY123!$A:$A,[1]SURVEY123!$AH:$AH,"")</f>
        <v>511.48610000000002</v>
      </c>
      <c r="O41" s="15" t="str">
        <f>_xlfn.XLOOKUP(($A41&amp;"_"&amp;TEXT(O$2,"yyyy-mm-dd")),[1]SURVEY123!$A:$A,[1]SURVEY123!$AH:$AH,"")</f>
        <v/>
      </c>
      <c r="P41" s="15" t="str">
        <f>_xlfn.XLOOKUP(($A41&amp;"_"&amp;TEXT(P$2,"yyyy-mm-dd")),[1]SURVEY123!$A:$A,[1]SURVEY123!$AH:$AH,"")</f>
        <v/>
      </c>
      <c r="Q41" s="13" t="str">
        <f>_xlfn.XLOOKUP(($A41&amp;"_"&amp;TEXT(Q$2,"yyyy-mm-dd")),[1]SURVEY123!$A:$A,[1]SURVEY123!$AH:$AH,"")</f>
        <v/>
      </c>
      <c r="R41" s="21">
        <f t="shared" si="1"/>
        <v>5</v>
      </c>
      <c r="S41" s="21">
        <f t="shared" si="2"/>
        <v>5</v>
      </c>
      <c r="T41" s="12" t="str" cm="1">
        <f t="array" ref="T41">_xlfn.IFS(B41="","NA",R41=0, "Excellent", OR(S41=0, S41=1), "Good", S41=2, "Fair", S41&gt;=3, "Poor")</f>
        <v>Poor</v>
      </c>
    </row>
    <row r="42" spans="1:20">
      <c r="A42" s="3" t="s">
        <v>45</v>
      </c>
      <c r="B42" s="10">
        <f t="shared" si="0"/>
        <v>480.10641666666658</v>
      </c>
      <c r="C42" s="15">
        <f>_xlfn.XLOOKUP(($A42&amp;"_"&amp;TEXT(C$2,"yyyy-mm-dd")),[1]SURVEY123!$A:$A,[1]SURVEY123!$AH:$AH,"")</f>
        <v>469.20679999999999</v>
      </c>
      <c r="D42" s="15">
        <f>_xlfn.XLOOKUP(($A42&amp;"_"&amp;TEXT(D$2,"yyyy-mm-dd")),[1]SURVEY123!$A:$A,[1]SURVEY123!$AH:$AH,"")</f>
        <v>411.93680000000001</v>
      </c>
      <c r="E42" s="15">
        <f>_xlfn.XLOOKUP(($A42&amp;"_"&amp;TEXT(E$2,"yyyy-mm-dd")),[1]SURVEY123!$A:$A,[1]SURVEY123!$AH:$AH,"")</f>
        <v>419.75400000000002</v>
      </c>
      <c r="F42" s="15">
        <f>_xlfn.XLOOKUP(($A42&amp;"_"&amp;TEXT(F$2,"yyyy-mm-dd")),[1]SURVEY123!$A:$A,[1]SURVEY123!$AH:$AH,"")</f>
        <v>494.48680000000002</v>
      </c>
      <c r="G42" s="15">
        <f>_xlfn.XLOOKUP(($A42&amp;"_"&amp;TEXT(G$2,"yyyy-mm-dd")),[1]SURVEY123!$A:$A,[1]SURVEY123!$AH:$AH,"")</f>
        <v>443.89019999999999</v>
      </c>
      <c r="H42" s="15">
        <f>_xlfn.XLOOKUP(($A42&amp;"_"&amp;TEXT(H$2,"yyyy-mm-dd")),[1]SURVEY123!$A:$A,[1]SURVEY123!$AH:$AH,"")</f>
        <v>409.45260000000002</v>
      </c>
      <c r="I42" s="15">
        <f>_xlfn.XLOOKUP(($A42&amp;"_"&amp;TEXT(I$2,"yyyy-mm-dd")),[1]SURVEY123!$A:$A,[1]SURVEY123!$AH:$AH,"")</f>
        <v>569.83579999999995</v>
      </c>
      <c r="J42" s="15">
        <f>_xlfn.XLOOKUP(($A42&amp;"_"&amp;TEXT(J$2,"yyyy-mm-dd")),[1]SURVEY123!$A:$A,[1]SURVEY123!$AH:$AH,"")</f>
        <v>463.09989999999999</v>
      </c>
      <c r="K42" s="15">
        <f>_xlfn.XLOOKUP(($A42&amp;"_"&amp;TEXT(K$2,"yyyy-mm-dd")),[1]SURVEY123!$A:$A,[1]SURVEY123!$AH:$AH,"")</f>
        <v>618.71939999999995</v>
      </c>
      <c r="L42" s="15">
        <f>_xlfn.XLOOKUP(($A42&amp;"_"&amp;TEXT(L$2,"yyyy-mm-dd")),[1]SURVEY123!$A:$A,[1]SURVEY123!$AH:$AH,"")</f>
        <v>450.9735</v>
      </c>
      <c r="M42" s="15">
        <f>_xlfn.XLOOKUP(($A42&amp;"_"&amp;TEXT(M$2,"yyyy-mm-dd")),[1]SURVEY123!$A:$A,[1]SURVEY123!$AH:$AH,"")</f>
        <v>525.81679999999994</v>
      </c>
      <c r="N42" s="15">
        <f>_xlfn.XLOOKUP(($A42&amp;"_"&amp;TEXT(N$2,"yyyy-mm-dd")),[1]SURVEY123!$A:$A,[1]SURVEY123!$AH:$AH,"")</f>
        <v>484.1044</v>
      </c>
      <c r="O42" s="15" t="str">
        <f>_xlfn.XLOOKUP(($A42&amp;"_"&amp;TEXT(O$2,"yyyy-mm-dd")),[1]SURVEY123!$A:$A,[1]SURVEY123!$AH:$AH,"")</f>
        <v/>
      </c>
      <c r="P42" s="15" t="str">
        <f>_xlfn.XLOOKUP(($A42&amp;"_"&amp;TEXT(P$2,"yyyy-mm-dd")),[1]SURVEY123!$A:$A,[1]SURVEY123!$AH:$AH,"")</f>
        <v/>
      </c>
      <c r="Q42" s="13" t="str">
        <f>_xlfn.XLOOKUP(($A42&amp;"_"&amp;TEXT(Q$2,"yyyy-mm-dd")),[1]SURVEY123!$A:$A,[1]SURVEY123!$AH:$AH,"")</f>
        <v/>
      </c>
      <c r="R42" s="21">
        <f t="shared" si="1"/>
        <v>12</v>
      </c>
      <c r="S42" s="21">
        <f t="shared" si="2"/>
        <v>12</v>
      </c>
      <c r="T42" s="12" t="str" cm="1">
        <f t="array" ref="T42">_xlfn.IFS(B42="","NA",R42=0, "Excellent", OR(S42=0, S42=1), "Good", S42=2, "Fair", S42&gt;=3, "Poor")</f>
        <v>Poor</v>
      </c>
    </row>
    <row r="43" spans="1:20">
      <c r="A43" s="3" t="s">
        <v>46</v>
      </c>
      <c r="B43" s="10">
        <f t="shared" si="0"/>
        <v>207.39352</v>
      </c>
      <c r="C43" s="15" t="str">
        <f>_xlfn.XLOOKUP(($A43&amp;"_"&amp;TEXT(C$2,"yyyy-mm-dd")),[1]SURVEY123!$A:$A,[1]SURVEY123!$AH:$AH,"")</f>
        <v/>
      </c>
      <c r="D43" s="15" t="str">
        <f>_xlfn.XLOOKUP(($A43&amp;"_"&amp;TEXT(D$2,"yyyy-mm-dd")),[1]SURVEY123!$A:$A,[1]SURVEY123!$AH:$AH,"")</f>
        <v/>
      </c>
      <c r="E43" s="15" t="str">
        <f>_xlfn.XLOOKUP(($A43&amp;"_"&amp;TEXT(E$2,"yyyy-mm-dd")),[1]SURVEY123!$A:$A,[1]SURVEY123!$AH:$AH,"")</f>
        <v/>
      </c>
      <c r="F43" s="15" t="str">
        <f>_xlfn.XLOOKUP(($A43&amp;"_"&amp;TEXT(F$2,"yyyy-mm-dd")),[1]SURVEY123!$A:$A,[1]SURVEY123!$AH:$AH,"")</f>
        <v/>
      </c>
      <c r="G43" s="15" t="str">
        <f>_xlfn.XLOOKUP(($A43&amp;"_"&amp;TEXT(G$2,"yyyy-mm-dd")),[1]SURVEY123!$A:$A,[1]SURVEY123!$AH:$AH,"")</f>
        <v/>
      </c>
      <c r="H43" s="15" t="str">
        <f>_xlfn.XLOOKUP(($A43&amp;"_"&amp;TEXT(H$2,"yyyy-mm-dd")),[1]SURVEY123!$A:$A,[1]SURVEY123!$AH:$AH,"")</f>
        <v/>
      </c>
      <c r="I43" s="15">
        <f>_xlfn.XLOOKUP(($A43&amp;"_"&amp;TEXT(I$2,"yyyy-mm-dd")),[1]SURVEY123!$A:$A,[1]SURVEY123!$AH:$AH,"")</f>
        <v>173.74459999999999</v>
      </c>
      <c r="J43" s="15">
        <f>_xlfn.XLOOKUP(($A43&amp;"_"&amp;TEXT(J$2,"yyyy-mm-dd")),[1]SURVEY123!$A:$A,[1]SURVEY123!$AH:$AH,"")</f>
        <v>190.76240000000001</v>
      </c>
      <c r="K43" s="15">
        <f>_xlfn.XLOOKUP(($A43&amp;"_"&amp;TEXT(K$2,"yyyy-mm-dd")),[1]SURVEY123!$A:$A,[1]SURVEY123!$AH:$AH,"")</f>
        <v>188.7389</v>
      </c>
      <c r="L43" s="15" t="str">
        <f>_xlfn.XLOOKUP(($A43&amp;"_"&amp;TEXT(L$2,"yyyy-mm-dd")),[1]SURVEY123!$A:$A,[1]SURVEY123!$AH:$AH,"")</f>
        <v/>
      </c>
      <c r="M43" s="15">
        <f>_xlfn.XLOOKUP(($A43&amp;"_"&amp;TEXT(M$2,"yyyy-mm-dd")),[1]SURVEY123!$A:$A,[1]SURVEY123!$AH:$AH,"")</f>
        <v>246.19280000000001</v>
      </c>
      <c r="N43" s="15">
        <f>_xlfn.XLOOKUP(($A43&amp;"_"&amp;TEXT(N$2,"yyyy-mm-dd")),[1]SURVEY123!$A:$A,[1]SURVEY123!$AH:$AH,"")</f>
        <v>237.52889999999999</v>
      </c>
      <c r="O43" s="15" t="str">
        <f>_xlfn.XLOOKUP(($A43&amp;"_"&amp;TEXT(O$2,"yyyy-mm-dd")),[1]SURVEY123!$A:$A,[1]SURVEY123!$AH:$AH,"")</f>
        <v/>
      </c>
      <c r="P43" s="15" t="str">
        <f>_xlfn.XLOOKUP(($A43&amp;"_"&amp;TEXT(P$2,"yyyy-mm-dd")),[1]SURVEY123!$A:$A,[1]SURVEY123!$AH:$AH,"")</f>
        <v/>
      </c>
      <c r="Q43" s="13" t="str">
        <f>_xlfn.XLOOKUP(($A43&amp;"_"&amp;TEXT(Q$2,"yyyy-mm-dd")),[1]SURVEY123!$A:$A,[1]SURVEY123!$AH:$AH,"")</f>
        <v/>
      </c>
      <c r="R43" s="21">
        <f t="shared" si="1"/>
        <v>5</v>
      </c>
      <c r="S43" s="21">
        <f t="shared" si="2"/>
        <v>2</v>
      </c>
      <c r="T43" s="12" t="str" cm="1">
        <f t="array" ref="T43">_xlfn.IFS(B43="","NA",R43=0, "Excellent", OR(S43=0, S43=1), "Good", S43=2, "Fair", S43&gt;=3, "Poor")</f>
        <v>Fair</v>
      </c>
    </row>
    <row r="44" spans="1:20">
      <c r="A44" s="3" t="s">
        <v>47</v>
      </c>
      <c r="B44" s="10">
        <f t="shared" si="0"/>
        <v>393.12264545454548</v>
      </c>
      <c r="C44" s="15">
        <f>_xlfn.XLOOKUP(($A44&amp;"_"&amp;TEXT(C$2,"yyyy-mm-dd")),[1]SURVEY123!$A:$A,[1]SURVEY123!$AH:$AH,"")</f>
        <v>328.0711</v>
      </c>
      <c r="D44" s="15">
        <f>_xlfn.XLOOKUP(($A44&amp;"_"&amp;TEXT(D$2,"yyyy-mm-dd")),[1]SURVEY123!$A:$A,[1]SURVEY123!$AH:$AH,"")</f>
        <v>357.96940000000001</v>
      </c>
      <c r="E44" s="15">
        <f>_xlfn.XLOOKUP(($A44&amp;"_"&amp;TEXT(E$2,"yyyy-mm-dd")),[1]SURVEY123!$A:$A,[1]SURVEY123!$AH:$AH,"")</f>
        <v>360.55059999999997</v>
      </c>
      <c r="F44" s="15">
        <f>_xlfn.XLOOKUP(($A44&amp;"_"&amp;TEXT(F$2,"yyyy-mm-dd")),[1]SURVEY123!$A:$A,[1]SURVEY123!$AH:$AH,"")</f>
        <v>389.00909999999999</v>
      </c>
      <c r="G44" s="15">
        <f>_xlfn.XLOOKUP(($A44&amp;"_"&amp;TEXT(G$2,"yyyy-mm-dd")),[1]SURVEY123!$A:$A,[1]SURVEY123!$AH:$AH,"")</f>
        <v>444.7704</v>
      </c>
      <c r="H44" s="15">
        <f>_xlfn.XLOOKUP(($A44&amp;"_"&amp;TEXT(H$2,"yyyy-mm-dd")),[1]SURVEY123!$A:$A,[1]SURVEY123!$AH:$AH,"")</f>
        <v>421.27350000000001</v>
      </c>
      <c r="I44" s="15">
        <f>_xlfn.XLOOKUP(($A44&amp;"_"&amp;TEXT(I$2,"yyyy-mm-dd")),[1]SURVEY123!$A:$A,[1]SURVEY123!$AH:$AH,"")</f>
        <v>493.49250000000001</v>
      </c>
      <c r="J44" s="15">
        <f>_xlfn.XLOOKUP(($A44&amp;"_"&amp;TEXT(J$2,"yyyy-mm-dd")),[1]SURVEY123!$A:$A,[1]SURVEY123!$AH:$AH,"")</f>
        <v>386.67570000000001</v>
      </c>
      <c r="K44" s="15">
        <f>_xlfn.XLOOKUP(($A44&amp;"_"&amp;TEXT(K$2,"yyyy-mm-dd")),[1]SURVEY123!$A:$A,[1]SURVEY123!$AH:$AH,"")</f>
        <v>390.4384</v>
      </c>
      <c r="L44" s="15">
        <f>_xlfn.XLOOKUP(($A44&amp;"_"&amp;TEXT(L$2,"yyyy-mm-dd")),[1]SURVEY123!$A:$A,[1]SURVEY123!$AH:$AH,"")</f>
        <v>311.1902</v>
      </c>
      <c r="M44" s="15" t="str">
        <f>_xlfn.XLOOKUP(($A44&amp;"_"&amp;TEXT(M$2,"yyyy-mm-dd")),[1]SURVEY123!$A:$A,[1]SURVEY123!$AH:$AH,"")</f>
        <v/>
      </c>
      <c r="N44" s="15">
        <f>_xlfn.XLOOKUP(($A44&amp;"_"&amp;TEXT(N$2,"yyyy-mm-dd")),[1]SURVEY123!$A:$A,[1]SURVEY123!$AH:$AH,"")</f>
        <v>440.90820000000002</v>
      </c>
      <c r="O44" s="15" t="str">
        <f>_xlfn.XLOOKUP(($A44&amp;"_"&amp;TEXT(O$2,"yyyy-mm-dd")),[1]SURVEY123!$A:$A,[1]SURVEY123!$AH:$AH,"")</f>
        <v/>
      </c>
      <c r="P44" s="15" t="str">
        <f>_xlfn.XLOOKUP(($A44&amp;"_"&amp;TEXT(P$2,"yyyy-mm-dd")),[1]SURVEY123!$A:$A,[1]SURVEY123!$AH:$AH,"")</f>
        <v/>
      </c>
      <c r="Q44" s="13" t="str">
        <f>_xlfn.XLOOKUP(($A44&amp;"_"&amp;TEXT(Q$2,"yyyy-mm-dd")),[1]SURVEY123!$A:$A,[1]SURVEY123!$AH:$AH,"")</f>
        <v/>
      </c>
      <c r="R44" s="21">
        <f t="shared" si="1"/>
        <v>11</v>
      </c>
      <c r="S44" s="21">
        <f t="shared" si="2"/>
        <v>11</v>
      </c>
      <c r="T44" s="12" t="str" cm="1">
        <f t="array" ref="T44">_xlfn.IFS(B44="","NA",R44=0, "Excellent", OR(S44=0, S44=1), "Good", S44=2, "Fair", S44&gt;=3, "Poor")</f>
        <v>Poor</v>
      </c>
    </row>
    <row r="45" spans="1:20">
      <c r="A45" s="3" t="s">
        <v>48</v>
      </c>
      <c r="B45" s="10">
        <f t="shared" si="0"/>
        <v>822.45324545454559</v>
      </c>
      <c r="C45" s="15" t="str">
        <f>_xlfn.XLOOKUP(($A45&amp;"_"&amp;TEXT(C$2,"yyyy-mm-dd")),[1]SURVEY123!$A:$A,[1]SURVEY123!$AH:$AH,"")</f>
        <v/>
      </c>
      <c r="D45" s="15">
        <f>_xlfn.XLOOKUP(($A45&amp;"_"&amp;TEXT(D$2,"yyyy-mm-dd")),[1]SURVEY123!$A:$A,[1]SURVEY123!$AH:$AH,"")</f>
        <v>934.64970000000005</v>
      </c>
      <c r="E45" s="15">
        <f>_xlfn.XLOOKUP(($A45&amp;"_"&amp;TEXT(E$2,"yyyy-mm-dd")),[1]SURVEY123!$A:$A,[1]SURVEY123!$AH:$AH,"")</f>
        <v>720.37149999999997</v>
      </c>
      <c r="F45" s="15">
        <f>_xlfn.XLOOKUP(($A45&amp;"_"&amp;TEXT(F$2,"yyyy-mm-dd")),[1]SURVEY123!$A:$A,[1]SURVEY123!$AH:$AH,"")</f>
        <v>829.43780000000004</v>
      </c>
      <c r="G45" s="15">
        <f>_xlfn.XLOOKUP(($A45&amp;"_"&amp;TEXT(G$2,"yyyy-mm-dd")),[1]SURVEY123!$A:$A,[1]SURVEY123!$AH:$AH,"")</f>
        <v>902.20410000000004</v>
      </c>
      <c r="H45" s="15">
        <f>_xlfn.XLOOKUP(($A45&amp;"_"&amp;TEXT(H$2,"yyyy-mm-dd")),[1]SURVEY123!$A:$A,[1]SURVEY123!$AH:$AH,"")</f>
        <v>940.50160000000005</v>
      </c>
      <c r="I45" s="15">
        <f>_xlfn.XLOOKUP(($A45&amp;"_"&amp;TEXT(I$2,"yyyy-mm-dd")),[1]SURVEY123!$A:$A,[1]SURVEY123!$AH:$AH,"")</f>
        <v>1081.1110000000001</v>
      </c>
      <c r="J45" s="15">
        <f>_xlfn.XLOOKUP(($A45&amp;"_"&amp;TEXT(J$2,"yyyy-mm-dd")),[1]SURVEY123!$A:$A,[1]SURVEY123!$AH:$AH,"")</f>
        <v>816.80529999999999</v>
      </c>
      <c r="K45" s="15">
        <f>_xlfn.XLOOKUP(($A45&amp;"_"&amp;TEXT(K$2,"yyyy-mm-dd")),[1]SURVEY123!$A:$A,[1]SURVEY123!$AH:$AH,"")</f>
        <v>842.12779999999998</v>
      </c>
      <c r="L45" s="15">
        <f>_xlfn.XLOOKUP(($A45&amp;"_"&amp;TEXT(L$2,"yyyy-mm-dd")),[1]SURVEY123!$A:$A,[1]SURVEY123!$AH:$AH,"")</f>
        <v>582.32479999999998</v>
      </c>
      <c r="M45" s="15">
        <f>_xlfn.XLOOKUP(($A45&amp;"_"&amp;TEXT(M$2,"yyyy-mm-dd")),[1]SURVEY123!$A:$A,[1]SURVEY123!$AH:$AH,"")</f>
        <v>712.92380000000003</v>
      </c>
      <c r="N45" s="15">
        <f>_xlfn.XLOOKUP(($A45&amp;"_"&amp;TEXT(N$2,"yyyy-mm-dd")),[1]SURVEY123!$A:$A,[1]SURVEY123!$AH:$AH,"")</f>
        <v>684.52829999999994</v>
      </c>
      <c r="O45" s="15" t="str">
        <f>_xlfn.XLOOKUP(($A45&amp;"_"&amp;TEXT(O$2,"yyyy-mm-dd")),[1]SURVEY123!$A:$A,[1]SURVEY123!$AH:$AH,"")</f>
        <v/>
      </c>
      <c r="P45" s="15" t="str">
        <f>_xlfn.XLOOKUP(($A45&amp;"_"&amp;TEXT(P$2,"yyyy-mm-dd")),[1]SURVEY123!$A:$A,[1]SURVEY123!$AH:$AH,"")</f>
        <v/>
      </c>
      <c r="Q45" s="13" t="str">
        <f>_xlfn.XLOOKUP(($A45&amp;"_"&amp;TEXT(Q$2,"yyyy-mm-dd")),[1]SURVEY123!$A:$A,[1]SURVEY123!$AH:$AH,"")</f>
        <v/>
      </c>
      <c r="R45" s="21">
        <f t="shared" si="1"/>
        <v>11</v>
      </c>
      <c r="S45" s="21">
        <f t="shared" si="2"/>
        <v>11</v>
      </c>
      <c r="T45" s="12" t="str" cm="1">
        <f t="array" ref="T45">_xlfn.IFS(B45="","NA",R45=0, "Excellent", OR(S45=0, S45=1), "Good", S45=2, "Fair", S45&gt;=3, "Poor")</f>
        <v>Poor</v>
      </c>
    </row>
    <row r="46" spans="1:20">
      <c r="A46" s="3" t="s">
        <v>49</v>
      </c>
      <c r="B46" s="10">
        <f t="shared" si="0"/>
        <v>931.13353333333328</v>
      </c>
      <c r="C46" s="15">
        <f>_xlfn.XLOOKUP(($A46&amp;"_"&amp;TEXT(C$2,"yyyy-mm-dd")),[1]SURVEY123!$A:$A,[1]SURVEY123!$AH:$AH,"")</f>
        <v>1235.915</v>
      </c>
      <c r="D46" s="15">
        <f>_xlfn.XLOOKUP(($A46&amp;"_"&amp;TEXT(D$2,"yyyy-mm-dd")),[1]SURVEY123!$A:$A,[1]SURVEY123!$AH:$AH,"")</f>
        <v>1398.819</v>
      </c>
      <c r="E46" s="15">
        <f>_xlfn.XLOOKUP(($A46&amp;"_"&amp;TEXT(E$2,"yyyy-mm-dd")),[1]SURVEY123!$A:$A,[1]SURVEY123!$AH:$AH,"")</f>
        <v>1038.9549999999999</v>
      </c>
      <c r="F46" s="15">
        <f>_xlfn.XLOOKUP(($A46&amp;"_"&amp;TEXT(F$2,"yyyy-mm-dd")),[1]SURVEY123!$A:$A,[1]SURVEY123!$AH:$AH,"")</f>
        <v>587.16300000000001</v>
      </c>
      <c r="G46" s="15">
        <f>_xlfn.XLOOKUP(($A46&amp;"_"&amp;TEXT(G$2,"yyyy-mm-dd")),[1]SURVEY123!$A:$A,[1]SURVEY123!$AH:$AH,"")</f>
        <v>584.89610000000005</v>
      </c>
      <c r="H46" s="15">
        <f>_xlfn.XLOOKUP(($A46&amp;"_"&amp;TEXT(H$2,"yyyy-mm-dd")),[1]SURVEY123!$A:$A,[1]SURVEY123!$AH:$AH,"")</f>
        <v>1002.915</v>
      </c>
      <c r="I46" s="15">
        <f>_xlfn.XLOOKUP(($A46&amp;"_"&amp;TEXT(I$2,"yyyy-mm-dd")),[1]SURVEY123!$A:$A,[1]SURVEY123!$AH:$AH,"")</f>
        <v>819.7527</v>
      </c>
      <c r="J46" s="15">
        <f>_xlfn.XLOOKUP(($A46&amp;"_"&amp;TEXT(J$2,"yyyy-mm-dd")),[1]SURVEY123!$A:$A,[1]SURVEY123!$AH:$AH,"")</f>
        <v>1260.0170000000001</v>
      </c>
      <c r="K46" s="15">
        <f>_xlfn.XLOOKUP(($A46&amp;"_"&amp;TEXT(K$2,"yyyy-mm-dd")),[1]SURVEY123!$A:$A,[1]SURVEY123!$AH:$AH,"")</f>
        <v>985.20939999999996</v>
      </c>
      <c r="L46" s="15">
        <f>_xlfn.XLOOKUP(($A46&amp;"_"&amp;TEXT(L$2,"yyyy-mm-dd")),[1]SURVEY123!$A:$A,[1]SURVEY123!$AH:$AH,"")</f>
        <v>882.0761</v>
      </c>
      <c r="M46" s="15">
        <f>_xlfn.XLOOKUP(($A46&amp;"_"&amp;TEXT(M$2,"yyyy-mm-dd")),[1]SURVEY123!$A:$A,[1]SURVEY123!$AH:$AH,"")</f>
        <v>620.45759999999996</v>
      </c>
      <c r="N46" s="15">
        <f>_xlfn.XLOOKUP(($A46&amp;"_"&amp;TEXT(N$2,"yyyy-mm-dd")),[1]SURVEY123!$A:$A,[1]SURVEY123!$AH:$AH,"")</f>
        <v>757.42650000000003</v>
      </c>
      <c r="O46" s="15" t="str">
        <f>_xlfn.XLOOKUP(($A46&amp;"_"&amp;TEXT(O$2,"yyyy-mm-dd")),[1]SURVEY123!$A:$A,[1]SURVEY123!$AH:$AH,"")</f>
        <v/>
      </c>
      <c r="P46" s="15" t="str">
        <f>_xlfn.XLOOKUP(($A46&amp;"_"&amp;TEXT(P$2,"yyyy-mm-dd")),[1]SURVEY123!$A:$A,[1]SURVEY123!$AH:$AH,"")</f>
        <v/>
      </c>
      <c r="Q46" s="13" t="str">
        <f>_xlfn.XLOOKUP(($A46&amp;"_"&amp;TEXT(Q$2,"yyyy-mm-dd")),[1]SURVEY123!$A:$A,[1]SURVEY123!$AH:$AH,"")</f>
        <v/>
      </c>
      <c r="R46" s="21">
        <f t="shared" si="1"/>
        <v>12</v>
      </c>
      <c r="S46" s="21">
        <f t="shared" si="2"/>
        <v>12</v>
      </c>
      <c r="T46" s="12" t="str" cm="1">
        <f t="array" ref="T46">_xlfn.IFS(B46="","NA",R46=0, "Excellent", OR(S46=0, S46=1), "Good", S46=2, "Fair", S46&gt;=3, "Poor")</f>
        <v>Poor</v>
      </c>
    </row>
    <row r="47" spans="1:20">
      <c r="A47" s="3" t="s">
        <v>50</v>
      </c>
      <c r="B47" s="10">
        <f t="shared" si="0"/>
        <v>380.91574166666669</v>
      </c>
      <c r="C47" s="15">
        <f>_xlfn.XLOOKUP(($A47&amp;"_"&amp;TEXT(C$2,"yyyy-mm-dd")),[1]SURVEY123!$A:$A,[1]SURVEY123!$AH:$AH,"")</f>
        <v>338.03879999999998</v>
      </c>
      <c r="D47" s="15">
        <f>_xlfn.XLOOKUP(($A47&amp;"_"&amp;TEXT(D$2,"yyyy-mm-dd")),[1]SURVEY123!$A:$A,[1]SURVEY123!$AH:$AH,"")</f>
        <v>323.36149999999998</v>
      </c>
      <c r="E47" s="15">
        <f>_xlfn.XLOOKUP(($A47&amp;"_"&amp;TEXT(E$2,"yyyy-mm-dd")),[1]SURVEY123!$A:$A,[1]SURVEY123!$AH:$AH,"")</f>
        <v>302.53879999999998</v>
      </c>
      <c r="F47" s="15">
        <f>_xlfn.XLOOKUP(($A47&amp;"_"&amp;TEXT(F$2,"yyyy-mm-dd")),[1]SURVEY123!$A:$A,[1]SURVEY123!$AH:$AH,"")</f>
        <v>255.79259999999999</v>
      </c>
      <c r="G47" s="15">
        <f>_xlfn.XLOOKUP(($A47&amp;"_"&amp;TEXT(G$2,"yyyy-mm-dd")),[1]SURVEY123!$A:$A,[1]SURVEY123!$AH:$AH,"")</f>
        <v>241.53700000000001</v>
      </c>
      <c r="H47" s="15">
        <f>_xlfn.XLOOKUP(($A47&amp;"_"&amp;TEXT(H$2,"yyyy-mm-dd")),[1]SURVEY123!$A:$A,[1]SURVEY123!$AH:$AH,"")</f>
        <v>273.23480000000001</v>
      </c>
      <c r="I47" s="15">
        <f>_xlfn.XLOOKUP(($A47&amp;"_"&amp;TEXT(I$2,"yyyy-mm-dd")),[1]SURVEY123!$A:$A,[1]SURVEY123!$AH:$AH,"")</f>
        <v>217.88210000000001</v>
      </c>
      <c r="J47" s="15">
        <f>_xlfn.XLOOKUP(($A47&amp;"_"&amp;TEXT(J$2,"yyyy-mm-dd")),[1]SURVEY123!$A:$A,[1]SURVEY123!$AH:$AH,"")</f>
        <v>292.03730000000002</v>
      </c>
      <c r="K47" s="15">
        <f>_xlfn.XLOOKUP(($A47&amp;"_"&amp;TEXT(K$2,"yyyy-mm-dd")),[1]SURVEY123!$A:$A,[1]SURVEY123!$AH:$AH,"")</f>
        <v>311.50479999999999</v>
      </c>
      <c r="L47" s="15">
        <f>_xlfn.XLOOKUP(($A47&amp;"_"&amp;TEXT(L$2,"yyyy-mm-dd")),[1]SURVEY123!$A:$A,[1]SURVEY123!$AH:$AH,"")</f>
        <v>235.79159999999999</v>
      </c>
      <c r="M47" s="15">
        <f>_xlfn.XLOOKUP(($A47&amp;"_"&amp;TEXT(M$2,"yyyy-mm-dd")),[1]SURVEY123!$A:$A,[1]SURVEY123!$AH:$AH,"")</f>
        <v>668.09760000000006</v>
      </c>
      <c r="N47" s="15">
        <f>_xlfn.XLOOKUP(($A47&amp;"_"&amp;TEXT(N$2,"yyyy-mm-dd")),[1]SURVEY123!$A:$A,[1]SURVEY123!$AH:$AH,"")</f>
        <v>1111.172</v>
      </c>
      <c r="O47" s="15" t="str">
        <f>_xlfn.XLOOKUP(($A47&amp;"_"&amp;TEXT(O$2,"yyyy-mm-dd")),[1]SURVEY123!$A:$A,[1]SURVEY123!$AH:$AH,"")</f>
        <v/>
      </c>
      <c r="P47" s="15" t="str">
        <f>_xlfn.XLOOKUP(($A47&amp;"_"&amp;TEXT(P$2,"yyyy-mm-dd")),[1]SURVEY123!$A:$A,[1]SURVEY123!$AH:$AH,"")</f>
        <v/>
      </c>
      <c r="Q47" s="13" t="str">
        <f>_xlfn.XLOOKUP(($A47&amp;"_"&amp;TEXT(Q$2,"yyyy-mm-dd")),[1]SURVEY123!$A:$A,[1]SURVEY123!$AH:$AH,"")</f>
        <v/>
      </c>
      <c r="R47" s="21">
        <f t="shared" si="1"/>
        <v>12</v>
      </c>
      <c r="S47" s="21">
        <f t="shared" si="2"/>
        <v>11</v>
      </c>
      <c r="T47" s="12" t="str" cm="1">
        <f t="array" ref="T47">_xlfn.IFS(B47="","NA",R47=0, "Excellent", OR(S47=0, S47=1), "Good", S47=2, "Fair", S47&gt;=3, "Poor")</f>
        <v>Poor</v>
      </c>
    </row>
    <row r="48" spans="1:20">
      <c r="A48" s="3" t="s">
        <v>51</v>
      </c>
      <c r="B48" s="10">
        <f t="shared" si="0"/>
        <v>228.77999166666666</v>
      </c>
      <c r="C48" s="15">
        <f>_xlfn.XLOOKUP(($A48&amp;"_"&amp;TEXT(C$2,"yyyy-mm-dd")),[1]SURVEY123!$A:$A,[1]SURVEY123!$AH:$AH,"")</f>
        <v>226.3991</v>
      </c>
      <c r="D48" s="15">
        <f>_xlfn.XLOOKUP(($A48&amp;"_"&amp;TEXT(D$2,"yyyy-mm-dd")),[1]SURVEY123!$A:$A,[1]SURVEY123!$AH:$AH,"")</f>
        <v>217.5829</v>
      </c>
      <c r="E48" s="15">
        <f>_xlfn.XLOOKUP(($A48&amp;"_"&amp;TEXT(E$2,"yyyy-mm-dd")),[1]SURVEY123!$A:$A,[1]SURVEY123!$AH:$AH,"")</f>
        <v>182.74639999999999</v>
      </c>
      <c r="F48" s="15">
        <f>_xlfn.XLOOKUP(($A48&amp;"_"&amp;TEXT(F$2,"yyyy-mm-dd")),[1]SURVEY123!$A:$A,[1]SURVEY123!$AH:$AH,"")</f>
        <v>196.62729999999999</v>
      </c>
      <c r="G48" s="15">
        <f>_xlfn.XLOOKUP(($A48&amp;"_"&amp;TEXT(G$2,"yyyy-mm-dd")),[1]SURVEY123!$A:$A,[1]SURVEY123!$AH:$AH,"")</f>
        <v>201.19710000000001</v>
      </c>
      <c r="H48" s="15">
        <f>_xlfn.XLOOKUP(($A48&amp;"_"&amp;TEXT(H$2,"yyyy-mm-dd")),[1]SURVEY123!$A:$A,[1]SURVEY123!$AH:$AH,"")</f>
        <v>207.738</v>
      </c>
      <c r="I48" s="15">
        <f>_xlfn.XLOOKUP(($A48&amp;"_"&amp;TEXT(I$2,"yyyy-mm-dd")),[1]SURVEY123!$A:$A,[1]SURVEY123!$AH:$AH,"")</f>
        <v>238.45930000000001</v>
      </c>
      <c r="J48" s="15">
        <f>_xlfn.XLOOKUP(($A48&amp;"_"&amp;TEXT(J$2,"yyyy-mm-dd")),[1]SURVEY123!$A:$A,[1]SURVEY123!$AH:$AH,"")</f>
        <v>249.7517</v>
      </c>
      <c r="K48" s="15">
        <f>_xlfn.XLOOKUP(($A48&amp;"_"&amp;TEXT(K$2,"yyyy-mm-dd")),[1]SURVEY123!$A:$A,[1]SURVEY123!$AH:$AH,"")</f>
        <v>251.179</v>
      </c>
      <c r="L48" s="15">
        <f>_xlfn.XLOOKUP(($A48&amp;"_"&amp;TEXT(L$2,"yyyy-mm-dd")),[1]SURVEY123!$A:$A,[1]SURVEY123!$AH:$AH,"")</f>
        <v>255.04499999999999</v>
      </c>
      <c r="M48" s="15">
        <f>_xlfn.XLOOKUP(($A48&amp;"_"&amp;TEXT(M$2,"yyyy-mm-dd")),[1]SURVEY123!$A:$A,[1]SURVEY123!$AH:$AH,"")</f>
        <v>262.1454</v>
      </c>
      <c r="N48" s="15">
        <f>_xlfn.XLOOKUP(($A48&amp;"_"&amp;TEXT(N$2,"yyyy-mm-dd")),[1]SURVEY123!$A:$A,[1]SURVEY123!$AH:$AH,"")</f>
        <v>256.48869999999999</v>
      </c>
      <c r="O48" s="15" t="str">
        <f>_xlfn.XLOOKUP(($A48&amp;"_"&amp;TEXT(O$2,"yyyy-mm-dd")),[1]SURVEY123!$A:$A,[1]SURVEY123!$AH:$AH,"")</f>
        <v/>
      </c>
      <c r="P48" s="15" t="str">
        <f>_xlfn.XLOOKUP(($A48&amp;"_"&amp;TEXT(P$2,"yyyy-mm-dd")),[1]SURVEY123!$A:$A,[1]SURVEY123!$AH:$AH,"")</f>
        <v/>
      </c>
      <c r="Q48" s="13" t="str">
        <f>_xlfn.XLOOKUP(($A48&amp;"_"&amp;TEXT(Q$2,"yyyy-mm-dd")),[1]SURVEY123!$A:$A,[1]SURVEY123!$AH:$AH,"")</f>
        <v/>
      </c>
      <c r="R48" s="21">
        <f t="shared" si="1"/>
        <v>12</v>
      </c>
      <c r="S48" s="21">
        <f t="shared" si="2"/>
        <v>6</v>
      </c>
      <c r="T48" s="12" t="str" cm="1">
        <f t="array" ref="T48">_xlfn.IFS(B48="","NA",R48=0, "Excellent", OR(S48=0, S48=1), "Good", S48=2, "Fair", S48&gt;=3, "Poor")</f>
        <v>Poor</v>
      </c>
    </row>
    <row r="49" spans="1:20">
      <c r="A49" s="3" t="s">
        <v>52</v>
      </c>
      <c r="B49" s="10">
        <f t="shared" si="0"/>
        <v>356.91692499999999</v>
      </c>
      <c r="C49" s="15">
        <f>_xlfn.XLOOKUP(($A49&amp;"_"&amp;TEXT(C$2,"yyyy-mm-dd")),[1]SURVEY123!$A:$A,[1]SURVEY123!$AH:$AH,"")</f>
        <v>285.06509999999997</v>
      </c>
      <c r="D49" s="15">
        <f>_xlfn.XLOOKUP(($A49&amp;"_"&amp;TEXT(D$2,"yyyy-mm-dd")),[1]SURVEY123!$A:$A,[1]SURVEY123!$AH:$AH,"")</f>
        <v>266.59339999999997</v>
      </c>
      <c r="E49" s="15">
        <f>_xlfn.XLOOKUP(($A49&amp;"_"&amp;TEXT(E$2,"yyyy-mm-dd")),[1]SURVEY123!$A:$A,[1]SURVEY123!$AH:$AH,"")</f>
        <v>205.95359999999999</v>
      </c>
      <c r="F49" s="15">
        <f>_xlfn.XLOOKUP(($A49&amp;"_"&amp;TEXT(F$2,"yyyy-mm-dd")),[1]SURVEY123!$A:$A,[1]SURVEY123!$AH:$AH,"")</f>
        <v>333.42939999999999</v>
      </c>
      <c r="G49" s="15">
        <f>_xlfn.XLOOKUP(($A49&amp;"_"&amp;TEXT(G$2,"yyyy-mm-dd")),[1]SURVEY123!$A:$A,[1]SURVEY123!$AH:$AH,"")</f>
        <v>235.5616</v>
      </c>
      <c r="H49" s="15" t="str">
        <f>_xlfn.XLOOKUP(($A49&amp;"_"&amp;TEXT(H$2,"yyyy-mm-dd")),[1]SURVEY123!$A:$A,[1]SURVEY123!$AH:$AH,"")</f>
        <v/>
      </c>
      <c r="I49" s="15">
        <f>_xlfn.XLOOKUP(($A49&amp;"_"&amp;TEXT(I$2,"yyyy-mm-dd")),[1]SURVEY123!$A:$A,[1]SURVEY123!$AH:$AH,"")</f>
        <v>496.27379999999999</v>
      </c>
      <c r="J49" s="15" t="str">
        <f>_xlfn.XLOOKUP(($A49&amp;"_"&amp;TEXT(J$2,"yyyy-mm-dd")),[1]SURVEY123!$A:$A,[1]SURVEY123!$AH:$AH,"")</f>
        <v/>
      </c>
      <c r="K49" s="15">
        <f>_xlfn.XLOOKUP(($A49&amp;"_"&amp;TEXT(K$2,"yyyy-mm-dd")),[1]SURVEY123!$A:$A,[1]SURVEY123!$AH:$AH,"")</f>
        <v>430.37920000000003</v>
      </c>
      <c r="L49" s="15" t="str">
        <f>_xlfn.XLOOKUP(($A49&amp;"_"&amp;TEXT(L$2,"yyyy-mm-dd")),[1]SURVEY123!$A:$A,[1]SURVEY123!$AH:$AH,"")</f>
        <v/>
      </c>
      <c r="M49" s="15" t="str">
        <f>_xlfn.XLOOKUP(($A49&amp;"_"&amp;TEXT(M$2,"yyyy-mm-dd")),[1]SURVEY123!$A:$A,[1]SURVEY123!$AH:$AH,"")</f>
        <v/>
      </c>
      <c r="N49" s="15">
        <f>_xlfn.XLOOKUP(($A49&amp;"_"&amp;TEXT(N$2,"yyyy-mm-dd")),[1]SURVEY123!$A:$A,[1]SURVEY123!$AH:$AH,"")</f>
        <v>602.07929999999999</v>
      </c>
      <c r="O49" s="15" t="str">
        <f>_xlfn.XLOOKUP(($A49&amp;"_"&amp;TEXT(O$2,"yyyy-mm-dd")),[1]SURVEY123!$A:$A,[1]SURVEY123!$AH:$AH,"")</f>
        <v/>
      </c>
      <c r="P49" s="15" t="str">
        <f>_xlfn.XLOOKUP(($A49&amp;"_"&amp;TEXT(P$2,"yyyy-mm-dd")),[1]SURVEY123!$A:$A,[1]SURVEY123!$AH:$AH,"")</f>
        <v/>
      </c>
      <c r="Q49" s="13" t="str">
        <f>_xlfn.XLOOKUP(($A49&amp;"_"&amp;TEXT(Q$2,"yyyy-mm-dd")),[1]SURVEY123!$A:$A,[1]SURVEY123!$AH:$AH,"")</f>
        <v/>
      </c>
      <c r="R49" s="21">
        <f t="shared" si="1"/>
        <v>8</v>
      </c>
      <c r="S49" s="21">
        <f t="shared" si="2"/>
        <v>7</v>
      </c>
      <c r="T49" s="12" t="str" cm="1">
        <f t="array" ref="T49">_xlfn.IFS(B49="","NA",R49=0, "Excellent", OR(S49=0, S49=1), "Good", S49=2, "Fair", S49&gt;=3, "Poor")</f>
        <v>Poor</v>
      </c>
    </row>
    <row r="50" spans="1:20">
      <c r="A50" s="3" t="s">
        <v>53</v>
      </c>
      <c r="B50" s="10" t="str">
        <f t="shared" si="0"/>
        <v/>
      </c>
      <c r="C50" s="15" t="str">
        <f>_xlfn.XLOOKUP(($A50&amp;"_"&amp;TEXT(C$2,"yyyy-mm-dd")),[1]SURVEY123!$A:$A,[1]SURVEY123!$AH:$AH,"")</f>
        <v/>
      </c>
      <c r="D50" s="15" t="str">
        <f>_xlfn.XLOOKUP(($A50&amp;"_"&amp;TEXT(D$2,"yyyy-mm-dd")),[1]SURVEY123!$A:$A,[1]SURVEY123!$AH:$AH,"")</f>
        <v/>
      </c>
      <c r="E50" s="15" t="str">
        <f>_xlfn.XLOOKUP(($A50&amp;"_"&amp;TEXT(E$2,"yyyy-mm-dd")),[1]SURVEY123!$A:$A,[1]SURVEY123!$AH:$AH,"")</f>
        <v/>
      </c>
      <c r="F50" s="15" t="str">
        <f>_xlfn.XLOOKUP(($A50&amp;"_"&amp;TEXT(F$2,"yyyy-mm-dd")),[1]SURVEY123!$A:$A,[1]SURVEY123!$AH:$AH,"")</f>
        <v/>
      </c>
      <c r="G50" s="15" t="str">
        <f>_xlfn.XLOOKUP(($A50&amp;"_"&amp;TEXT(G$2,"yyyy-mm-dd")),[1]SURVEY123!$A:$A,[1]SURVEY123!$AH:$AH,"")</f>
        <v/>
      </c>
      <c r="H50" s="15" t="str">
        <f>_xlfn.XLOOKUP(($A50&amp;"_"&amp;TEXT(H$2,"yyyy-mm-dd")),[1]SURVEY123!$A:$A,[1]SURVEY123!$AH:$AH,"")</f>
        <v/>
      </c>
      <c r="I50" s="15" t="str">
        <f>_xlfn.XLOOKUP(($A50&amp;"_"&amp;TEXT(I$2,"yyyy-mm-dd")),[1]SURVEY123!$A:$A,[1]SURVEY123!$AH:$AH,"")</f>
        <v/>
      </c>
      <c r="J50" s="15" t="str">
        <f>_xlfn.XLOOKUP(($A50&amp;"_"&amp;TEXT(J$2,"yyyy-mm-dd")),[1]SURVEY123!$A:$A,[1]SURVEY123!$AH:$AH,"")</f>
        <v/>
      </c>
      <c r="K50" s="15" t="str">
        <f>_xlfn.XLOOKUP(($A50&amp;"_"&amp;TEXT(K$2,"yyyy-mm-dd")),[1]SURVEY123!$A:$A,[1]SURVEY123!$AH:$AH,"")</f>
        <v/>
      </c>
      <c r="L50" s="15" t="str">
        <f>_xlfn.XLOOKUP(($A50&amp;"_"&amp;TEXT(L$2,"yyyy-mm-dd")),[1]SURVEY123!$A:$A,[1]SURVEY123!$AH:$AH,"")</f>
        <v/>
      </c>
      <c r="M50" s="15" t="str">
        <f>_xlfn.XLOOKUP(($A50&amp;"_"&amp;TEXT(M$2,"yyyy-mm-dd")),[1]SURVEY123!$A:$A,[1]SURVEY123!$AH:$AH,"")</f>
        <v/>
      </c>
      <c r="N50" s="15" t="str">
        <f>_xlfn.XLOOKUP(($A50&amp;"_"&amp;TEXT(N$2,"yyyy-mm-dd")),[1]SURVEY123!$A:$A,[1]SURVEY123!$AH:$AH,"")</f>
        <v/>
      </c>
      <c r="O50" s="15" t="str">
        <f>_xlfn.XLOOKUP(($A50&amp;"_"&amp;TEXT(O$2,"yyyy-mm-dd")),[1]SURVEY123!$A:$A,[1]SURVEY123!$AH:$AH,"")</f>
        <v/>
      </c>
      <c r="P50" s="15" t="str">
        <f>_xlfn.XLOOKUP(($A50&amp;"_"&amp;TEXT(P$2,"yyyy-mm-dd")),[1]SURVEY123!$A:$A,[1]SURVEY123!$AH:$AH,"")</f>
        <v/>
      </c>
      <c r="Q50" s="13" t="str">
        <f>_xlfn.XLOOKUP(($A50&amp;"_"&amp;TEXT(Q$2,"yyyy-mm-dd")),[1]SURVEY123!$A:$A,[1]SURVEY123!$AH:$AH,"")</f>
        <v/>
      </c>
      <c r="R50" s="21">
        <f t="shared" si="1"/>
        <v>0</v>
      </c>
      <c r="S50" s="21">
        <f t="shared" si="2"/>
        <v>0</v>
      </c>
      <c r="T50" s="12" t="str" cm="1">
        <f t="array" ref="T50">_xlfn.IFS(B50="","NA",R50=0, "Excellent", OR(S50=0, S50=1), "Good", S50=2, "Fair", S50&gt;=3, "Poor")</f>
        <v>NA</v>
      </c>
    </row>
    <row r="51" spans="1:20">
      <c r="A51" s="3" t="s">
        <v>54</v>
      </c>
      <c r="B51" s="10" t="str">
        <f t="shared" si="0"/>
        <v/>
      </c>
      <c r="C51" s="15" t="str">
        <f>_xlfn.XLOOKUP(($A51&amp;"_"&amp;TEXT(C$2,"yyyy-mm-dd")),[1]SURVEY123!$A:$A,[1]SURVEY123!$AH:$AH,"")</f>
        <v/>
      </c>
      <c r="D51" s="15" t="str">
        <f>_xlfn.XLOOKUP(($A51&amp;"_"&amp;TEXT(D$2,"yyyy-mm-dd")),[1]SURVEY123!$A:$A,[1]SURVEY123!$AH:$AH,"")</f>
        <v/>
      </c>
      <c r="E51" s="15" t="str">
        <f>_xlfn.XLOOKUP(($A51&amp;"_"&amp;TEXT(E$2,"yyyy-mm-dd")),[1]SURVEY123!$A:$A,[1]SURVEY123!$AH:$AH,"")</f>
        <v/>
      </c>
      <c r="F51" s="15" t="str">
        <f>_xlfn.XLOOKUP(($A51&amp;"_"&amp;TEXT(F$2,"yyyy-mm-dd")),[1]SURVEY123!$A:$A,[1]SURVEY123!$AH:$AH,"")</f>
        <v/>
      </c>
      <c r="G51" s="15" t="str">
        <f>_xlfn.XLOOKUP(($A51&amp;"_"&amp;TEXT(G$2,"yyyy-mm-dd")),[1]SURVEY123!$A:$A,[1]SURVEY123!$AH:$AH,"")</f>
        <v/>
      </c>
      <c r="H51" s="15" t="str">
        <f>_xlfn.XLOOKUP(($A51&amp;"_"&amp;TEXT(H$2,"yyyy-mm-dd")),[1]SURVEY123!$A:$A,[1]SURVEY123!$AH:$AH,"")</f>
        <v/>
      </c>
      <c r="I51" s="15" t="str">
        <f>_xlfn.XLOOKUP(($A51&amp;"_"&amp;TEXT(I$2,"yyyy-mm-dd")),[1]SURVEY123!$A:$A,[1]SURVEY123!$AH:$AH,"")</f>
        <v/>
      </c>
      <c r="J51" s="15" t="str">
        <f>_xlfn.XLOOKUP(($A51&amp;"_"&amp;TEXT(J$2,"yyyy-mm-dd")),[1]SURVEY123!$A:$A,[1]SURVEY123!$AH:$AH,"")</f>
        <v/>
      </c>
      <c r="K51" s="15" t="str">
        <f>_xlfn.XLOOKUP(($A51&amp;"_"&amp;TEXT(K$2,"yyyy-mm-dd")),[1]SURVEY123!$A:$A,[1]SURVEY123!$AH:$AH,"")</f>
        <v/>
      </c>
      <c r="L51" s="15" t="str">
        <f>_xlfn.XLOOKUP(($A51&amp;"_"&amp;TEXT(L$2,"yyyy-mm-dd")),[1]SURVEY123!$A:$A,[1]SURVEY123!$AH:$AH,"")</f>
        <v/>
      </c>
      <c r="M51" s="15" t="str">
        <f>_xlfn.XLOOKUP(($A51&amp;"_"&amp;TEXT(M$2,"yyyy-mm-dd")),[1]SURVEY123!$A:$A,[1]SURVEY123!$AH:$AH,"")</f>
        <v/>
      </c>
      <c r="N51" s="15" t="str">
        <f>_xlfn.XLOOKUP(($A51&amp;"_"&amp;TEXT(N$2,"yyyy-mm-dd")),[1]SURVEY123!$A:$A,[1]SURVEY123!$AH:$AH,"")</f>
        <v/>
      </c>
      <c r="O51" s="15" t="str">
        <f>_xlfn.XLOOKUP(($A51&amp;"_"&amp;TEXT(O$2,"yyyy-mm-dd")),[1]SURVEY123!$A:$A,[1]SURVEY123!$AH:$AH,"")</f>
        <v/>
      </c>
      <c r="P51" s="15" t="str">
        <f>_xlfn.XLOOKUP(($A51&amp;"_"&amp;TEXT(P$2,"yyyy-mm-dd")),[1]SURVEY123!$A:$A,[1]SURVEY123!$AH:$AH,"")</f>
        <v/>
      </c>
      <c r="Q51" s="13" t="str">
        <f>_xlfn.XLOOKUP(($A51&amp;"_"&amp;TEXT(Q$2,"yyyy-mm-dd")),[1]SURVEY123!$A:$A,[1]SURVEY123!$AH:$AH,"")</f>
        <v/>
      </c>
      <c r="R51" s="21">
        <f t="shared" si="1"/>
        <v>0</v>
      </c>
      <c r="S51" s="21">
        <f t="shared" si="2"/>
        <v>0</v>
      </c>
      <c r="T51" s="12" t="str" cm="1">
        <f t="array" ref="T51">_xlfn.IFS(B51="","NA",R51=0, "Excellent", OR(S51=0, S51=1), "Good", S51=2, "Fair", S51&gt;=3, "Poor")</f>
        <v>NA</v>
      </c>
    </row>
    <row r="52" spans="1:20">
      <c r="A52" s="3" t="s">
        <v>55</v>
      </c>
      <c r="B52" s="10" t="str">
        <f t="shared" si="0"/>
        <v/>
      </c>
      <c r="C52" s="15" t="str">
        <f>_xlfn.XLOOKUP(($A52&amp;"_"&amp;TEXT(C$2,"yyyy-mm-dd")),[1]SURVEY123!$A:$A,[1]SURVEY123!$AH:$AH,"")</f>
        <v/>
      </c>
      <c r="D52" s="15" t="str">
        <f>_xlfn.XLOOKUP(($A52&amp;"_"&amp;TEXT(D$2,"yyyy-mm-dd")),[1]SURVEY123!$A:$A,[1]SURVEY123!$AH:$AH,"")</f>
        <v/>
      </c>
      <c r="E52" s="15" t="str">
        <f>_xlfn.XLOOKUP(($A52&amp;"_"&amp;TEXT(E$2,"yyyy-mm-dd")),[1]SURVEY123!$A:$A,[1]SURVEY123!$AH:$AH,"")</f>
        <v/>
      </c>
      <c r="F52" s="15" t="str">
        <f>_xlfn.XLOOKUP(($A52&amp;"_"&amp;TEXT(F$2,"yyyy-mm-dd")),[1]SURVEY123!$A:$A,[1]SURVEY123!$AH:$AH,"")</f>
        <v/>
      </c>
      <c r="G52" s="15" t="str">
        <f>_xlfn.XLOOKUP(($A52&amp;"_"&amp;TEXT(G$2,"yyyy-mm-dd")),[1]SURVEY123!$A:$A,[1]SURVEY123!$AH:$AH,"")</f>
        <v/>
      </c>
      <c r="H52" s="15" t="str">
        <f>_xlfn.XLOOKUP(($A52&amp;"_"&amp;TEXT(H$2,"yyyy-mm-dd")),[1]SURVEY123!$A:$A,[1]SURVEY123!$AH:$AH,"")</f>
        <v/>
      </c>
      <c r="I52" s="15" t="str">
        <f>_xlfn.XLOOKUP(($A52&amp;"_"&amp;TEXT(I$2,"yyyy-mm-dd")),[1]SURVEY123!$A:$A,[1]SURVEY123!$AH:$AH,"")</f>
        <v/>
      </c>
      <c r="J52" s="15" t="str">
        <f>_xlfn.XLOOKUP(($A52&amp;"_"&amp;TEXT(J$2,"yyyy-mm-dd")),[1]SURVEY123!$A:$A,[1]SURVEY123!$AH:$AH,"")</f>
        <v/>
      </c>
      <c r="K52" s="15" t="str">
        <f>_xlfn.XLOOKUP(($A52&amp;"_"&amp;TEXT(K$2,"yyyy-mm-dd")),[1]SURVEY123!$A:$A,[1]SURVEY123!$AH:$AH,"")</f>
        <v/>
      </c>
      <c r="L52" s="15" t="str">
        <f>_xlfn.XLOOKUP(($A52&amp;"_"&amp;TEXT(L$2,"yyyy-mm-dd")),[1]SURVEY123!$A:$A,[1]SURVEY123!$AH:$AH,"")</f>
        <v/>
      </c>
      <c r="M52" s="15" t="str">
        <f>_xlfn.XLOOKUP(($A52&amp;"_"&amp;TEXT(M$2,"yyyy-mm-dd")),[1]SURVEY123!$A:$A,[1]SURVEY123!$AH:$AH,"")</f>
        <v/>
      </c>
      <c r="N52" s="15" t="str">
        <f>_xlfn.XLOOKUP(($A52&amp;"_"&amp;TEXT(N$2,"yyyy-mm-dd")),[1]SURVEY123!$A:$A,[1]SURVEY123!$AH:$AH,"")</f>
        <v/>
      </c>
      <c r="O52" s="15" t="str">
        <f>_xlfn.XLOOKUP(($A52&amp;"_"&amp;TEXT(O$2,"yyyy-mm-dd")),[1]SURVEY123!$A:$A,[1]SURVEY123!$AH:$AH,"")</f>
        <v/>
      </c>
      <c r="P52" s="15" t="str">
        <f>_xlfn.XLOOKUP(($A52&amp;"_"&amp;TEXT(P$2,"yyyy-mm-dd")),[1]SURVEY123!$A:$A,[1]SURVEY123!$AH:$AH,"")</f>
        <v/>
      </c>
      <c r="Q52" s="13" t="str">
        <f>_xlfn.XLOOKUP(($A52&amp;"_"&amp;TEXT(Q$2,"yyyy-mm-dd")),[1]SURVEY123!$A:$A,[1]SURVEY123!$AH:$AH,"")</f>
        <v/>
      </c>
      <c r="R52" s="21">
        <f t="shared" si="1"/>
        <v>0</v>
      </c>
      <c r="S52" s="21">
        <f t="shared" si="2"/>
        <v>0</v>
      </c>
      <c r="T52" s="12" t="str" cm="1">
        <f t="array" ref="T52">_xlfn.IFS(B52="","NA",R52=0, "Excellent", OR(S52=0, S52=1), "Good", S52=2, "Fair", S52&gt;=3, "Poor")</f>
        <v>NA</v>
      </c>
    </row>
    <row r="53" spans="1:20">
      <c r="A53" s="3" t="s">
        <v>56</v>
      </c>
      <c r="B53" s="10">
        <f t="shared" si="0"/>
        <v>361.37966666666671</v>
      </c>
      <c r="C53" s="15" t="str">
        <f>_xlfn.XLOOKUP(($A53&amp;"_"&amp;TEXT(C$2,"yyyy-mm-dd")),[1]SURVEY123!$A:$A,[1]SURVEY123!$AH:$AH,"")</f>
        <v/>
      </c>
      <c r="D53" s="15" t="str">
        <f>_xlfn.XLOOKUP(($A53&amp;"_"&amp;TEXT(D$2,"yyyy-mm-dd")),[1]SURVEY123!$A:$A,[1]SURVEY123!$AH:$AH,"")</f>
        <v/>
      </c>
      <c r="E53" s="15" t="str">
        <f>_xlfn.XLOOKUP(($A53&amp;"_"&amp;TEXT(E$2,"yyyy-mm-dd")),[1]SURVEY123!$A:$A,[1]SURVEY123!$AH:$AH,"")</f>
        <v/>
      </c>
      <c r="F53" s="15" t="str">
        <f>_xlfn.XLOOKUP(($A53&amp;"_"&amp;TEXT(F$2,"yyyy-mm-dd")),[1]SURVEY123!$A:$A,[1]SURVEY123!$AH:$AH,"")</f>
        <v/>
      </c>
      <c r="G53" s="15" t="str">
        <f>_xlfn.XLOOKUP(($A53&amp;"_"&amp;TEXT(G$2,"yyyy-mm-dd")),[1]SURVEY123!$A:$A,[1]SURVEY123!$AH:$AH,"")</f>
        <v/>
      </c>
      <c r="H53" s="15" t="str">
        <f>_xlfn.XLOOKUP(($A53&amp;"_"&amp;TEXT(H$2,"yyyy-mm-dd")),[1]SURVEY123!$A:$A,[1]SURVEY123!$AH:$AH,"")</f>
        <v/>
      </c>
      <c r="I53" s="15">
        <f>_xlfn.XLOOKUP(($A53&amp;"_"&amp;TEXT(I$2,"yyyy-mm-dd")),[1]SURVEY123!$A:$A,[1]SURVEY123!$AH:$AH,"")</f>
        <v>353.25470000000001</v>
      </c>
      <c r="J53" s="15">
        <f>_xlfn.XLOOKUP(($A53&amp;"_"&amp;TEXT(J$2,"yyyy-mm-dd")),[1]SURVEY123!$A:$A,[1]SURVEY123!$AH:$AH,"")</f>
        <v>355.33049999999997</v>
      </c>
      <c r="K53" s="15">
        <f>_xlfn.XLOOKUP(($A53&amp;"_"&amp;TEXT(K$2,"yyyy-mm-dd")),[1]SURVEY123!$A:$A,[1]SURVEY123!$AH:$AH,"")</f>
        <v>374.91199999999998</v>
      </c>
      <c r="L53" s="15">
        <f>_xlfn.XLOOKUP(($A53&amp;"_"&amp;TEXT(L$2,"yyyy-mm-dd")),[1]SURVEY123!$A:$A,[1]SURVEY123!$AH:$AH,"")</f>
        <v>313.9864</v>
      </c>
      <c r="M53" s="15">
        <f>_xlfn.XLOOKUP(($A53&amp;"_"&amp;TEXT(M$2,"yyyy-mm-dd")),[1]SURVEY123!$A:$A,[1]SURVEY123!$AH:$AH,"")</f>
        <v>381.21190000000001</v>
      </c>
      <c r="N53" s="15">
        <f>_xlfn.XLOOKUP(($A53&amp;"_"&amp;TEXT(N$2,"yyyy-mm-dd")),[1]SURVEY123!$A:$A,[1]SURVEY123!$AH:$AH,"")</f>
        <v>389.58249999999998</v>
      </c>
      <c r="O53" s="15" t="str">
        <f>_xlfn.XLOOKUP(($A53&amp;"_"&amp;TEXT(O$2,"yyyy-mm-dd")),[1]SURVEY123!$A:$A,[1]SURVEY123!$AH:$AH,"")</f>
        <v/>
      </c>
      <c r="P53" s="15" t="str">
        <f>_xlfn.XLOOKUP(($A53&amp;"_"&amp;TEXT(P$2,"yyyy-mm-dd")),[1]SURVEY123!$A:$A,[1]SURVEY123!$AH:$AH,"")</f>
        <v/>
      </c>
      <c r="Q53" s="13" t="str">
        <f>_xlfn.XLOOKUP(($A53&amp;"_"&amp;TEXT(Q$2,"yyyy-mm-dd")),[1]SURVEY123!$A:$A,[1]SURVEY123!$AH:$AH,"")</f>
        <v/>
      </c>
      <c r="R53" s="21">
        <f t="shared" si="1"/>
        <v>6</v>
      </c>
      <c r="S53" s="21">
        <f t="shared" si="2"/>
        <v>6</v>
      </c>
      <c r="T53" s="12" t="str" cm="1">
        <f t="array" ref="T53">_xlfn.IFS(B53="","NA",R53=0, "Excellent", OR(S53=0, S53=1), "Good", S53=2, "Fair", S53&gt;=3, "Poor")</f>
        <v>Poor</v>
      </c>
    </row>
    <row r="54" spans="1:20">
      <c r="A54" s="3" t="s">
        <v>57</v>
      </c>
      <c r="B54" s="10">
        <f t="shared" si="0"/>
        <v>558.4615500000001</v>
      </c>
      <c r="C54" s="15" t="str">
        <f>_xlfn.XLOOKUP(($A54&amp;"_"&amp;TEXT(C$2,"yyyy-mm-dd")),[1]SURVEY123!$A:$A,[1]SURVEY123!$AH:$AH,"")</f>
        <v/>
      </c>
      <c r="D54" s="15" t="str">
        <f>_xlfn.XLOOKUP(($A54&amp;"_"&amp;TEXT(D$2,"yyyy-mm-dd")),[1]SURVEY123!$A:$A,[1]SURVEY123!$AH:$AH,"")</f>
        <v/>
      </c>
      <c r="E54" s="15" t="str">
        <f>_xlfn.XLOOKUP(($A54&amp;"_"&amp;TEXT(E$2,"yyyy-mm-dd")),[1]SURVEY123!$A:$A,[1]SURVEY123!$AH:$AH,"")</f>
        <v/>
      </c>
      <c r="F54" s="15" t="str">
        <f>_xlfn.XLOOKUP(($A54&amp;"_"&amp;TEXT(F$2,"yyyy-mm-dd")),[1]SURVEY123!$A:$A,[1]SURVEY123!$AH:$AH,"")</f>
        <v/>
      </c>
      <c r="G54" s="15" t="str">
        <f>_xlfn.XLOOKUP(($A54&amp;"_"&amp;TEXT(G$2,"yyyy-mm-dd")),[1]SURVEY123!$A:$A,[1]SURVEY123!$AH:$AH,"")</f>
        <v/>
      </c>
      <c r="H54" s="15" t="str">
        <f>_xlfn.XLOOKUP(($A54&amp;"_"&amp;TEXT(H$2,"yyyy-mm-dd")),[1]SURVEY123!$A:$A,[1]SURVEY123!$AH:$AH,"")</f>
        <v/>
      </c>
      <c r="I54" s="15">
        <f>_xlfn.XLOOKUP(($A54&amp;"_"&amp;TEXT(I$2,"yyyy-mm-dd")),[1]SURVEY123!$A:$A,[1]SURVEY123!$AH:$AH,"")</f>
        <v>523.70060000000001</v>
      </c>
      <c r="J54" s="15">
        <f>_xlfn.XLOOKUP(($A54&amp;"_"&amp;TEXT(J$2,"yyyy-mm-dd")),[1]SURVEY123!$A:$A,[1]SURVEY123!$AH:$AH,"")</f>
        <v>489.3</v>
      </c>
      <c r="K54" s="15">
        <f>_xlfn.XLOOKUP(($A54&amp;"_"&amp;TEXT(K$2,"yyyy-mm-dd")),[1]SURVEY123!$A:$A,[1]SURVEY123!$AH:$AH,"")</f>
        <v>538.6268</v>
      </c>
      <c r="L54" s="15">
        <f>_xlfn.XLOOKUP(($A54&amp;"_"&amp;TEXT(L$2,"yyyy-mm-dd")),[1]SURVEY123!$A:$A,[1]SURVEY123!$AH:$AH,"")</f>
        <v>493.64269999999999</v>
      </c>
      <c r="M54" s="15">
        <f>_xlfn.XLOOKUP(($A54&amp;"_"&amp;TEXT(M$2,"yyyy-mm-dd")),[1]SURVEY123!$A:$A,[1]SURVEY123!$AH:$AH,"")</f>
        <v>726.32669999999996</v>
      </c>
      <c r="N54" s="15">
        <f>_xlfn.XLOOKUP(($A54&amp;"_"&amp;TEXT(N$2,"yyyy-mm-dd")),[1]SURVEY123!$A:$A,[1]SURVEY123!$AH:$AH,"")</f>
        <v>579.17250000000001</v>
      </c>
      <c r="O54" s="15" t="str">
        <f>_xlfn.XLOOKUP(($A54&amp;"_"&amp;TEXT(O$2,"yyyy-mm-dd")),[1]SURVEY123!$A:$A,[1]SURVEY123!$AH:$AH,"")</f>
        <v/>
      </c>
      <c r="P54" s="15" t="str">
        <f>_xlfn.XLOOKUP(($A54&amp;"_"&amp;TEXT(P$2,"yyyy-mm-dd")),[1]SURVEY123!$A:$A,[1]SURVEY123!$AH:$AH,"")</f>
        <v/>
      </c>
      <c r="Q54" s="13" t="str">
        <f>_xlfn.XLOOKUP(($A54&amp;"_"&amp;TEXT(Q$2,"yyyy-mm-dd")),[1]SURVEY123!$A:$A,[1]SURVEY123!$AH:$AH,"")</f>
        <v/>
      </c>
      <c r="R54" s="21">
        <f t="shared" si="1"/>
        <v>6</v>
      </c>
      <c r="S54" s="21">
        <f t="shared" si="2"/>
        <v>6</v>
      </c>
      <c r="T54" s="12" t="str" cm="1">
        <f t="array" ref="T54">_xlfn.IFS(B54="","NA",R54=0, "Excellent", OR(S54=0, S54=1), "Good", S54=2, "Fair", S54&gt;=3, "Poor")</f>
        <v>Poor</v>
      </c>
    </row>
    <row r="55" spans="1:20">
      <c r="A55" s="3" t="s">
        <v>58</v>
      </c>
      <c r="B55" s="10">
        <f t="shared" si="0"/>
        <v>665.15558571428585</v>
      </c>
      <c r="C55" s="15" t="str">
        <f>_xlfn.XLOOKUP(($A55&amp;"_"&amp;TEXT(C$2,"yyyy-mm-dd")),[1]SURVEY123!$A:$A,[1]SURVEY123!$AH:$AH,"")</f>
        <v/>
      </c>
      <c r="D55" s="15" t="str">
        <f>_xlfn.XLOOKUP(($A55&amp;"_"&amp;TEXT(D$2,"yyyy-mm-dd")),[1]SURVEY123!$A:$A,[1]SURVEY123!$AH:$AH,"")</f>
        <v/>
      </c>
      <c r="E55" s="15" t="str">
        <f>_xlfn.XLOOKUP(($A55&amp;"_"&amp;TEXT(E$2,"yyyy-mm-dd")),[1]SURVEY123!$A:$A,[1]SURVEY123!$AH:$AH,"")</f>
        <v/>
      </c>
      <c r="F55" s="15" t="str">
        <f>_xlfn.XLOOKUP(($A55&amp;"_"&amp;TEXT(F$2,"yyyy-mm-dd")),[1]SURVEY123!$A:$A,[1]SURVEY123!$AH:$AH,"")</f>
        <v/>
      </c>
      <c r="G55" s="15" t="str">
        <f>_xlfn.XLOOKUP(($A55&amp;"_"&amp;TEXT(G$2,"yyyy-mm-dd")),[1]SURVEY123!$A:$A,[1]SURVEY123!$AH:$AH,"")</f>
        <v/>
      </c>
      <c r="H55" s="15">
        <f>_xlfn.XLOOKUP(($A55&amp;"_"&amp;TEXT(H$2,"yyyy-mm-dd")),[1]SURVEY123!$A:$A,[1]SURVEY123!$AH:$AH,"")</f>
        <v>691.4855</v>
      </c>
      <c r="I55" s="15">
        <f>_xlfn.XLOOKUP(($A55&amp;"_"&amp;TEXT(I$2,"yyyy-mm-dd")),[1]SURVEY123!$A:$A,[1]SURVEY123!$AH:$AH,"")</f>
        <v>899.02290000000005</v>
      </c>
      <c r="J55" s="15">
        <f>_xlfn.XLOOKUP(($A55&amp;"_"&amp;TEXT(J$2,"yyyy-mm-dd")),[1]SURVEY123!$A:$A,[1]SURVEY123!$AH:$AH,"")</f>
        <v>565.17920000000004</v>
      </c>
      <c r="K55" s="15">
        <f>_xlfn.XLOOKUP(($A55&amp;"_"&amp;TEXT(K$2,"yyyy-mm-dd")),[1]SURVEY123!$A:$A,[1]SURVEY123!$AH:$AH,"")</f>
        <v>699.55200000000002</v>
      </c>
      <c r="L55" s="15">
        <f>_xlfn.XLOOKUP(($A55&amp;"_"&amp;TEXT(L$2,"yyyy-mm-dd")),[1]SURVEY123!$A:$A,[1]SURVEY123!$AH:$AH,"")</f>
        <v>613.45399999999995</v>
      </c>
      <c r="M55" s="15">
        <f>_xlfn.XLOOKUP(($A55&amp;"_"&amp;TEXT(M$2,"yyyy-mm-dd")),[1]SURVEY123!$A:$A,[1]SURVEY123!$AH:$AH,"")</f>
        <v>639.23969999999997</v>
      </c>
      <c r="N55" s="15">
        <f>_xlfn.XLOOKUP(($A55&amp;"_"&amp;TEXT(N$2,"yyyy-mm-dd")),[1]SURVEY123!$A:$A,[1]SURVEY123!$AH:$AH,"")</f>
        <v>548.1558</v>
      </c>
      <c r="O55" s="15" t="str">
        <f>_xlfn.XLOOKUP(($A55&amp;"_"&amp;TEXT(O$2,"yyyy-mm-dd")),[1]SURVEY123!$A:$A,[1]SURVEY123!$AH:$AH,"")</f>
        <v/>
      </c>
      <c r="P55" s="15" t="str">
        <f>_xlfn.XLOOKUP(($A55&amp;"_"&amp;TEXT(P$2,"yyyy-mm-dd")),[1]SURVEY123!$A:$A,[1]SURVEY123!$AH:$AH,"")</f>
        <v/>
      </c>
      <c r="Q55" s="13" t="str">
        <f>_xlfn.XLOOKUP(($A55&amp;"_"&amp;TEXT(Q$2,"yyyy-mm-dd")),[1]SURVEY123!$A:$A,[1]SURVEY123!$AH:$AH,"")</f>
        <v/>
      </c>
      <c r="R55" s="21">
        <f t="shared" si="1"/>
        <v>7</v>
      </c>
      <c r="S55" s="21">
        <f t="shared" si="2"/>
        <v>7</v>
      </c>
      <c r="T55" s="12" t="str" cm="1">
        <f t="array" ref="T55">_xlfn.IFS(B55="","NA",R55=0, "Excellent", OR(S55=0, S55=1), "Good", S55=2, "Fair", S55&gt;=3, "Poor")</f>
        <v>Poor</v>
      </c>
    </row>
    <row r="56" spans="1:20">
      <c r="A56" s="3" t="s">
        <v>59</v>
      </c>
      <c r="B56" s="10" t="str">
        <f t="shared" si="0"/>
        <v/>
      </c>
      <c r="C56" s="15" t="str">
        <f>_xlfn.XLOOKUP(($A56&amp;"_"&amp;TEXT(C$2,"yyyy-mm-dd")),[1]SURVEY123!$A:$A,[1]SURVEY123!$AH:$AH,"")</f>
        <v/>
      </c>
      <c r="D56" s="15" t="str">
        <f>_xlfn.XLOOKUP(($A56&amp;"_"&amp;TEXT(D$2,"yyyy-mm-dd")),[1]SURVEY123!$A:$A,[1]SURVEY123!$AH:$AH,"")</f>
        <v/>
      </c>
      <c r="E56" s="15" t="str">
        <f>_xlfn.XLOOKUP(($A56&amp;"_"&amp;TEXT(E$2,"yyyy-mm-dd")),[1]SURVEY123!$A:$A,[1]SURVEY123!$AH:$AH,"")</f>
        <v/>
      </c>
      <c r="F56" s="15" t="str">
        <f>_xlfn.XLOOKUP(($A56&amp;"_"&amp;TEXT(F$2,"yyyy-mm-dd")),[1]SURVEY123!$A:$A,[1]SURVEY123!$AH:$AH,"")</f>
        <v/>
      </c>
      <c r="G56" s="15" t="str">
        <f>_xlfn.XLOOKUP(($A56&amp;"_"&amp;TEXT(G$2,"yyyy-mm-dd")),[1]SURVEY123!$A:$A,[1]SURVEY123!$AH:$AH,"")</f>
        <v/>
      </c>
      <c r="H56" s="15" t="str">
        <f>_xlfn.XLOOKUP(($A56&amp;"_"&amp;TEXT(H$2,"yyyy-mm-dd")),[1]SURVEY123!$A:$A,[1]SURVEY123!$AH:$AH,"")</f>
        <v/>
      </c>
      <c r="I56" s="15" t="str">
        <f>_xlfn.XLOOKUP(($A56&amp;"_"&amp;TEXT(I$2,"yyyy-mm-dd")),[1]SURVEY123!$A:$A,[1]SURVEY123!$AH:$AH,"")</f>
        <v/>
      </c>
      <c r="J56" s="15" t="str">
        <f>_xlfn.XLOOKUP(($A56&amp;"_"&amp;TEXT(J$2,"yyyy-mm-dd")),[1]SURVEY123!$A:$A,[1]SURVEY123!$AH:$AH,"")</f>
        <v/>
      </c>
      <c r="K56" s="15" t="str">
        <f>_xlfn.XLOOKUP(($A56&amp;"_"&amp;TEXT(K$2,"yyyy-mm-dd")),[1]SURVEY123!$A:$A,[1]SURVEY123!$AH:$AH,"")</f>
        <v/>
      </c>
      <c r="L56" s="15" t="str">
        <f>_xlfn.XLOOKUP(($A56&amp;"_"&amp;TEXT(L$2,"yyyy-mm-dd")),[1]SURVEY123!$A:$A,[1]SURVEY123!$AH:$AH,"")</f>
        <v/>
      </c>
      <c r="M56" s="15" t="str">
        <f>_xlfn.XLOOKUP(($A56&amp;"_"&amp;TEXT(M$2,"yyyy-mm-dd")),[1]SURVEY123!$A:$A,[1]SURVEY123!$AH:$AH,"")</f>
        <v/>
      </c>
      <c r="N56" s="15" t="str">
        <f>_xlfn.XLOOKUP(($A56&amp;"_"&amp;TEXT(N$2,"yyyy-mm-dd")),[1]SURVEY123!$A:$A,[1]SURVEY123!$AH:$AH,"")</f>
        <v/>
      </c>
      <c r="O56" s="15" t="str">
        <f>_xlfn.XLOOKUP(($A56&amp;"_"&amp;TEXT(O$2,"yyyy-mm-dd")),[1]SURVEY123!$A:$A,[1]SURVEY123!$AH:$AH,"")</f>
        <v/>
      </c>
      <c r="P56" s="15" t="str">
        <f>_xlfn.XLOOKUP(($A56&amp;"_"&amp;TEXT(P$2,"yyyy-mm-dd")),[1]SURVEY123!$A:$A,[1]SURVEY123!$AH:$AH,"")</f>
        <v/>
      </c>
      <c r="Q56" s="13" t="str">
        <f>_xlfn.XLOOKUP(($A56&amp;"_"&amp;TEXT(Q$2,"yyyy-mm-dd")),[1]SURVEY123!$A:$A,[1]SURVEY123!$AH:$AH,"")</f>
        <v/>
      </c>
      <c r="R56" s="21">
        <f t="shared" si="1"/>
        <v>0</v>
      </c>
      <c r="S56" s="21">
        <f t="shared" si="2"/>
        <v>0</v>
      </c>
      <c r="T56" s="12" t="str" cm="1">
        <f t="array" ref="T56">_xlfn.IFS(B56="","NA",R56=0, "Excellent", OR(S56=0, S56=1), "Good", S56=2, "Fair", S56&gt;=3, "Poor")</f>
        <v>NA</v>
      </c>
    </row>
    <row r="57" spans="1:20">
      <c r="A57" s="3" t="s">
        <v>60</v>
      </c>
      <c r="B57" s="10">
        <f t="shared" si="0"/>
        <v>766.82964166666659</v>
      </c>
      <c r="C57" s="15">
        <f>_xlfn.XLOOKUP(($A57&amp;"_"&amp;TEXT(C$2,"yyyy-mm-dd")),[1]SURVEY123!$A:$A,[1]SURVEY123!$AH:$AH,"")</f>
        <v>779.10270000000003</v>
      </c>
      <c r="D57" s="15">
        <f>_xlfn.XLOOKUP(($A57&amp;"_"&amp;TEXT(D$2,"yyyy-mm-dd")),[1]SURVEY123!$A:$A,[1]SURVEY123!$AH:$AH,"")</f>
        <v>793.93190000000004</v>
      </c>
      <c r="E57" s="15">
        <f>_xlfn.XLOOKUP(($A57&amp;"_"&amp;TEXT(E$2,"yyyy-mm-dd")),[1]SURVEY123!$A:$A,[1]SURVEY123!$AH:$AH,"")</f>
        <v>498.29129999999998</v>
      </c>
      <c r="F57" s="15">
        <f>_xlfn.XLOOKUP(($A57&amp;"_"&amp;TEXT(F$2,"yyyy-mm-dd")),[1]SURVEY123!$A:$A,[1]SURVEY123!$AH:$AH,"")</f>
        <v>889.13279999999997</v>
      </c>
      <c r="G57" s="15">
        <f>_xlfn.XLOOKUP(($A57&amp;"_"&amp;TEXT(G$2,"yyyy-mm-dd")),[1]SURVEY123!$A:$A,[1]SURVEY123!$AH:$AH,"")</f>
        <v>488.47269999999997</v>
      </c>
      <c r="H57" s="15">
        <f>_xlfn.XLOOKUP(($A57&amp;"_"&amp;TEXT(H$2,"yyyy-mm-dd")),[1]SURVEY123!$A:$A,[1]SURVEY123!$AH:$AH,"")</f>
        <v>766.68409999999994</v>
      </c>
      <c r="I57" s="15">
        <f>_xlfn.XLOOKUP(($A57&amp;"_"&amp;TEXT(I$2,"yyyy-mm-dd")),[1]SURVEY123!$A:$A,[1]SURVEY123!$AH:$AH,"")</f>
        <v>959.56510000000003</v>
      </c>
      <c r="J57" s="15">
        <f>_xlfn.XLOOKUP(($A57&amp;"_"&amp;TEXT(J$2,"yyyy-mm-dd")),[1]SURVEY123!$A:$A,[1]SURVEY123!$AH:$AH,"")</f>
        <v>779.64149999999995</v>
      </c>
      <c r="K57" s="15">
        <f>_xlfn.XLOOKUP(($A57&amp;"_"&amp;TEXT(K$2,"yyyy-mm-dd")),[1]SURVEY123!$A:$A,[1]SURVEY123!$AH:$AH,"")</f>
        <v>915.73440000000005</v>
      </c>
      <c r="L57" s="15">
        <f>_xlfn.XLOOKUP(($A57&amp;"_"&amp;TEXT(L$2,"yyyy-mm-dd")),[1]SURVEY123!$A:$A,[1]SURVEY123!$AH:$AH,"")</f>
        <v>874.17970000000003</v>
      </c>
      <c r="M57" s="15">
        <f>_xlfn.XLOOKUP(($A57&amp;"_"&amp;TEXT(M$2,"yyyy-mm-dd")),[1]SURVEY123!$A:$A,[1]SURVEY123!$AH:$AH,"")</f>
        <v>566.40470000000005</v>
      </c>
      <c r="N57" s="15">
        <f>_xlfn.XLOOKUP(($A57&amp;"_"&amp;TEXT(N$2,"yyyy-mm-dd")),[1]SURVEY123!$A:$A,[1]SURVEY123!$AH:$AH,"")</f>
        <v>890.81479999999999</v>
      </c>
      <c r="O57" s="15" t="str">
        <f>_xlfn.XLOOKUP(($A57&amp;"_"&amp;TEXT(O$2,"yyyy-mm-dd")),[1]SURVEY123!$A:$A,[1]SURVEY123!$AH:$AH,"")</f>
        <v/>
      </c>
      <c r="P57" s="15" t="str">
        <f>_xlfn.XLOOKUP(($A57&amp;"_"&amp;TEXT(P$2,"yyyy-mm-dd")),[1]SURVEY123!$A:$A,[1]SURVEY123!$AH:$AH,"")</f>
        <v/>
      </c>
      <c r="Q57" s="13" t="str">
        <f>_xlfn.XLOOKUP(($A57&amp;"_"&amp;TEXT(Q$2,"yyyy-mm-dd")),[1]SURVEY123!$A:$A,[1]SURVEY123!$AH:$AH,"")</f>
        <v/>
      </c>
      <c r="R57" s="21">
        <f t="shared" si="1"/>
        <v>12</v>
      </c>
      <c r="S57" s="21">
        <f t="shared" si="2"/>
        <v>12</v>
      </c>
      <c r="T57" s="12" t="str" cm="1">
        <f t="array" ref="T57">_xlfn.IFS(B57="","NA",R57=0, "Excellent", OR(S57=0, S57=1), "Good", S57=2, "Fair", S57&gt;=3, "Poor")</f>
        <v>Poor</v>
      </c>
    </row>
    <row r="58" spans="1:20">
      <c r="A58" s="3" t="s">
        <v>61</v>
      </c>
      <c r="B58" s="10">
        <f t="shared" si="0"/>
        <v>643.2114416666667</v>
      </c>
      <c r="C58" s="15">
        <f>_xlfn.XLOOKUP(($A58&amp;"_"&amp;TEXT(C$2,"yyyy-mm-dd")),[1]SURVEY123!$A:$A,[1]SURVEY123!$AH:$AH,"")</f>
        <v>575.02959999999996</v>
      </c>
      <c r="D58" s="15">
        <f>_xlfn.XLOOKUP(($A58&amp;"_"&amp;TEXT(D$2,"yyyy-mm-dd")),[1]SURVEY123!$A:$A,[1]SURVEY123!$AH:$AH,"")</f>
        <v>602.97760000000005</v>
      </c>
      <c r="E58" s="15">
        <f>_xlfn.XLOOKUP(($A58&amp;"_"&amp;TEXT(E$2,"yyyy-mm-dd")),[1]SURVEY123!$A:$A,[1]SURVEY123!$AH:$AH,"")</f>
        <v>524.68460000000005</v>
      </c>
      <c r="F58" s="15">
        <f>_xlfn.XLOOKUP(($A58&amp;"_"&amp;TEXT(F$2,"yyyy-mm-dd")),[1]SURVEY123!$A:$A,[1]SURVEY123!$AH:$AH,"")</f>
        <v>715.23019999999997</v>
      </c>
      <c r="G58" s="15">
        <f>_xlfn.XLOOKUP(($A58&amp;"_"&amp;TEXT(G$2,"yyyy-mm-dd")),[1]SURVEY123!$A:$A,[1]SURVEY123!$AH:$AH,"")</f>
        <v>657.89260000000002</v>
      </c>
      <c r="H58" s="15">
        <f>_xlfn.XLOOKUP(($A58&amp;"_"&amp;TEXT(H$2,"yyyy-mm-dd")),[1]SURVEY123!$A:$A,[1]SURVEY123!$AH:$AH,"")</f>
        <v>620.14620000000002</v>
      </c>
      <c r="I58" s="15">
        <f>_xlfn.XLOOKUP(($A58&amp;"_"&amp;TEXT(I$2,"yyyy-mm-dd")),[1]SURVEY123!$A:$A,[1]SURVEY123!$AH:$AH,"")</f>
        <v>708.47860000000003</v>
      </c>
      <c r="J58" s="15">
        <f>_xlfn.XLOOKUP(($A58&amp;"_"&amp;TEXT(J$2,"yyyy-mm-dd")),[1]SURVEY123!$A:$A,[1]SURVEY123!$AH:$AH,"")</f>
        <v>657.40970000000004</v>
      </c>
      <c r="K58" s="15">
        <f>_xlfn.XLOOKUP(($A58&amp;"_"&amp;TEXT(K$2,"yyyy-mm-dd")),[1]SURVEY123!$A:$A,[1]SURVEY123!$AH:$AH,"")</f>
        <v>698.32870000000003</v>
      </c>
      <c r="L58" s="15">
        <f>_xlfn.XLOOKUP(($A58&amp;"_"&amp;TEXT(L$2,"yyyy-mm-dd")),[1]SURVEY123!$A:$A,[1]SURVEY123!$AH:$AH,"")</f>
        <v>664.99659999999994</v>
      </c>
      <c r="M58" s="15">
        <f>_xlfn.XLOOKUP(($A58&amp;"_"&amp;TEXT(M$2,"yyyy-mm-dd")),[1]SURVEY123!$A:$A,[1]SURVEY123!$AH:$AH,"")</f>
        <v>718.41639999999995</v>
      </c>
      <c r="N58" s="15">
        <f>_xlfn.XLOOKUP(($A58&amp;"_"&amp;TEXT(N$2,"yyyy-mm-dd")),[1]SURVEY123!$A:$A,[1]SURVEY123!$AH:$AH,"")</f>
        <v>574.94650000000001</v>
      </c>
      <c r="O58" s="15" t="str">
        <f>_xlfn.XLOOKUP(($A58&amp;"_"&amp;TEXT(O$2,"yyyy-mm-dd")),[1]SURVEY123!$A:$A,[1]SURVEY123!$AH:$AH,"")</f>
        <v/>
      </c>
      <c r="P58" s="15" t="str">
        <f>_xlfn.XLOOKUP(($A58&amp;"_"&amp;TEXT(P$2,"yyyy-mm-dd")),[1]SURVEY123!$A:$A,[1]SURVEY123!$AH:$AH,"")</f>
        <v/>
      </c>
      <c r="Q58" s="13" t="str">
        <f>_xlfn.XLOOKUP(($A58&amp;"_"&amp;TEXT(Q$2,"yyyy-mm-dd")),[1]SURVEY123!$A:$A,[1]SURVEY123!$AH:$AH,"")</f>
        <v/>
      </c>
      <c r="R58" s="21">
        <f t="shared" si="1"/>
        <v>12</v>
      </c>
      <c r="S58" s="21">
        <f t="shared" si="2"/>
        <v>12</v>
      </c>
      <c r="T58" s="12" t="str" cm="1">
        <f t="array" ref="T58">_xlfn.IFS(B58="","NA",R58=0, "Excellent", OR(S58=0, S58=1), "Good", S58=2, "Fair", S58&gt;=3, "Poor")</f>
        <v>Poor</v>
      </c>
    </row>
    <row r="59" spans="1:20">
      <c r="A59" s="3" t="s">
        <v>62</v>
      </c>
      <c r="B59" s="10" t="str">
        <f t="shared" si="0"/>
        <v/>
      </c>
      <c r="C59" s="15" t="str">
        <f>_xlfn.XLOOKUP(($A59&amp;"_"&amp;TEXT(C$2,"yyyy-mm-dd")),[1]SURVEY123!$A:$A,[1]SURVEY123!$AH:$AH,"")</f>
        <v/>
      </c>
      <c r="D59" s="15" t="str">
        <f>_xlfn.XLOOKUP(($A59&amp;"_"&amp;TEXT(D$2,"yyyy-mm-dd")),[1]SURVEY123!$A:$A,[1]SURVEY123!$AH:$AH,"")</f>
        <v/>
      </c>
      <c r="E59" s="15" t="str">
        <f>_xlfn.XLOOKUP(($A59&amp;"_"&amp;TEXT(E$2,"yyyy-mm-dd")),[1]SURVEY123!$A:$A,[1]SURVEY123!$AH:$AH,"")</f>
        <v/>
      </c>
      <c r="F59" s="15" t="str">
        <f>_xlfn.XLOOKUP(($A59&amp;"_"&amp;TEXT(F$2,"yyyy-mm-dd")),[1]SURVEY123!$A:$A,[1]SURVEY123!$AH:$AH,"")</f>
        <v/>
      </c>
      <c r="G59" s="15" t="str">
        <f>_xlfn.XLOOKUP(($A59&amp;"_"&amp;TEXT(G$2,"yyyy-mm-dd")),[1]SURVEY123!$A:$A,[1]SURVEY123!$AH:$AH,"")</f>
        <v/>
      </c>
      <c r="H59" s="15" t="str">
        <f>_xlfn.XLOOKUP(($A59&amp;"_"&amp;TEXT(H$2,"yyyy-mm-dd")),[1]SURVEY123!$A:$A,[1]SURVEY123!$AH:$AH,"")</f>
        <v/>
      </c>
      <c r="I59" s="15" t="str">
        <f>_xlfn.XLOOKUP(($A59&amp;"_"&amp;TEXT(I$2,"yyyy-mm-dd")),[1]SURVEY123!$A:$A,[1]SURVEY123!$AH:$AH,"")</f>
        <v/>
      </c>
      <c r="J59" s="15" t="str">
        <f>_xlfn.XLOOKUP(($A59&amp;"_"&amp;TEXT(J$2,"yyyy-mm-dd")),[1]SURVEY123!$A:$A,[1]SURVEY123!$AH:$AH,"")</f>
        <v/>
      </c>
      <c r="K59" s="15" t="str">
        <f>_xlfn.XLOOKUP(($A59&amp;"_"&amp;TEXT(K$2,"yyyy-mm-dd")),[1]SURVEY123!$A:$A,[1]SURVEY123!$AH:$AH,"")</f>
        <v/>
      </c>
      <c r="L59" s="15" t="str">
        <f>_xlfn.XLOOKUP(($A59&amp;"_"&amp;TEXT(L$2,"yyyy-mm-dd")),[1]SURVEY123!$A:$A,[1]SURVEY123!$AH:$AH,"")</f>
        <v/>
      </c>
      <c r="M59" s="15" t="str">
        <f>_xlfn.XLOOKUP(($A59&amp;"_"&amp;TEXT(M$2,"yyyy-mm-dd")),[1]SURVEY123!$A:$A,[1]SURVEY123!$AH:$AH,"")</f>
        <v/>
      </c>
      <c r="N59" s="15" t="str">
        <f>_xlfn.XLOOKUP(($A59&amp;"_"&amp;TEXT(N$2,"yyyy-mm-dd")),[1]SURVEY123!$A:$A,[1]SURVEY123!$AH:$AH,"")</f>
        <v/>
      </c>
      <c r="O59" s="15" t="str">
        <f>_xlfn.XLOOKUP(($A59&amp;"_"&amp;TEXT(O$2,"yyyy-mm-dd")),[1]SURVEY123!$A:$A,[1]SURVEY123!$AH:$AH,"")</f>
        <v/>
      </c>
      <c r="P59" s="15" t="str">
        <f>_xlfn.XLOOKUP(($A59&amp;"_"&amp;TEXT(P$2,"yyyy-mm-dd")),[1]SURVEY123!$A:$A,[1]SURVEY123!$AH:$AH,"")</f>
        <v/>
      </c>
      <c r="Q59" s="13" t="str">
        <f>_xlfn.XLOOKUP(($A59&amp;"_"&amp;TEXT(Q$2,"yyyy-mm-dd")),[1]SURVEY123!$A:$A,[1]SURVEY123!$AH:$AH,"")</f>
        <v/>
      </c>
      <c r="R59" s="21">
        <f t="shared" si="1"/>
        <v>0</v>
      </c>
      <c r="S59" s="21">
        <f t="shared" si="2"/>
        <v>0</v>
      </c>
      <c r="T59" s="12" t="str" cm="1">
        <f t="array" ref="T59">_xlfn.IFS(B59="","NA",R59=0, "Excellent", OR(S59=0, S59=1), "Good", S59=2, "Fair", S59&gt;=3, "Poor")</f>
        <v>NA</v>
      </c>
    </row>
    <row r="60" spans="1:20">
      <c r="A60" s="3" t="s">
        <v>63</v>
      </c>
      <c r="B60" s="10">
        <f t="shared" si="0"/>
        <v>283.13332500000001</v>
      </c>
      <c r="C60" s="15" t="str">
        <f>_xlfn.XLOOKUP(($A60&amp;"_"&amp;TEXT(C$2,"yyyy-mm-dd")),[1]SURVEY123!$A:$A,[1]SURVEY123!$AH:$AH,"")</f>
        <v/>
      </c>
      <c r="D60" s="15" t="str">
        <f>_xlfn.XLOOKUP(($A60&amp;"_"&amp;TEXT(D$2,"yyyy-mm-dd")),[1]SURVEY123!$A:$A,[1]SURVEY123!$AH:$AH,"")</f>
        <v/>
      </c>
      <c r="E60" s="15" t="str">
        <f>_xlfn.XLOOKUP(($A60&amp;"_"&amp;TEXT(E$2,"yyyy-mm-dd")),[1]SURVEY123!$A:$A,[1]SURVEY123!$AH:$AH,"")</f>
        <v/>
      </c>
      <c r="F60" s="15" t="str">
        <f>_xlfn.XLOOKUP(($A60&amp;"_"&amp;TEXT(F$2,"yyyy-mm-dd")),[1]SURVEY123!$A:$A,[1]SURVEY123!$AH:$AH,"")</f>
        <v/>
      </c>
      <c r="G60" s="15" t="str">
        <f>_xlfn.XLOOKUP(($A60&amp;"_"&amp;TEXT(G$2,"yyyy-mm-dd")),[1]SURVEY123!$A:$A,[1]SURVEY123!$AH:$AH,"")</f>
        <v/>
      </c>
      <c r="H60" s="15" t="str">
        <f>_xlfn.XLOOKUP(($A60&amp;"_"&amp;TEXT(H$2,"yyyy-mm-dd")),[1]SURVEY123!$A:$A,[1]SURVEY123!$AH:$AH,"")</f>
        <v/>
      </c>
      <c r="I60" s="15">
        <f>_xlfn.XLOOKUP(($A60&amp;"_"&amp;TEXT(I$2,"yyyy-mm-dd")),[1]SURVEY123!$A:$A,[1]SURVEY123!$AH:$AH,"")</f>
        <v>294.05650000000003</v>
      </c>
      <c r="J60" s="15">
        <f>_xlfn.XLOOKUP(($A60&amp;"_"&amp;TEXT(J$2,"yyyy-mm-dd")),[1]SURVEY123!$A:$A,[1]SURVEY123!$AH:$AH,"")</f>
        <v>269.49540000000002</v>
      </c>
      <c r="K60" s="15">
        <f>_xlfn.XLOOKUP(($A60&amp;"_"&amp;TEXT(K$2,"yyyy-mm-dd")),[1]SURVEY123!$A:$A,[1]SURVEY123!$AH:$AH,"")</f>
        <v>299.59460000000001</v>
      </c>
      <c r="L60" s="15">
        <f>_xlfn.XLOOKUP(($A60&amp;"_"&amp;TEXT(L$2,"yyyy-mm-dd")),[1]SURVEY123!$A:$A,[1]SURVEY123!$AH:$AH,"")</f>
        <v>269.38679999999999</v>
      </c>
      <c r="M60" s="15" t="str">
        <f>_xlfn.XLOOKUP(($A60&amp;"_"&amp;TEXT(M$2,"yyyy-mm-dd")),[1]SURVEY123!$A:$A,[1]SURVEY123!$AH:$AH,"")</f>
        <v/>
      </c>
      <c r="N60" s="15" t="str">
        <f>_xlfn.XLOOKUP(($A60&amp;"_"&amp;TEXT(N$2,"yyyy-mm-dd")),[1]SURVEY123!$A:$A,[1]SURVEY123!$AH:$AH,"")</f>
        <v/>
      </c>
      <c r="O60" s="15" t="str">
        <f>_xlfn.XLOOKUP(($A60&amp;"_"&amp;TEXT(O$2,"yyyy-mm-dd")),[1]SURVEY123!$A:$A,[1]SURVEY123!$AH:$AH,"")</f>
        <v/>
      </c>
      <c r="P60" s="15" t="str">
        <f>_xlfn.XLOOKUP(($A60&amp;"_"&amp;TEXT(P$2,"yyyy-mm-dd")),[1]SURVEY123!$A:$A,[1]SURVEY123!$AH:$AH,"")</f>
        <v/>
      </c>
      <c r="Q60" s="13" t="str">
        <f>_xlfn.XLOOKUP(($A60&amp;"_"&amp;TEXT(Q$2,"yyyy-mm-dd")),[1]SURVEY123!$A:$A,[1]SURVEY123!$AH:$AH,"")</f>
        <v/>
      </c>
      <c r="R60" s="21">
        <f t="shared" si="1"/>
        <v>4</v>
      </c>
      <c r="S60" s="21">
        <f t="shared" si="2"/>
        <v>4</v>
      </c>
      <c r="T60" s="12" t="str" cm="1">
        <f t="array" ref="T60">_xlfn.IFS(B60="","NA",R60=0, "Excellent", OR(S60=0, S60=1), "Good", S60=2, "Fair", S60&gt;=3, "Poor")</f>
        <v>Poor</v>
      </c>
    </row>
    <row r="61" spans="1:20">
      <c r="A61" s="3" t="s">
        <v>64</v>
      </c>
      <c r="B61" s="10">
        <f t="shared" si="0"/>
        <v>667.3528</v>
      </c>
      <c r="C61" s="15" t="str">
        <f>_xlfn.XLOOKUP(($A61&amp;"_"&amp;TEXT(C$2,"yyyy-mm-dd")),[1]SURVEY123!$A:$A,[1]SURVEY123!$AH:$AH,"")</f>
        <v/>
      </c>
      <c r="D61" s="15" t="str">
        <f>_xlfn.XLOOKUP(($A61&amp;"_"&amp;TEXT(D$2,"yyyy-mm-dd")),[1]SURVEY123!$A:$A,[1]SURVEY123!$AH:$AH,"")</f>
        <v/>
      </c>
      <c r="E61" s="15" t="str">
        <f>_xlfn.XLOOKUP(($A61&amp;"_"&amp;TEXT(E$2,"yyyy-mm-dd")),[1]SURVEY123!$A:$A,[1]SURVEY123!$AH:$AH,"")</f>
        <v/>
      </c>
      <c r="F61" s="15" t="str">
        <f>_xlfn.XLOOKUP(($A61&amp;"_"&amp;TEXT(F$2,"yyyy-mm-dd")),[1]SURVEY123!$A:$A,[1]SURVEY123!$AH:$AH,"")</f>
        <v/>
      </c>
      <c r="G61" s="15" t="str">
        <f>_xlfn.XLOOKUP(($A61&amp;"_"&amp;TEXT(G$2,"yyyy-mm-dd")),[1]SURVEY123!$A:$A,[1]SURVEY123!$AH:$AH,"")</f>
        <v/>
      </c>
      <c r="H61" s="15">
        <f>_xlfn.XLOOKUP(($A61&amp;"_"&amp;TEXT(H$2,"yyyy-mm-dd")),[1]SURVEY123!$A:$A,[1]SURVEY123!$AH:$AH,"")</f>
        <v>660.67880000000002</v>
      </c>
      <c r="I61" s="15">
        <f>_xlfn.XLOOKUP(($A61&amp;"_"&amp;TEXT(I$2,"yyyy-mm-dd")),[1]SURVEY123!$A:$A,[1]SURVEY123!$AH:$AH,"")</f>
        <v>743.95540000000005</v>
      </c>
      <c r="J61" s="15">
        <f>_xlfn.XLOOKUP(($A61&amp;"_"&amp;TEXT(J$2,"yyyy-mm-dd")),[1]SURVEY123!$A:$A,[1]SURVEY123!$AH:$AH,"")</f>
        <v>663.17690000000005</v>
      </c>
      <c r="K61" s="15">
        <f>_xlfn.XLOOKUP(($A61&amp;"_"&amp;TEXT(K$2,"yyyy-mm-dd")),[1]SURVEY123!$A:$A,[1]SURVEY123!$AH:$AH,"")</f>
        <v>726.91639999999995</v>
      </c>
      <c r="L61" s="15">
        <f>_xlfn.XLOOKUP(($A61&amp;"_"&amp;TEXT(L$2,"yyyy-mm-dd")),[1]SURVEY123!$A:$A,[1]SURVEY123!$AH:$AH,"")</f>
        <v>542.03650000000005</v>
      </c>
      <c r="M61" s="15" t="str">
        <f>_xlfn.XLOOKUP(($A61&amp;"_"&amp;TEXT(M$2,"yyyy-mm-dd")),[1]SURVEY123!$A:$A,[1]SURVEY123!$AH:$AH,"")</f>
        <v/>
      </c>
      <c r="N61" s="15" t="str">
        <f>_xlfn.XLOOKUP(($A61&amp;"_"&amp;TEXT(N$2,"yyyy-mm-dd")),[1]SURVEY123!$A:$A,[1]SURVEY123!$AH:$AH,"")</f>
        <v/>
      </c>
      <c r="O61" s="15" t="str">
        <f>_xlfn.XLOOKUP(($A61&amp;"_"&amp;TEXT(O$2,"yyyy-mm-dd")),[1]SURVEY123!$A:$A,[1]SURVEY123!$AH:$AH,"")</f>
        <v/>
      </c>
      <c r="P61" s="15" t="str">
        <f>_xlfn.XLOOKUP(($A61&amp;"_"&amp;TEXT(P$2,"yyyy-mm-dd")),[1]SURVEY123!$A:$A,[1]SURVEY123!$AH:$AH,"")</f>
        <v/>
      </c>
      <c r="Q61" s="13" t="str">
        <f>_xlfn.XLOOKUP(($A61&amp;"_"&amp;TEXT(Q$2,"yyyy-mm-dd")),[1]SURVEY123!$A:$A,[1]SURVEY123!$AH:$AH,"")</f>
        <v/>
      </c>
      <c r="R61" s="21">
        <f t="shared" si="1"/>
        <v>5</v>
      </c>
      <c r="S61" s="21">
        <f t="shared" si="2"/>
        <v>5</v>
      </c>
      <c r="T61" s="12" t="str" cm="1">
        <f t="array" ref="T61">_xlfn.IFS(B61="","NA",R61=0, "Excellent", OR(S61=0, S61=1), "Good", S61=2, "Fair", S61&gt;=3, "Poor")</f>
        <v>Poor</v>
      </c>
    </row>
    <row r="62" spans="1:20">
      <c r="A62" s="3" t="s">
        <v>65</v>
      </c>
      <c r="B62" s="10">
        <f t="shared" si="0"/>
        <v>622.82595000000003</v>
      </c>
      <c r="C62" s="15" t="str">
        <f>_xlfn.XLOOKUP(($A62&amp;"_"&amp;TEXT(C$2,"yyyy-mm-dd")),[1]SURVEY123!$A:$A,[1]SURVEY123!$AH:$AH,"")</f>
        <v/>
      </c>
      <c r="D62" s="15" t="str">
        <f>_xlfn.XLOOKUP(($A62&amp;"_"&amp;TEXT(D$2,"yyyy-mm-dd")),[1]SURVEY123!$A:$A,[1]SURVEY123!$AH:$AH,"")</f>
        <v/>
      </c>
      <c r="E62" s="15" t="str">
        <f>_xlfn.XLOOKUP(($A62&amp;"_"&amp;TEXT(E$2,"yyyy-mm-dd")),[1]SURVEY123!$A:$A,[1]SURVEY123!$AH:$AH,"")</f>
        <v/>
      </c>
      <c r="F62" s="15" t="str">
        <f>_xlfn.XLOOKUP(($A62&amp;"_"&amp;TEXT(F$2,"yyyy-mm-dd")),[1]SURVEY123!$A:$A,[1]SURVEY123!$AH:$AH,"")</f>
        <v/>
      </c>
      <c r="G62" s="15" t="str">
        <f>_xlfn.XLOOKUP(($A62&amp;"_"&amp;TEXT(G$2,"yyyy-mm-dd")),[1]SURVEY123!$A:$A,[1]SURVEY123!$AH:$AH,"")</f>
        <v/>
      </c>
      <c r="H62" s="15" t="str">
        <f>_xlfn.XLOOKUP(($A62&amp;"_"&amp;TEXT(H$2,"yyyy-mm-dd")),[1]SURVEY123!$A:$A,[1]SURVEY123!$AH:$AH,"")</f>
        <v/>
      </c>
      <c r="I62" s="15" t="str">
        <f>_xlfn.XLOOKUP(($A62&amp;"_"&amp;TEXT(I$2,"yyyy-mm-dd")),[1]SURVEY123!$A:$A,[1]SURVEY123!$AH:$AH,"")</f>
        <v/>
      </c>
      <c r="J62" s="15" t="str">
        <f>_xlfn.XLOOKUP(($A62&amp;"_"&amp;TEXT(J$2,"yyyy-mm-dd")),[1]SURVEY123!$A:$A,[1]SURVEY123!$AH:$AH,"")</f>
        <v/>
      </c>
      <c r="K62" s="15" t="str">
        <f>_xlfn.XLOOKUP(($A62&amp;"_"&amp;TEXT(K$2,"yyyy-mm-dd")),[1]SURVEY123!$A:$A,[1]SURVEY123!$AH:$AH,"")</f>
        <v/>
      </c>
      <c r="L62" s="15" t="str">
        <f>_xlfn.XLOOKUP(($A62&amp;"_"&amp;TEXT(L$2,"yyyy-mm-dd")),[1]SURVEY123!$A:$A,[1]SURVEY123!$AH:$AH,"")</f>
        <v/>
      </c>
      <c r="M62" s="15">
        <f>_xlfn.XLOOKUP(($A62&amp;"_"&amp;TEXT(M$2,"yyyy-mm-dd")),[1]SURVEY123!$A:$A,[1]SURVEY123!$AH:$AH,"")</f>
        <v>620.61220000000003</v>
      </c>
      <c r="N62" s="15">
        <f>_xlfn.XLOOKUP(($A62&amp;"_"&amp;TEXT(N$2,"yyyy-mm-dd")),[1]SURVEY123!$A:$A,[1]SURVEY123!$AH:$AH,"")</f>
        <v>625.03970000000004</v>
      </c>
      <c r="O62" s="15" t="str">
        <f>_xlfn.XLOOKUP(($A62&amp;"_"&amp;TEXT(O$2,"yyyy-mm-dd")),[1]SURVEY123!$A:$A,[1]SURVEY123!$AH:$AH,"")</f>
        <v/>
      </c>
      <c r="P62" s="15" t="str">
        <f>_xlfn.XLOOKUP(($A62&amp;"_"&amp;TEXT(P$2,"yyyy-mm-dd")),[1]SURVEY123!$A:$A,[1]SURVEY123!$AH:$AH,"")</f>
        <v/>
      </c>
      <c r="Q62" s="13" t="str">
        <f>_xlfn.XLOOKUP(($A62&amp;"_"&amp;TEXT(Q$2,"yyyy-mm-dd")),[1]SURVEY123!$A:$A,[1]SURVEY123!$AH:$AH,"")</f>
        <v/>
      </c>
      <c r="R62" s="21">
        <f t="shared" si="1"/>
        <v>2</v>
      </c>
      <c r="S62" s="21">
        <f t="shared" si="2"/>
        <v>2</v>
      </c>
      <c r="T62" s="12" t="str" cm="1">
        <f t="array" ref="T62">_xlfn.IFS(B62="","NA",R62=0, "Excellent", OR(S62=0, S62=1), "Good", S62=2, "Fair", S62&gt;=3, "Poor")</f>
        <v>Fair</v>
      </c>
    </row>
    <row r="63" spans="1:20">
      <c r="A63" s="3" t="s">
        <v>66</v>
      </c>
      <c r="B63" s="10">
        <f t="shared" si="0"/>
        <v>498.54715000000004</v>
      </c>
      <c r="C63" s="15">
        <f>_xlfn.XLOOKUP(($A63&amp;"_"&amp;TEXT(C$2,"yyyy-mm-dd")),[1]SURVEY123!$A:$A,[1]SURVEY123!$AH:$AH,"")</f>
        <v>480.99509999999998</v>
      </c>
      <c r="D63" s="15">
        <f>_xlfn.XLOOKUP(($A63&amp;"_"&amp;TEXT(D$2,"yyyy-mm-dd")),[1]SURVEY123!$A:$A,[1]SURVEY123!$AH:$AH,"")</f>
        <v>474.459</v>
      </c>
      <c r="E63" s="15">
        <f>_xlfn.XLOOKUP(($A63&amp;"_"&amp;TEXT(E$2,"yyyy-mm-dd")),[1]SURVEY123!$A:$A,[1]SURVEY123!$AH:$AH,"")</f>
        <v>440.93889999999999</v>
      </c>
      <c r="F63" s="15">
        <f>_xlfn.XLOOKUP(($A63&amp;"_"&amp;TEXT(F$2,"yyyy-mm-dd")),[1]SURVEY123!$A:$A,[1]SURVEY123!$AH:$AH,"")</f>
        <v>496.44409999999999</v>
      </c>
      <c r="G63" s="15">
        <f>_xlfn.XLOOKUP(($A63&amp;"_"&amp;TEXT(G$2,"yyyy-mm-dd")),[1]SURVEY123!$A:$A,[1]SURVEY123!$AH:$AH,"")</f>
        <v>519.95870000000002</v>
      </c>
      <c r="H63" s="15" t="str">
        <f>_xlfn.XLOOKUP(($A63&amp;"_"&amp;TEXT(H$2,"yyyy-mm-dd")),[1]SURVEY123!$A:$A,[1]SURVEY123!$AH:$AH,"")</f>
        <v/>
      </c>
      <c r="I63" s="15" t="str">
        <f>_xlfn.XLOOKUP(($A63&amp;"_"&amp;TEXT(I$2,"yyyy-mm-dd")),[1]SURVEY123!$A:$A,[1]SURVEY123!$AH:$AH,"")</f>
        <v/>
      </c>
      <c r="J63" s="15" t="str">
        <f>_xlfn.XLOOKUP(($A63&amp;"_"&amp;TEXT(J$2,"yyyy-mm-dd")),[1]SURVEY123!$A:$A,[1]SURVEY123!$AH:$AH,"")</f>
        <v/>
      </c>
      <c r="K63" s="15" t="str">
        <f>_xlfn.XLOOKUP(($A63&amp;"_"&amp;TEXT(K$2,"yyyy-mm-dd")),[1]SURVEY123!$A:$A,[1]SURVEY123!$AH:$AH,"")</f>
        <v/>
      </c>
      <c r="L63" s="15" t="str">
        <f>_xlfn.XLOOKUP(($A63&amp;"_"&amp;TEXT(L$2,"yyyy-mm-dd")),[1]SURVEY123!$A:$A,[1]SURVEY123!$AH:$AH,"")</f>
        <v/>
      </c>
      <c r="M63" s="15" t="str">
        <f>_xlfn.XLOOKUP(($A63&amp;"_"&amp;TEXT(M$2,"yyyy-mm-dd")),[1]SURVEY123!$A:$A,[1]SURVEY123!$AH:$AH,"")</f>
        <v/>
      </c>
      <c r="N63" s="15">
        <f>_xlfn.XLOOKUP(($A63&amp;"_"&amp;TEXT(N$2,"yyyy-mm-dd")),[1]SURVEY123!$A:$A,[1]SURVEY123!$AH:$AH,"")</f>
        <v>578.48710000000005</v>
      </c>
      <c r="O63" s="15" t="str">
        <f>_xlfn.XLOOKUP(($A63&amp;"_"&amp;TEXT(O$2,"yyyy-mm-dd")),[1]SURVEY123!$A:$A,[1]SURVEY123!$AH:$AH,"")</f>
        <v/>
      </c>
      <c r="P63" s="15" t="str">
        <f>_xlfn.XLOOKUP(($A63&amp;"_"&amp;TEXT(P$2,"yyyy-mm-dd")),[1]SURVEY123!$A:$A,[1]SURVEY123!$AH:$AH,"")</f>
        <v/>
      </c>
      <c r="Q63" s="13" t="str">
        <f>_xlfn.XLOOKUP(($A63&amp;"_"&amp;TEXT(Q$2,"yyyy-mm-dd")),[1]SURVEY123!$A:$A,[1]SURVEY123!$AH:$AH,"")</f>
        <v/>
      </c>
      <c r="R63" s="21">
        <f t="shared" si="1"/>
        <v>6</v>
      </c>
      <c r="S63" s="21">
        <f t="shared" si="2"/>
        <v>6</v>
      </c>
      <c r="T63" s="12" t="str" cm="1">
        <f t="array" ref="T63">_xlfn.IFS(B63="","NA",R63=0, "Excellent", OR(S63=0, S63=1), "Good", S63=2, "Fair", S63&gt;=3, "Poor")</f>
        <v>Poor</v>
      </c>
    </row>
    <row r="64" spans="1:20">
      <c r="A64" s="3" t="s">
        <v>67</v>
      </c>
      <c r="B64" s="10">
        <f t="shared" si="0"/>
        <v>518.75378181818189</v>
      </c>
      <c r="C64" s="15">
        <f>_xlfn.XLOOKUP(($A64&amp;"_"&amp;TEXT(C$2,"yyyy-mm-dd")),[1]SURVEY123!$A:$A,[1]SURVEY123!$AH:$AH,"")</f>
        <v>522.26649999999995</v>
      </c>
      <c r="D64" s="15">
        <f>_xlfn.XLOOKUP(($A64&amp;"_"&amp;TEXT(D$2,"yyyy-mm-dd")),[1]SURVEY123!$A:$A,[1]SURVEY123!$AH:$AH,"")</f>
        <v>538.89390000000003</v>
      </c>
      <c r="E64" s="15">
        <f>_xlfn.XLOOKUP(($A64&amp;"_"&amp;TEXT(E$2,"yyyy-mm-dd")),[1]SURVEY123!$A:$A,[1]SURVEY123!$AH:$AH,"")</f>
        <v>404.03089999999997</v>
      </c>
      <c r="F64" s="15">
        <f>_xlfn.XLOOKUP(($A64&amp;"_"&amp;TEXT(F$2,"yyyy-mm-dd")),[1]SURVEY123!$A:$A,[1]SURVEY123!$AH:$AH,"")</f>
        <v>508.8023</v>
      </c>
      <c r="G64" s="15">
        <f>_xlfn.XLOOKUP(($A64&amp;"_"&amp;TEXT(G$2,"yyyy-mm-dd")),[1]SURVEY123!$A:$A,[1]SURVEY123!$AH:$AH,"")</f>
        <v>550.80420000000004</v>
      </c>
      <c r="H64" s="15">
        <f>_xlfn.XLOOKUP(($A64&amp;"_"&amp;TEXT(H$2,"yyyy-mm-dd")),[1]SURVEY123!$A:$A,[1]SURVEY123!$AH:$AH,"")</f>
        <v>505.50970000000001</v>
      </c>
      <c r="I64" s="15">
        <f>_xlfn.XLOOKUP(($A64&amp;"_"&amp;TEXT(I$2,"yyyy-mm-dd")),[1]SURVEY123!$A:$A,[1]SURVEY123!$AH:$AH,"")</f>
        <v>535.12699999999995</v>
      </c>
      <c r="J64" s="15">
        <f>_xlfn.XLOOKUP(($A64&amp;"_"&amp;TEXT(J$2,"yyyy-mm-dd")),[1]SURVEY123!$A:$A,[1]SURVEY123!$AH:$AH,"")</f>
        <v>519.4144</v>
      </c>
      <c r="K64" s="15">
        <f>_xlfn.XLOOKUP(($A64&amp;"_"&amp;TEXT(K$2,"yyyy-mm-dd")),[1]SURVEY123!$A:$A,[1]SURVEY123!$AH:$AH,"")</f>
        <v>574.87739999999997</v>
      </c>
      <c r="L64" s="15">
        <f>_xlfn.XLOOKUP(($A64&amp;"_"&amp;TEXT(L$2,"yyyy-mm-dd")),[1]SURVEY123!$A:$A,[1]SURVEY123!$AH:$AH,"")</f>
        <v>498.27080000000001</v>
      </c>
      <c r="M64" s="15">
        <f>_xlfn.XLOOKUP(($A64&amp;"_"&amp;TEXT(M$2,"yyyy-mm-dd")),[1]SURVEY123!$A:$A,[1]SURVEY123!$AH:$AH,"")</f>
        <v>548.29449999999997</v>
      </c>
      <c r="N64" s="15" t="str">
        <f>_xlfn.XLOOKUP(($A64&amp;"_"&amp;TEXT(N$2,"yyyy-mm-dd")),[1]SURVEY123!$A:$A,[1]SURVEY123!$AH:$AH,"")</f>
        <v/>
      </c>
      <c r="O64" s="15" t="str">
        <f>_xlfn.XLOOKUP(($A64&amp;"_"&amp;TEXT(O$2,"yyyy-mm-dd")),[1]SURVEY123!$A:$A,[1]SURVEY123!$AH:$AH,"")</f>
        <v/>
      </c>
      <c r="P64" s="15" t="str">
        <f>_xlfn.XLOOKUP(($A64&amp;"_"&amp;TEXT(P$2,"yyyy-mm-dd")),[1]SURVEY123!$A:$A,[1]SURVEY123!$AH:$AH,"")</f>
        <v/>
      </c>
      <c r="Q64" s="13" t="str">
        <f>_xlfn.XLOOKUP(($A64&amp;"_"&amp;TEXT(Q$2,"yyyy-mm-dd")),[1]SURVEY123!$A:$A,[1]SURVEY123!$AH:$AH,"")</f>
        <v/>
      </c>
      <c r="R64" s="21">
        <f t="shared" si="1"/>
        <v>11</v>
      </c>
      <c r="S64" s="21">
        <f t="shared" si="2"/>
        <v>11</v>
      </c>
      <c r="T64" s="12" t="str" cm="1">
        <f t="array" ref="T64">_xlfn.IFS(B64="","NA",R64=0, "Excellent", OR(S64=0, S64=1), "Good", S64=2, "Fair", S64&gt;=3, "Poor")</f>
        <v>Poor</v>
      </c>
    </row>
    <row r="65" spans="1:20">
      <c r="A65" s="3" t="s">
        <v>68</v>
      </c>
      <c r="B65" s="10" t="str">
        <f t="shared" si="0"/>
        <v/>
      </c>
      <c r="C65" s="15" t="str">
        <f>_xlfn.XLOOKUP(($A65&amp;"_"&amp;TEXT(C$2,"yyyy-mm-dd")),[1]SURVEY123!$A:$A,[1]SURVEY123!$AH:$AH,"")</f>
        <v/>
      </c>
      <c r="D65" s="15" t="str">
        <f>_xlfn.XLOOKUP(($A65&amp;"_"&amp;TEXT(D$2,"yyyy-mm-dd")),[1]SURVEY123!$A:$A,[1]SURVEY123!$AH:$AH,"")</f>
        <v/>
      </c>
      <c r="E65" s="15" t="str">
        <f>_xlfn.XLOOKUP(($A65&amp;"_"&amp;TEXT(E$2,"yyyy-mm-dd")),[1]SURVEY123!$A:$A,[1]SURVEY123!$AH:$AH,"")</f>
        <v/>
      </c>
      <c r="F65" s="15" t="str">
        <f>_xlfn.XLOOKUP(($A65&amp;"_"&amp;TEXT(F$2,"yyyy-mm-dd")),[1]SURVEY123!$A:$A,[1]SURVEY123!$AH:$AH,"")</f>
        <v/>
      </c>
      <c r="G65" s="15" t="str">
        <f>_xlfn.XLOOKUP(($A65&amp;"_"&amp;TEXT(G$2,"yyyy-mm-dd")),[1]SURVEY123!$A:$A,[1]SURVEY123!$AH:$AH,"")</f>
        <v/>
      </c>
      <c r="H65" s="15" t="str">
        <f>_xlfn.XLOOKUP(($A65&amp;"_"&amp;TEXT(H$2,"yyyy-mm-dd")),[1]SURVEY123!$A:$A,[1]SURVEY123!$AH:$AH,"")</f>
        <v/>
      </c>
      <c r="I65" s="15" t="str">
        <f>_xlfn.XLOOKUP(($A65&amp;"_"&amp;TEXT(I$2,"yyyy-mm-dd")),[1]SURVEY123!$A:$A,[1]SURVEY123!$AH:$AH,"")</f>
        <v/>
      </c>
      <c r="J65" s="15" t="str">
        <f>_xlfn.XLOOKUP(($A65&amp;"_"&amp;TEXT(J$2,"yyyy-mm-dd")),[1]SURVEY123!$A:$A,[1]SURVEY123!$AH:$AH,"")</f>
        <v/>
      </c>
      <c r="K65" s="15" t="str">
        <f>_xlfn.XLOOKUP(($A65&amp;"_"&amp;TEXT(K$2,"yyyy-mm-dd")),[1]SURVEY123!$A:$A,[1]SURVEY123!$AH:$AH,"")</f>
        <v/>
      </c>
      <c r="L65" s="15" t="str">
        <f>_xlfn.XLOOKUP(($A65&amp;"_"&amp;TEXT(L$2,"yyyy-mm-dd")),[1]SURVEY123!$A:$A,[1]SURVEY123!$AH:$AH,"")</f>
        <v/>
      </c>
      <c r="M65" s="15" t="str">
        <f>_xlfn.XLOOKUP(($A65&amp;"_"&amp;TEXT(M$2,"yyyy-mm-dd")),[1]SURVEY123!$A:$A,[1]SURVEY123!$AH:$AH,"")</f>
        <v/>
      </c>
      <c r="N65" s="15" t="str">
        <f>_xlfn.XLOOKUP(($A65&amp;"_"&amp;TEXT(N$2,"yyyy-mm-dd")),[1]SURVEY123!$A:$A,[1]SURVEY123!$AH:$AH,"")</f>
        <v/>
      </c>
      <c r="O65" s="15" t="str">
        <f>_xlfn.XLOOKUP(($A65&amp;"_"&amp;TEXT(O$2,"yyyy-mm-dd")),[1]SURVEY123!$A:$A,[1]SURVEY123!$AH:$AH,"")</f>
        <v/>
      </c>
      <c r="P65" s="15" t="str">
        <f>_xlfn.XLOOKUP(($A65&amp;"_"&amp;TEXT(P$2,"yyyy-mm-dd")),[1]SURVEY123!$A:$A,[1]SURVEY123!$AH:$AH,"")</f>
        <v/>
      </c>
      <c r="Q65" s="13" t="str">
        <f>_xlfn.XLOOKUP(($A65&amp;"_"&amp;TEXT(Q$2,"yyyy-mm-dd")),[1]SURVEY123!$A:$A,[1]SURVEY123!$AH:$AH,"")</f>
        <v/>
      </c>
      <c r="R65" s="21">
        <f t="shared" si="1"/>
        <v>0</v>
      </c>
      <c r="S65" s="21">
        <f t="shared" si="2"/>
        <v>0</v>
      </c>
      <c r="T65" s="12" t="str" cm="1">
        <f t="array" ref="T65">_xlfn.IFS(B65="","NA",R65=0, "Excellent", OR(S65=0, S65=1), "Good", S65=2, "Fair", S65&gt;=3, "Poor")</f>
        <v>NA</v>
      </c>
    </row>
    <row r="66" spans="1:20">
      <c r="A66" s="3" t="s">
        <v>69</v>
      </c>
      <c r="B66" s="10" t="str">
        <f t="shared" si="0"/>
        <v/>
      </c>
      <c r="C66" s="15" t="str">
        <f>_xlfn.XLOOKUP(($A66&amp;"_"&amp;TEXT(C$2,"yyyy-mm-dd")),[1]SURVEY123!$A:$A,[1]SURVEY123!$AH:$AH,"")</f>
        <v/>
      </c>
      <c r="D66" s="15" t="str">
        <f>_xlfn.XLOOKUP(($A66&amp;"_"&amp;TEXT(D$2,"yyyy-mm-dd")),[1]SURVEY123!$A:$A,[1]SURVEY123!$AH:$AH,"")</f>
        <v/>
      </c>
      <c r="E66" s="15" t="str">
        <f>_xlfn.XLOOKUP(($A66&amp;"_"&amp;TEXT(E$2,"yyyy-mm-dd")),[1]SURVEY123!$A:$A,[1]SURVEY123!$AH:$AH,"")</f>
        <v/>
      </c>
      <c r="F66" s="15" t="str">
        <f>_xlfn.XLOOKUP(($A66&amp;"_"&amp;TEXT(F$2,"yyyy-mm-dd")),[1]SURVEY123!$A:$A,[1]SURVEY123!$AH:$AH,"")</f>
        <v/>
      </c>
      <c r="G66" s="15" t="str">
        <f>_xlfn.XLOOKUP(($A66&amp;"_"&amp;TEXT(G$2,"yyyy-mm-dd")),[1]SURVEY123!$A:$A,[1]SURVEY123!$AH:$AH,"")</f>
        <v/>
      </c>
      <c r="H66" s="15" t="str">
        <f>_xlfn.XLOOKUP(($A66&amp;"_"&amp;TEXT(H$2,"yyyy-mm-dd")),[1]SURVEY123!$A:$A,[1]SURVEY123!$AH:$AH,"")</f>
        <v/>
      </c>
      <c r="I66" s="15" t="str">
        <f>_xlfn.XLOOKUP(($A66&amp;"_"&amp;TEXT(I$2,"yyyy-mm-dd")),[1]SURVEY123!$A:$A,[1]SURVEY123!$AH:$AH,"")</f>
        <v/>
      </c>
      <c r="J66" s="15" t="str">
        <f>_xlfn.XLOOKUP(($A66&amp;"_"&amp;TEXT(J$2,"yyyy-mm-dd")),[1]SURVEY123!$A:$A,[1]SURVEY123!$AH:$AH,"")</f>
        <v/>
      </c>
      <c r="K66" s="15" t="str">
        <f>_xlfn.XLOOKUP(($A66&amp;"_"&amp;TEXT(K$2,"yyyy-mm-dd")),[1]SURVEY123!$A:$A,[1]SURVEY123!$AH:$AH,"")</f>
        <v/>
      </c>
      <c r="L66" s="15" t="str">
        <f>_xlfn.XLOOKUP(($A66&amp;"_"&amp;TEXT(L$2,"yyyy-mm-dd")),[1]SURVEY123!$A:$A,[1]SURVEY123!$AH:$AH,"")</f>
        <v/>
      </c>
      <c r="M66" s="15" t="str">
        <f>_xlfn.XLOOKUP(($A66&amp;"_"&amp;TEXT(M$2,"yyyy-mm-dd")),[1]SURVEY123!$A:$A,[1]SURVEY123!$AH:$AH,"")</f>
        <v/>
      </c>
      <c r="N66" s="15" t="str">
        <f>_xlfn.XLOOKUP(($A66&amp;"_"&amp;TEXT(N$2,"yyyy-mm-dd")),[1]SURVEY123!$A:$A,[1]SURVEY123!$AH:$AH,"")</f>
        <v/>
      </c>
      <c r="O66" s="15" t="str">
        <f>_xlfn.XLOOKUP(($A66&amp;"_"&amp;TEXT(O$2,"yyyy-mm-dd")),[1]SURVEY123!$A:$A,[1]SURVEY123!$AH:$AH,"")</f>
        <v/>
      </c>
      <c r="P66" s="15" t="str">
        <f>_xlfn.XLOOKUP(($A66&amp;"_"&amp;TEXT(P$2,"yyyy-mm-dd")),[1]SURVEY123!$A:$A,[1]SURVEY123!$AH:$AH,"")</f>
        <v/>
      </c>
      <c r="Q66" s="13" t="str">
        <f>_xlfn.XLOOKUP(($A66&amp;"_"&amp;TEXT(Q$2,"yyyy-mm-dd")),[1]SURVEY123!$A:$A,[1]SURVEY123!$AH:$AH,"")</f>
        <v/>
      </c>
      <c r="R66" s="21">
        <f t="shared" si="1"/>
        <v>0</v>
      </c>
      <c r="S66" s="21">
        <f t="shared" si="2"/>
        <v>0</v>
      </c>
      <c r="T66" s="12" t="str" cm="1">
        <f t="array" ref="T66">_xlfn.IFS(B66="","NA",R66=0, "Excellent", OR(S66=0, S66=1), "Good", S66=2, "Fair", S66&gt;=3, "Poor")</f>
        <v>NA</v>
      </c>
    </row>
    <row r="67" spans="1:20">
      <c r="A67" s="3" t="s">
        <v>70</v>
      </c>
      <c r="B67" s="10">
        <f t="shared" si="0"/>
        <v>521.91574000000003</v>
      </c>
      <c r="C67" s="15" t="str">
        <f>_xlfn.XLOOKUP(($A67&amp;"_"&amp;TEXT(C$2,"yyyy-mm-dd")),[1]SURVEY123!$A:$A,[1]SURVEY123!$AH:$AH,"")</f>
        <v/>
      </c>
      <c r="D67" s="15" t="str">
        <f>_xlfn.XLOOKUP(($A67&amp;"_"&amp;TEXT(D$2,"yyyy-mm-dd")),[1]SURVEY123!$A:$A,[1]SURVEY123!$AH:$AH,"")</f>
        <v/>
      </c>
      <c r="E67" s="15" t="str">
        <f>_xlfn.XLOOKUP(($A67&amp;"_"&amp;TEXT(E$2,"yyyy-mm-dd")),[1]SURVEY123!$A:$A,[1]SURVEY123!$AH:$AH,"")</f>
        <v/>
      </c>
      <c r="F67" s="15" t="str">
        <f>_xlfn.XLOOKUP(($A67&amp;"_"&amp;TEXT(F$2,"yyyy-mm-dd")),[1]SURVEY123!$A:$A,[1]SURVEY123!$AH:$AH,"")</f>
        <v/>
      </c>
      <c r="G67" s="15" t="str">
        <f>_xlfn.XLOOKUP(($A67&amp;"_"&amp;TEXT(G$2,"yyyy-mm-dd")),[1]SURVEY123!$A:$A,[1]SURVEY123!$AH:$AH,"")</f>
        <v/>
      </c>
      <c r="H67" s="15">
        <f>_xlfn.XLOOKUP(($A67&amp;"_"&amp;TEXT(H$2,"yyyy-mm-dd")),[1]SURVEY123!$A:$A,[1]SURVEY123!$AH:$AH,"")</f>
        <v>538.77689999999996</v>
      </c>
      <c r="I67" s="15">
        <f>_xlfn.XLOOKUP(($A67&amp;"_"&amp;TEXT(I$2,"yyyy-mm-dd")),[1]SURVEY123!$A:$A,[1]SURVEY123!$AH:$AH,"")</f>
        <v>530.49850000000004</v>
      </c>
      <c r="J67" s="15">
        <f>_xlfn.XLOOKUP(($A67&amp;"_"&amp;TEXT(J$2,"yyyy-mm-dd")),[1]SURVEY123!$A:$A,[1]SURVEY123!$AH:$AH,"")</f>
        <v>577.56449999999995</v>
      </c>
      <c r="K67" s="15">
        <f>_xlfn.XLOOKUP(($A67&amp;"_"&amp;TEXT(K$2,"yyyy-mm-dd")),[1]SURVEY123!$A:$A,[1]SURVEY123!$AH:$AH,"")</f>
        <v>518.77970000000005</v>
      </c>
      <c r="L67" s="15">
        <f>_xlfn.XLOOKUP(($A67&amp;"_"&amp;TEXT(L$2,"yyyy-mm-dd")),[1]SURVEY123!$A:$A,[1]SURVEY123!$AH:$AH,"")</f>
        <v>443.95909999999998</v>
      </c>
      <c r="M67" s="15" t="str">
        <f>_xlfn.XLOOKUP(($A67&amp;"_"&amp;TEXT(M$2,"yyyy-mm-dd")),[1]SURVEY123!$A:$A,[1]SURVEY123!$AH:$AH,"")</f>
        <v/>
      </c>
      <c r="N67" s="15" t="str">
        <f>_xlfn.XLOOKUP(($A67&amp;"_"&amp;TEXT(N$2,"yyyy-mm-dd")),[1]SURVEY123!$A:$A,[1]SURVEY123!$AH:$AH,"")</f>
        <v/>
      </c>
      <c r="O67" s="15" t="str">
        <f>_xlfn.XLOOKUP(($A67&amp;"_"&amp;TEXT(O$2,"yyyy-mm-dd")),[1]SURVEY123!$A:$A,[1]SURVEY123!$AH:$AH,"")</f>
        <v/>
      </c>
      <c r="P67" s="15" t="str">
        <f>_xlfn.XLOOKUP(($A67&amp;"_"&amp;TEXT(P$2,"yyyy-mm-dd")),[1]SURVEY123!$A:$A,[1]SURVEY123!$AH:$AH,"")</f>
        <v/>
      </c>
      <c r="Q67" s="13" t="str">
        <f>_xlfn.XLOOKUP(($A67&amp;"_"&amp;TEXT(Q$2,"yyyy-mm-dd")),[1]SURVEY123!$A:$A,[1]SURVEY123!$AH:$AH,"")</f>
        <v/>
      </c>
      <c r="R67" s="21">
        <f t="shared" si="1"/>
        <v>5</v>
      </c>
      <c r="S67" s="21">
        <f t="shared" si="2"/>
        <v>5</v>
      </c>
      <c r="T67" s="12" t="str" cm="1">
        <f t="array" ref="T67">_xlfn.IFS(B67="","NA",R67=0, "Excellent", OR(S67=0, S67=1), "Good", S67=2, "Fair", S67&gt;=3, "Poor")</f>
        <v>Poor</v>
      </c>
    </row>
    <row r="68" spans="1:20">
      <c r="A68" s="3" t="s">
        <v>71</v>
      </c>
      <c r="B68" s="10" t="str">
        <f t="shared" ref="B68:B104" si="3">IFERROR(AVERAGE(C68:Q68),"")</f>
        <v/>
      </c>
      <c r="C68" s="15" t="str">
        <f>_xlfn.XLOOKUP(($A68&amp;"_"&amp;TEXT(C$2,"yyyy-mm-dd")),[1]SURVEY123!$A:$A,[1]SURVEY123!$AH:$AH,"")</f>
        <v/>
      </c>
      <c r="D68" s="15" t="str">
        <f>_xlfn.XLOOKUP(($A68&amp;"_"&amp;TEXT(D$2,"yyyy-mm-dd")),[1]SURVEY123!$A:$A,[1]SURVEY123!$AH:$AH,"")</f>
        <v/>
      </c>
      <c r="E68" s="15" t="str">
        <f>_xlfn.XLOOKUP(($A68&amp;"_"&amp;TEXT(E$2,"yyyy-mm-dd")),[1]SURVEY123!$A:$A,[1]SURVEY123!$AH:$AH,"")</f>
        <v/>
      </c>
      <c r="F68" s="15" t="str">
        <f>_xlfn.XLOOKUP(($A68&amp;"_"&amp;TEXT(F$2,"yyyy-mm-dd")),[1]SURVEY123!$A:$A,[1]SURVEY123!$AH:$AH,"")</f>
        <v/>
      </c>
      <c r="G68" s="15" t="str">
        <f>_xlfn.XLOOKUP(($A68&amp;"_"&amp;TEXT(G$2,"yyyy-mm-dd")),[1]SURVEY123!$A:$A,[1]SURVEY123!$AH:$AH,"")</f>
        <v/>
      </c>
      <c r="H68" s="15" t="str">
        <f>_xlfn.XLOOKUP(($A68&amp;"_"&amp;TEXT(H$2,"yyyy-mm-dd")),[1]SURVEY123!$A:$A,[1]SURVEY123!$AH:$AH,"")</f>
        <v/>
      </c>
      <c r="I68" s="15" t="str">
        <f>_xlfn.XLOOKUP(($A68&amp;"_"&amp;TEXT(I$2,"yyyy-mm-dd")),[1]SURVEY123!$A:$A,[1]SURVEY123!$AH:$AH,"")</f>
        <v/>
      </c>
      <c r="J68" s="15" t="str">
        <f>_xlfn.XLOOKUP(($A68&amp;"_"&amp;TEXT(J$2,"yyyy-mm-dd")),[1]SURVEY123!$A:$A,[1]SURVEY123!$AH:$AH,"")</f>
        <v/>
      </c>
      <c r="K68" s="15" t="str">
        <f>_xlfn.XLOOKUP(($A68&amp;"_"&amp;TEXT(K$2,"yyyy-mm-dd")),[1]SURVEY123!$A:$A,[1]SURVEY123!$AH:$AH,"")</f>
        <v/>
      </c>
      <c r="L68" s="15" t="str">
        <f>_xlfn.XLOOKUP(($A68&amp;"_"&amp;TEXT(L$2,"yyyy-mm-dd")),[1]SURVEY123!$A:$A,[1]SURVEY123!$AH:$AH,"")</f>
        <v/>
      </c>
      <c r="M68" s="15" t="str">
        <f>_xlfn.XLOOKUP(($A68&amp;"_"&amp;TEXT(M$2,"yyyy-mm-dd")),[1]SURVEY123!$A:$A,[1]SURVEY123!$AH:$AH,"")</f>
        <v/>
      </c>
      <c r="N68" s="15" t="str">
        <f>_xlfn.XLOOKUP(($A68&amp;"_"&amp;TEXT(N$2,"yyyy-mm-dd")),[1]SURVEY123!$A:$A,[1]SURVEY123!$AH:$AH,"")</f>
        <v/>
      </c>
      <c r="O68" s="15" t="str">
        <f>_xlfn.XLOOKUP(($A68&amp;"_"&amp;TEXT(O$2,"yyyy-mm-dd")),[1]SURVEY123!$A:$A,[1]SURVEY123!$AH:$AH,"")</f>
        <v/>
      </c>
      <c r="P68" s="15" t="str">
        <f>_xlfn.XLOOKUP(($A68&amp;"_"&amp;TEXT(P$2,"yyyy-mm-dd")),[1]SURVEY123!$A:$A,[1]SURVEY123!$AH:$AH,"")</f>
        <v/>
      </c>
      <c r="Q68" s="13" t="str">
        <f>_xlfn.XLOOKUP(($A68&amp;"_"&amp;TEXT(Q$2,"yyyy-mm-dd")),[1]SURVEY123!$A:$A,[1]SURVEY123!$AH:$AH,"")</f>
        <v/>
      </c>
      <c r="R68" s="21">
        <f t="shared" ref="R68:R104" si="4">COUNTIF($C68:$Q68,"&gt;100")</f>
        <v>0</v>
      </c>
      <c r="S68" s="21">
        <f t="shared" ref="S68:S104" si="5">COUNTIF($C68:$Q68,"&gt;=230")</f>
        <v>0</v>
      </c>
      <c r="T68" s="12" t="str" cm="1">
        <f t="array" ref="T68">_xlfn.IFS(B68="","NA",R68=0, "Excellent", OR(S68=0, S68=1), "Good", S68=2, "Fair", S68&gt;=3, "Poor")</f>
        <v>NA</v>
      </c>
    </row>
    <row r="69" spans="1:20">
      <c r="A69" s="3" t="s">
        <v>72</v>
      </c>
      <c r="B69" s="10">
        <f t="shared" si="3"/>
        <v>355.74272857142859</v>
      </c>
      <c r="C69" s="15" t="str">
        <f>_xlfn.XLOOKUP(($A69&amp;"_"&amp;TEXT(C$2,"yyyy-mm-dd")),[1]SURVEY123!$A:$A,[1]SURVEY123!$AH:$AH,"")</f>
        <v/>
      </c>
      <c r="D69" s="15">
        <f>_xlfn.XLOOKUP(($A69&amp;"_"&amp;TEXT(D$2,"yyyy-mm-dd")),[1]SURVEY123!$A:$A,[1]SURVEY123!$AH:$AH,"")</f>
        <v>360.61399999999998</v>
      </c>
      <c r="E69" s="15">
        <f>_xlfn.XLOOKUP(($A69&amp;"_"&amp;TEXT(E$2,"yyyy-mm-dd")),[1]SURVEY123!$A:$A,[1]SURVEY123!$AH:$AH,"")</f>
        <v>323.93770000000001</v>
      </c>
      <c r="F69" s="15">
        <f>_xlfn.XLOOKUP(($A69&amp;"_"&amp;TEXT(F$2,"yyyy-mm-dd")),[1]SURVEY123!$A:$A,[1]SURVEY123!$AH:$AH,"")</f>
        <v>366.74380000000002</v>
      </c>
      <c r="G69" s="15" t="str">
        <f>_xlfn.XLOOKUP(($A69&amp;"_"&amp;TEXT(G$2,"yyyy-mm-dd")),[1]SURVEY123!$A:$A,[1]SURVEY123!$AH:$AH,"")</f>
        <v/>
      </c>
      <c r="H69" s="15" t="str">
        <f>_xlfn.XLOOKUP(($A69&amp;"_"&amp;TEXT(H$2,"yyyy-mm-dd")),[1]SURVEY123!$A:$A,[1]SURVEY123!$AH:$AH,"")</f>
        <v/>
      </c>
      <c r="I69" s="15" t="str">
        <f>_xlfn.XLOOKUP(($A69&amp;"_"&amp;TEXT(I$2,"yyyy-mm-dd")),[1]SURVEY123!$A:$A,[1]SURVEY123!$AH:$AH,"")</f>
        <v/>
      </c>
      <c r="J69" s="15">
        <f>_xlfn.XLOOKUP(($A69&amp;"_"&amp;TEXT(J$2,"yyyy-mm-dd")),[1]SURVEY123!$A:$A,[1]SURVEY123!$AH:$AH,"")</f>
        <v>358.01749999999998</v>
      </c>
      <c r="K69" s="15">
        <f>_xlfn.XLOOKUP(($A69&amp;"_"&amp;TEXT(K$2,"yyyy-mm-dd")),[1]SURVEY123!$A:$A,[1]SURVEY123!$AH:$AH,"")</f>
        <v>354.82069999999999</v>
      </c>
      <c r="L69" s="15" t="str">
        <f>_xlfn.XLOOKUP(($A69&amp;"_"&amp;TEXT(L$2,"yyyy-mm-dd")),[1]SURVEY123!$A:$A,[1]SURVEY123!$AH:$AH,"")</f>
        <v/>
      </c>
      <c r="M69" s="15">
        <f>_xlfn.XLOOKUP(($A69&amp;"_"&amp;TEXT(M$2,"yyyy-mm-dd")),[1]SURVEY123!$A:$A,[1]SURVEY123!$AH:$AH,"")</f>
        <v>365.03989999999999</v>
      </c>
      <c r="N69" s="15">
        <f>_xlfn.XLOOKUP(($A69&amp;"_"&amp;TEXT(N$2,"yyyy-mm-dd")),[1]SURVEY123!$A:$A,[1]SURVEY123!$AH:$AH,"")</f>
        <v>361.02550000000002</v>
      </c>
      <c r="O69" s="15" t="str">
        <f>_xlfn.XLOOKUP(($A69&amp;"_"&amp;TEXT(O$2,"yyyy-mm-dd")),[1]SURVEY123!$A:$A,[1]SURVEY123!$AH:$AH,"")</f>
        <v/>
      </c>
      <c r="P69" s="15" t="str">
        <f>_xlfn.XLOOKUP(($A69&amp;"_"&amp;TEXT(P$2,"yyyy-mm-dd")),[1]SURVEY123!$A:$A,[1]SURVEY123!$AH:$AH,"")</f>
        <v/>
      </c>
      <c r="Q69" s="13" t="str">
        <f>_xlfn.XLOOKUP(($A69&amp;"_"&amp;TEXT(Q$2,"yyyy-mm-dd")),[1]SURVEY123!$A:$A,[1]SURVEY123!$AH:$AH,"")</f>
        <v/>
      </c>
      <c r="R69" s="21">
        <f t="shared" si="4"/>
        <v>7</v>
      </c>
      <c r="S69" s="21">
        <f t="shared" si="5"/>
        <v>7</v>
      </c>
      <c r="T69" s="12" t="str" cm="1">
        <f t="array" ref="T69">_xlfn.IFS(B69="","NA",R69=0, "Excellent", OR(S69=0, S69=1), "Good", S69=2, "Fair", S69&gt;=3, "Poor")</f>
        <v>Poor</v>
      </c>
    </row>
    <row r="70" spans="1:20">
      <c r="A70" s="3" t="s">
        <v>73</v>
      </c>
      <c r="B70" s="10">
        <f t="shared" si="3"/>
        <v>806.73000000000013</v>
      </c>
      <c r="C70" s="15">
        <f>_xlfn.XLOOKUP(($A70&amp;"_"&amp;TEXT(C$2,"yyyy-mm-dd")),[1]SURVEY123!$A:$A,[1]SURVEY123!$AH:$AH,"")</f>
        <v>821.26700000000005</v>
      </c>
      <c r="D70" s="15">
        <f>_xlfn.XLOOKUP(($A70&amp;"_"&amp;TEXT(D$2,"yyyy-mm-dd")),[1]SURVEY123!$A:$A,[1]SURVEY123!$AH:$AH,"")</f>
        <v>839.11800000000005</v>
      </c>
      <c r="E70" s="15">
        <f>_xlfn.XLOOKUP(($A70&amp;"_"&amp;TEXT(E$2,"yyyy-mm-dd")),[1]SURVEY123!$A:$A,[1]SURVEY123!$AH:$AH,"")</f>
        <v>912.10320000000002</v>
      </c>
      <c r="F70" s="15">
        <f>_xlfn.XLOOKUP(($A70&amp;"_"&amp;TEXT(F$2,"yyyy-mm-dd")),[1]SURVEY123!$A:$A,[1]SURVEY123!$AH:$AH,"")</f>
        <v>900.54229999999995</v>
      </c>
      <c r="G70" s="15">
        <f>_xlfn.XLOOKUP(($A70&amp;"_"&amp;TEXT(G$2,"yyyy-mm-dd")),[1]SURVEY123!$A:$A,[1]SURVEY123!$AH:$AH,"")</f>
        <v>782.74630000000002</v>
      </c>
      <c r="H70" s="15">
        <f>_xlfn.XLOOKUP(($A70&amp;"_"&amp;TEXT(H$2,"yyyy-mm-dd")),[1]SURVEY123!$A:$A,[1]SURVEY123!$AH:$AH,"")</f>
        <v>699.0009</v>
      </c>
      <c r="I70" s="15">
        <f>_xlfn.XLOOKUP(($A70&amp;"_"&amp;TEXT(I$2,"yyyy-mm-dd")),[1]SURVEY123!$A:$A,[1]SURVEY123!$AH:$AH,"")</f>
        <v>794.67629999999997</v>
      </c>
      <c r="J70" s="15">
        <f>_xlfn.XLOOKUP(($A70&amp;"_"&amp;TEXT(J$2,"yyyy-mm-dd")),[1]SURVEY123!$A:$A,[1]SURVEY123!$AH:$AH,"")</f>
        <v>798.31179999999995</v>
      </c>
      <c r="K70" s="15">
        <f>_xlfn.XLOOKUP(($A70&amp;"_"&amp;TEXT(K$2,"yyyy-mm-dd")),[1]SURVEY123!$A:$A,[1]SURVEY123!$AH:$AH,"")</f>
        <v>743.33420000000001</v>
      </c>
      <c r="L70" s="15">
        <f>_xlfn.XLOOKUP(($A70&amp;"_"&amp;TEXT(L$2,"yyyy-mm-dd")),[1]SURVEY123!$A:$A,[1]SURVEY123!$AH:$AH,"")</f>
        <v>794.90750000000003</v>
      </c>
      <c r="M70" s="15">
        <f>_xlfn.XLOOKUP(($A70&amp;"_"&amp;TEXT(M$2,"yyyy-mm-dd")),[1]SURVEY123!$A:$A,[1]SURVEY123!$AH:$AH,"")</f>
        <v>776.41250000000002</v>
      </c>
      <c r="N70" s="15">
        <f>_xlfn.XLOOKUP(($A70&amp;"_"&amp;TEXT(N$2,"yyyy-mm-dd")),[1]SURVEY123!$A:$A,[1]SURVEY123!$AH:$AH,"")</f>
        <v>818.34</v>
      </c>
      <c r="O70" s="15" t="str">
        <f>_xlfn.XLOOKUP(($A70&amp;"_"&amp;TEXT(O$2,"yyyy-mm-dd")),[1]SURVEY123!$A:$A,[1]SURVEY123!$AH:$AH,"")</f>
        <v/>
      </c>
      <c r="P70" s="15" t="str">
        <f>_xlfn.XLOOKUP(($A70&amp;"_"&amp;TEXT(P$2,"yyyy-mm-dd")),[1]SURVEY123!$A:$A,[1]SURVEY123!$AH:$AH,"")</f>
        <v/>
      </c>
      <c r="Q70" s="13" t="str">
        <f>_xlfn.XLOOKUP(($A70&amp;"_"&amp;TEXT(Q$2,"yyyy-mm-dd")),[1]SURVEY123!$A:$A,[1]SURVEY123!$AH:$AH,"")</f>
        <v/>
      </c>
      <c r="R70" s="21">
        <f t="shared" si="4"/>
        <v>12</v>
      </c>
      <c r="S70" s="21">
        <f t="shared" si="5"/>
        <v>12</v>
      </c>
      <c r="T70" s="12" t="str" cm="1">
        <f t="array" ref="T70">_xlfn.IFS(B70="","NA",R70=0, "Excellent", OR(S70=0, S70=1), "Good", S70=2, "Fair", S70&gt;=3, "Poor")</f>
        <v>Poor</v>
      </c>
    </row>
    <row r="71" spans="1:20">
      <c r="A71" s="3" t="s">
        <v>74</v>
      </c>
      <c r="B71" s="10">
        <f t="shared" si="3"/>
        <v>459.9466333333333</v>
      </c>
      <c r="C71" s="15">
        <f>_xlfn.XLOOKUP(($A71&amp;"_"&amp;TEXT(C$2,"yyyy-mm-dd")),[1]SURVEY123!$A:$A,[1]SURVEY123!$AH:$AH,"")</f>
        <v>510.41640000000001</v>
      </c>
      <c r="D71" s="15">
        <f>_xlfn.XLOOKUP(($A71&amp;"_"&amp;TEXT(D$2,"yyyy-mm-dd")),[1]SURVEY123!$A:$A,[1]SURVEY123!$AH:$AH,"")</f>
        <v>497.28980000000001</v>
      </c>
      <c r="E71" s="15">
        <f>_xlfn.XLOOKUP(($A71&amp;"_"&amp;TEXT(E$2,"yyyy-mm-dd")),[1]SURVEY123!$A:$A,[1]SURVEY123!$AH:$AH,"")</f>
        <v>317.19779999999997</v>
      </c>
      <c r="F71" s="15">
        <f>_xlfn.XLOOKUP(($A71&amp;"_"&amp;TEXT(F$2,"yyyy-mm-dd")),[1]SURVEY123!$A:$A,[1]SURVEY123!$AH:$AH,"")</f>
        <v>586.36419999999998</v>
      </c>
      <c r="G71" s="15">
        <f>_xlfn.XLOOKUP(($A71&amp;"_"&amp;TEXT(G$2,"yyyy-mm-dd")),[1]SURVEY123!$A:$A,[1]SURVEY123!$AH:$AH,"")</f>
        <v>254.30529999999999</v>
      </c>
      <c r="H71" s="15">
        <f>_xlfn.XLOOKUP(($A71&amp;"_"&amp;TEXT(H$2,"yyyy-mm-dd")),[1]SURVEY123!$A:$A,[1]SURVEY123!$AH:$AH,"")</f>
        <v>447.64600000000002</v>
      </c>
      <c r="I71" s="15">
        <f>_xlfn.XLOOKUP(($A71&amp;"_"&amp;TEXT(I$2,"yyyy-mm-dd")),[1]SURVEY123!$A:$A,[1]SURVEY123!$AH:$AH,"")</f>
        <v>655.32539999999995</v>
      </c>
      <c r="J71" s="15">
        <f>_xlfn.XLOOKUP(($A71&amp;"_"&amp;TEXT(J$2,"yyyy-mm-dd")),[1]SURVEY123!$A:$A,[1]SURVEY123!$AH:$AH,"")</f>
        <v>310.21730000000002</v>
      </c>
      <c r="K71" s="15">
        <f>_xlfn.XLOOKUP(($A71&amp;"_"&amp;TEXT(K$2,"yyyy-mm-dd")),[1]SURVEY123!$A:$A,[1]SURVEY123!$AH:$AH,"")</f>
        <v>525.35199999999998</v>
      </c>
      <c r="L71" s="15">
        <f>_xlfn.XLOOKUP(($A71&amp;"_"&amp;TEXT(L$2,"yyyy-mm-dd")),[1]SURVEY123!$A:$A,[1]SURVEY123!$AH:$AH,"")</f>
        <v>386.9348</v>
      </c>
      <c r="M71" s="15">
        <f>_xlfn.XLOOKUP(($A71&amp;"_"&amp;TEXT(M$2,"yyyy-mm-dd")),[1]SURVEY123!$A:$A,[1]SURVEY123!$AH:$AH,"")</f>
        <v>476.31729999999999</v>
      </c>
      <c r="N71" s="15">
        <f>_xlfn.XLOOKUP(($A71&amp;"_"&amp;TEXT(N$2,"yyyy-mm-dd")),[1]SURVEY123!$A:$A,[1]SURVEY123!$AH:$AH,"")</f>
        <v>551.99329999999998</v>
      </c>
      <c r="O71" s="15" t="str">
        <f>_xlfn.XLOOKUP(($A71&amp;"_"&amp;TEXT(O$2,"yyyy-mm-dd")),[1]SURVEY123!$A:$A,[1]SURVEY123!$AH:$AH,"")</f>
        <v/>
      </c>
      <c r="P71" s="15" t="str">
        <f>_xlfn.XLOOKUP(($A71&amp;"_"&amp;TEXT(P$2,"yyyy-mm-dd")),[1]SURVEY123!$A:$A,[1]SURVEY123!$AH:$AH,"")</f>
        <v/>
      </c>
      <c r="Q71" s="13" t="str">
        <f>_xlfn.XLOOKUP(($A71&amp;"_"&amp;TEXT(Q$2,"yyyy-mm-dd")),[1]SURVEY123!$A:$A,[1]SURVEY123!$AH:$AH,"")</f>
        <v/>
      </c>
      <c r="R71" s="21">
        <f t="shared" si="4"/>
        <v>12</v>
      </c>
      <c r="S71" s="21">
        <f t="shared" si="5"/>
        <v>12</v>
      </c>
      <c r="T71" s="12" t="str" cm="1">
        <f t="array" ref="T71">_xlfn.IFS(B71="","NA",R71=0, "Excellent", OR(S71=0, S71=1), "Good", S71=2, "Fair", S71&gt;=3, "Poor")</f>
        <v>Poor</v>
      </c>
    </row>
    <row r="72" spans="1:20">
      <c r="A72" s="3" t="s">
        <v>75</v>
      </c>
      <c r="B72" s="10">
        <f t="shared" si="3"/>
        <v>480.47007142857143</v>
      </c>
      <c r="C72" s="15">
        <f>_xlfn.XLOOKUP(($A72&amp;"_"&amp;TEXT(C$2,"yyyy-mm-dd")),[1]SURVEY123!$A:$A,[1]SURVEY123!$AH:$AH,"")</f>
        <v>521.35670000000005</v>
      </c>
      <c r="D72" s="15">
        <f>_xlfn.XLOOKUP(($A72&amp;"_"&amp;TEXT(D$2,"yyyy-mm-dd")),[1]SURVEY123!$A:$A,[1]SURVEY123!$AH:$AH,"")</f>
        <v>492.89620000000002</v>
      </c>
      <c r="E72" s="15">
        <f>_xlfn.XLOOKUP(($A72&amp;"_"&amp;TEXT(E$2,"yyyy-mm-dd")),[1]SURVEY123!$A:$A,[1]SURVEY123!$AH:$AH,"")</f>
        <v>470.35430000000002</v>
      </c>
      <c r="F72" s="15">
        <f>_xlfn.XLOOKUP(($A72&amp;"_"&amp;TEXT(F$2,"yyyy-mm-dd")),[1]SURVEY123!$A:$A,[1]SURVEY123!$AH:$AH,"")</f>
        <v>473.97179999999997</v>
      </c>
      <c r="G72" s="15">
        <f>_xlfn.XLOOKUP(($A72&amp;"_"&amp;TEXT(G$2,"yyyy-mm-dd")),[1]SURVEY123!$A:$A,[1]SURVEY123!$AH:$AH,"")</f>
        <v>465.1293</v>
      </c>
      <c r="H72" s="15" t="str">
        <f>_xlfn.XLOOKUP(($A72&amp;"_"&amp;TEXT(H$2,"yyyy-mm-dd")),[1]SURVEY123!$A:$A,[1]SURVEY123!$AH:$AH,"")</f>
        <v/>
      </c>
      <c r="I72" s="15" t="str">
        <f>_xlfn.XLOOKUP(($A72&amp;"_"&amp;TEXT(I$2,"yyyy-mm-dd")),[1]SURVEY123!$A:$A,[1]SURVEY123!$AH:$AH,"")</f>
        <v/>
      </c>
      <c r="J72" s="15" t="str">
        <f>_xlfn.XLOOKUP(($A72&amp;"_"&amp;TEXT(J$2,"yyyy-mm-dd")),[1]SURVEY123!$A:$A,[1]SURVEY123!$AH:$AH,"")</f>
        <v/>
      </c>
      <c r="K72" s="15" t="str">
        <f>_xlfn.XLOOKUP(($A72&amp;"_"&amp;TEXT(K$2,"yyyy-mm-dd")),[1]SURVEY123!$A:$A,[1]SURVEY123!$AH:$AH,"")</f>
        <v/>
      </c>
      <c r="L72" s="15" t="str">
        <f>_xlfn.XLOOKUP(($A72&amp;"_"&amp;TEXT(L$2,"yyyy-mm-dd")),[1]SURVEY123!$A:$A,[1]SURVEY123!$AH:$AH,"")</f>
        <v/>
      </c>
      <c r="M72" s="15">
        <f>_xlfn.XLOOKUP(($A72&amp;"_"&amp;TEXT(M$2,"yyyy-mm-dd")),[1]SURVEY123!$A:$A,[1]SURVEY123!$AH:$AH,"")</f>
        <v>481.5616</v>
      </c>
      <c r="N72" s="15">
        <f>_xlfn.XLOOKUP(($A72&amp;"_"&amp;TEXT(N$2,"yyyy-mm-dd")),[1]SURVEY123!$A:$A,[1]SURVEY123!$AH:$AH,"")</f>
        <v>458.0206</v>
      </c>
      <c r="O72" s="15" t="str">
        <f>_xlfn.XLOOKUP(($A72&amp;"_"&amp;TEXT(O$2,"yyyy-mm-dd")),[1]SURVEY123!$A:$A,[1]SURVEY123!$AH:$AH,"")</f>
        <v/>
      </c>
      <c r="P72" s="15" t="str">
        <f>_xlfn.XLOOKUP(($A72&amp;"_"&amp;TEXT(P$2,"yyyy-mm-dd")),[1]SURVEY123!$A:$A,[1]SURVEY123!$AH:$AH,"")</f>
        <v/>
      </c>
      <c r="Q72" s="13" t="str">
        <f>_xlfn.XLOOKUP(($A72&amp;"_"&amp;TEXT(Q$2,"yyyy-mm-dd")),[1]SURVEY123!$A:$A,[1]SURVEY123!$AH:$AH,"")</f>
        <v/>
      </c>
      <c r="R72" s="21">
        <f t="shared" si="4"/>
        <v>7</v>
      </c>
      <c r="S72" s="21">
        <f t="shared" si="5"/>
        <v>7</v>
      </c>
      <c r="T72" s="12" t="str" cm="1">
        <f t="array" ref="T72">_xlfn.IFS(B72="","NA",R72=0, "Excellent", OR(S72=0, S72=1), "Good", S72=2, "Fair", S72&gt;=3, "Poor")</f>
        <v>Poor</v>
      </c>
    </row>
    <row r="73" spans="1:20">
      <c r="A73" s="3" t="s">
        <v>76</v>
      </c>
      <c r="B73" s="10">
        <f t="shared" si="3"/>
        <v>595.43497500000001</v>
      </c>
      <c r="C73" s="15">
        <f>_xlfn.XLOOKUP(($A73&amp;"_"&amp;TEXT(C$2,"yyyy-mm-dd")),[1]SURVEY123!$A:$A,[1]SURVEY123!$AH:$AH,"")</f>
        <v>637.75810000000001</v>
      </c>
      <c r="D73" s="15">
        <f>_xlfn.XLOOKUP(($A73&amp;"_"&amp;TEXT(D$2,"yyyy-mm-dd")),[1]SURVEY123!$A:$A,[1]SURVEY123!$AH:$AH,"")</f>
        <v>565.25250000000005</v>
      </c>
      <c r="E73" s="15">
        <f>_xlfn.XLOOKUP(($A73&amp;"_"&amp;TEXT(E$2,"yyyy-mm-dd")),[1]SURVEY123!$A:$A,[1]SURVEY123!$AH:$AH,"")</f>
        <v>555.30089999999996</v>
      </c>
      <c r="F73" s="15">
        <f>_xlfn.XLOOKUP(($A73&amp;"_"&amp;TEXT(F$2,"yyyy-mm-dd")),[1]SURVEY123!$A:$A,[1]SURVEY123!$AH:$AH,"")</f>
        <v>568.49220000000003</v>
      </c>
      <c r="G73" s="15">
        <f>_xlfn.XLOOKUP(($A73&amp;"_"&amp;TEXT(G$2,"yyyy-mm-dd")),[1]SURVEY123!$A:$A,[1]SURVEY123!$AH:$AH,"")</f>
        <v>622.77030000000002</v>
      </c>
      <c r="H73" s="15">
        <f>_xlfn.XLOOKUP(($A73&amp;"_"&amp;TEXT(H$2,"yyyy-mm-dd")),[1]SURVEY123!$A:$A,[1]SURVEY123!$AH:$AH,"")</f>
        <v>563.86869999999999</v>
      </c>
      <c r="I73" s="15">
        <f>_xlfn.XLOOKUP(($A73&amp;"_"&amp;TEXT(I$2,"yyyy-mm-dd")),[1]SURVEY123!$A:$A,[1]SURVEY123!$AH:$AH,"")</f>
        <v>641.93799999999999</v>
      </c>
      <c r="J73" s="15">
        <f>_xlfn.XLOOKUP(($A73&amp;"_"&amp;TEXT(J$2,"yyyy-mm-dd")),[1]SURVEY123!$A:$A,[1]SURVEY123!$AH:$AH,"")</f>
        <v>638.6114</v>
      </c>
      <c r="K73" s="15">
        <f>_xlfn.XLOOKUP(($A73&amp;"_"&amp;TEXT(K$2,"yyyy-mm-dd")),[1]SURVEY123!$A:$A,[1]SURVEY123!$AH:$AH,"")</f>
        <v>603.23130000000003</v>
      </c>
      <c r="L73" s="15">
        <f>_xlfn.XLOOKUP(($A73&amp;"_"&amp;TEXT(L$2,"yyyy-mm-dd")),[1]SURVEY123!$A:$A,[1]SURVEY123!$AH:$AH,"")</f>
        <v>538.74929999999995</v>
      </c>
      <c r="M73" s="15">
        <f>_xlfn.XLOOKUP(($A73&amp;"_"&amp;TEXT(M$2,"yyyy-mm-dd")),[1]SURVEY123!$A:$A,[1]SURVEY123!$AH:$AH,"")</f>
        <v>574.274</v>
      </c>
      <c r="N73" s="15">
        <f>_xlfn.XLOOKUP(($A73&amp;"_"&amp;TEXT(N$2,"yyyy-mm-dd")),[1]SURVEY123!$A:$A,[1]SURVEY123!$AH:$AH,"")</f>
        <v>634.97299999999996</v>
      </c>
      <c r="O73" s="15" t="str">
        <f>_xlfn.XLOOKUP(($A73&amp;"_"&amp;TEXT(O$2,"yyyy-mm-dd")),[1]SURVEY123!$A:$A,[1]SURVEY123!$AH:$AH,"")</f>
        <v/>
      </c>
      <c r="P73" s="15" t="str">
        <f>_xlfn.XLOOKUP(($A73&amp;"_"&amp;TEXT(P$2,"yyyy-mm-dd")),[1]SURVEY123!$A:$A,[1]SURVEY123!$AH:$AH,"")</f>
        <v/>
      </c>
      <c r="Q73" s="13" t="str">
        <f>_xlfn.XLOOKUP(($A73&amp;"_"&amp;TEXT(Q$2,"yyyy-mm-dd")),[1]SURVEY123!$A:$A,[1]SURVEY123!$AH:$AH,"")</f>
        <v/>
      </c>
      <c r="R73" s="21">
        <f t="shared" si="4"/>
        <v>12</v>
      </c>
      <c r="S73" s="21">
        <f t="shared" si="5"/>
        <v>12</v>
      </c>
      <c r="T73" s="12" t="str" cm="1">
        <f t="array" ref="T73">_xlfn.IFS(B73="","NA",R73=0, "Excellent", OR(S73=0, S73=1), "Good", S73=2, "Fair", S73&gt;=3, "Poor")</f>
        <v>Poor</v>
      </c>
    </row>
    <row r="74" spans="1:20">
      <c r="A74" s="3" t="s">
        <v>77</v>
      </c>
      <c r="B74" s="10" t="str">
        <f t="shared" si="3"/>
        <v/>
      </c>
      <c r="C74" s="15" t="str">
        <f>_xlfn.XLOOKUP(($A74&amp;"_"&amp;TEXT(C$2,"yyyy-mm-dd")),[1]SURVEY123!$A:$A,[1]SURVEY123!$AH:$AH,"")</f>
        <v/>
      </c>
      <c r="D74" s="15" t="str">
        <f>_xlfn.XLOOKUP(($A74&amp;"_"&amp;TEXT(D$2,"yyyy-mm-dd")),[1]SURVEY123!$A:$A,[1]SURVEY123!$AH:$AH,"")</f>
        <v/>
      </c>
      <c r="E74" s="15" t="str">
        <f>_xlfn.XLOOKUP(($A74&amp;"_"&amp;TEXT(E$2,"yyyy-mm-dd")),[1]SURVEY123!$A:$A,[1]SURVEY123!$AH:$AH,"")</f>
        <v/>
      </c>
      <c r="F74" s="15" t="str">
        <f>_xlfn.XLOOKUP(($A74&amp;"_"&amp;TEXT(F$2,"yyyy-mm-dd")),[1]SURVEY123!$A:$A,[1]SURVEY123!$AH:$AH,"")</f>
        <v/>
      </c>
      <c r="G74" s="15" t="str">
        <f>_xlfn.XLOOKUP(($A74&amp;"_"&amp;TEXT(G$2,"yyyy-mm-dd")),[1]SURVEY123!$A:$A,[1]SURVEY123!$AH:$AH,"")</f>
        <v/>
      </c>
      <c r="H74" s="15" t="str">
        <f>_xlfn.XLOOKUP(($A74&amp;"_"&amp;TEXT(H$2,"yyyy-mm-dd")),[1]SURVEY123!$A:$A,[1]SURVEY123!$AH:$AH,"")</f>
        <v/>
      </c>
      <c r="I74" s="15" t="str">
        <f>_xlfn.XLOOKUP(($A74&amp;"_"&amp;TEXT(I$2,"yyyy-mm-dd")),[1]SURVEY123!$A:$A,[1]SURVEY123!$AH:$AH,"")</f>
        <v/>
      </c>
      <c r="J74" s="15" t="str">
        <f>_xlfn.XLOOKUP(($A74&amp;"_"&amp;TEXT(J$2,"yyyy-mm-dd")),[1]SURVEY123!$A:$A,[1]SURVEY123!$AH:$AH,"")</f>
        <v/>
      </c>
      <c r="K74" s="15" t="str">
        <f>_xlfn.XLOOKUP(($A74&amp;"_"&amp;TEXT(K$2,"yyyy-mm-dd")),[1]SURVEY123!$A:$A,[1]SURVEY123!$AH:$AH,"")</f>
        <v/>
      </c>
      <c r="L74" s="15" t="str">
        <f>_xlfn.XLOOKUP(($A74&amp;"_"&amp;TEXT(L$2,"yyyy-mm-dd")),[1]SURVEY123!$A:$A,[1]SURVEY123!$AH:$AH,"")</f>
        <v/>
      </c>
      <c r="M74" s="15" t="str">
        <f>_xlfn.XLOOKUP(($A74&amp;"_"&amp;TEXT(M$2,"yyyy-mm-dd")),[1]SURVEY123!$A:$A,[1]SURVEY123!$AH:$AH,"")</f>
        <v/>
      </c>
      <c r="N74" s="15" t="str">
        <f>_xlfn.XLOOKUP(($A74&amp;"_"&amp;TEXT(N$2,"yyyy-mm-dd")),[1]SURVEY123!$A:$A,[1]SURVEY123!$AH:$AH,"")</f>
        <v/>
      </c>
      <c r="O74" s="15" t="str">
        <f>_xlfn.XLOOKUP(($A74&amp;"_"&amp;TEXT(O$2,"yyyy-mm-dd")),[1]SURVEY123!$A:$A,[1]SURVEY123!$AH:$AH,"")</f>
        <v/>
      </c>
      <c r="P74" s="15" t="str">
        <f>_xlfn.XLOOKUP(($A74&amp;"_"&amp;TEXT(P$2,"yyyy-mm-dd")),[1]SURVEY123!$A:$A,[1]SURVEY123!$AH:$AH,"")</f>
        <v/>
      </c>
      <c r="Q74" s="13" t="str">
        <f>_xlfn.XLOOKUP(($A74&amp;"_"&amp;TEXT(Q$2,"yyyy-mm-dd")),[1]SURVEY123!$A:$A,[1]SURVEY123!$AH:$AH,"")</f>
        <v/>
      </c>
      <c r="R74" s="21">
        <f t="shared" si="4"/>
        <v>0</v>
      </c>
      <c r="S74" s="21">
        <f t="shared" si="5"/>
        <v>0</v>
      </c>
      <c r="T74" s="12" t="str" cm="1">
        <f t="array" ref="T74">_xlfn.IFS(B74="","NA",R74=0, "Excellent", OR(S74=0, S74=1), "Good", S74=2, "Fair", S74&gt;=3, "Poor")</f>
        <v>NA</v>
      </c>
    </row>
    <row r="75" spans="1:20">
      <c r="A75" s="3" t="s">
        <v>78</v>
      </c>
      <c r="B75" s="10">
        <f t="shared" si="3"/>
        <v>270.22645</v>
      </c>
      <c r="C75" s="15">
        <f>_xlfn.XLOOKUP(($A75&amp;"_"&amp;TEXT(C$2,"yyyy-mm-dd")),[1]SURVEY123!$A:$A,[1]SURVEY123!$AH:$AH,"")</f>
        <v>311.22789999999998</v>
      </c>
      <c r="D75" s="15">
        <f>_xlfn.XLOOKUP(($A75&amp;"_"&amp;TEXT(D$2,"yyyy-mm-dd")),[1]SURVEY123!$A:$A,[1]SURVEY123!$AH:$AH,"")</f>
        <v>289.28660000000002</v>
      </c>
      <c r="E75" s="15" t="str">
        <f>_xlfn.XLOOKUP(($A75&amp;"_"&amp;TEXT(E$2,"yyyy-mm-dd")),[1]SURVEY123!$A:$A,[1]SURVEY123!$AH:$AH,"")</f>
        <v/>
      </c>
      <c r="F75" s="15">
        <f>_xlfn.XLOOKUP(($A75&amp;"_"&amp;TEXT(F$2,"yyyy-mm-dd")),[1]SURVEY123!$A:$A,[1]SURVEY123!$AH:$AH,"")</f>
        <v>259.93579999999997</v>
      </c>
      <c r="G75" s="15">
        <f>_xlfn.XLOOKUP(($A75&amp;"_"&amp;TEXT(G$2,"yyyy-mm-dd")),[1]SURVEY123!$A:$A,[1]SURVEY123!$AH:$AH,"")</f>
        <v>250.70769999999999</v>
      </c>
      <c r="H75" s="15">
        <f>_xlfn.XLOOKUP(($A75&amp;"_"&amp;TEXT(H$2,"yyyy-mm-dd")),[1]SURVEY123!$A:$A,[1]SURVEY123!$AH:$AH,"")</f>
        <v>249.14410000000001</v>
      </c>
      <c r="I75" s="15">
        <f>_xlfn.XLOOKUP(($A75&amp;"_"&amp;TEXT(I$2,"yyyy-mm-dd")),[1]SURVEY123!$A:$A,[1]SURVEY123!$AH:$AH,"")</f>
        <v>284.24549999999999</v>
      </c>
      <c r="J75" s="15">
        <f>_xlfn.XLOOKUP(($A75&amp;"_"&amp;TEXT(J$2,"yyyy-mm-dd")),[1]SURVEY123!$A:$A,[1]SURVEY123!$AH:$AH,"")</f>
        <v>271.8177</v>
      </c>
      <c r="K75" s="15">
        <f>_xlfn.XLOOKUP(($A75&amp;"_"&amp;TEXT(K$2,"yyyy-mm-dd")),[1]SURVEY123!$A:$A,[1]SURVEY123!$AH:$AH,"")</f>
        <v>266.8229</v>
      </c>
      <c r="L75" s="15">
        <f>_xlfn.XLOOKUP(($A75&amp;"_"&amp;TEXT(L$2,"yyyy-mm-dd")),[1]SURVEY123!$A:$A,[1]SURVEY123!$AH:$AH,"")</f>
        <v>252.00919999999999</v>
      </c>
      <c r="M75" s="15" t="str">
        <f>_xlfn.XLOOKUP(($A75&amp;"_"&amp;TEXT(M$2,"yyyy-mm-dd")),[1]SURVEY123!$A:$A,[1]SURVEY123!$AH:$AH,"")</f>
        <v/>
      </c>
      <c r="N75" s="15">
        <f>_xlfn.XLOOKUP(($A75&amp;"_"&amp;TEXT(N$2,"yyyy-mm-dd")),[1]SURVEY123!$A:$A,[1]SURVEY123!$AH:$AH,"")</f>
        <v>267.06709999999998</v>
      </c>
      <c r="O75" s="15" t="str">
        <f>_xlfn.XLOOKUP(($A75&amp;"_"&amp;TEXT(O$2,"yyyy-mm-dd")),[1]SURVEY123!$A:$A,[1]SURVEY123!$AH:$AH,"")</f>
        <v/>
      </c>
      <c r="P75" s="15" t="str">
        <f>_xlfn.XLOOKUP(($A75&amp;"_"&amp;TEXT(P$2,"yyyy-mm-dd")),[1]SURVEY123!$A:$A,[1]SURVEY123!$AH:$AH,"")</f>
        <v/>
      </c>
      <c r="Q75" s="13" t="str">
        <f>_xlfn.XLOOKUP(($A75&amp;"_"&amp;TEXT(Q$2,"yyyy-mm-dd")),[1]SURVEY123!$A:$A,[1]SURVEY123!$AH:$AH,"")</f>
        <v/>
      </c>
      <c r="R75" s="21">
        <f t="shared" si="4"/>
        <v>10</v>
      </c>
      <c r="S75" s="21">
        <f t="shared" si="5"/>
        <v>10</v>
      </c>
      <c r="T75" s="12" t="str" cm="1">
        <f t="array" ref="T75">_xlfn.IFS(B75="","NA",R75=0, "Excellent", OR(S75=0, S75=1), "Good", S75=2, "Fair", S75&gt;=3, "Poor")</f>
        <v>Poor</v>
      </c>
    </row>
    <row r="76" spans="1:20">
      <c r="A76" s="3" t="s">
        <v>79</v>
      </c>
      <c r="B76" s="10">
        <f t="shared" si="3"/>
        <v>563.84566000000018</v>
      </c>
      <c r="C76" s="15" t="str">
        <f>_xlfn.XLOOKUP(($A76&amp;"_"&amp;TEXT(C$2,"yyyy-mm-dd")),[1]SURVEY123!$A:$A,[1]SURVEY123!$AH:$AH,"")</f>
        <v/>
      </c>
      <c r="D76" s="15" t="str">
        <f>_xlfn.XLOOKUP(($A76&amp;"_"&amp;TEXT(D$2,"yyyy-mm-dd")),[1]SURVEY123!$A:$A,[1]SURVEY123!$AH:$AH,"")</f>
        <v/>
      </c>
      <c r="E76" s="15" t="str">
        <f>_xlfn.XLOOKUP(($A76&amp;"_"&amp;TEXT(E$2,"yyyy-mm-dd")),[1]SURVEY123!$A:$A,[1]SURVEY123!$AH:$AH,"")</f>
        <v/>
      </c>
      <c r="F76" s="15" t="str">
        <f>_xlfn.XLOOKUP(($A76&amp;"_"&amp;TEXT(F$2,"yyyy-mm-dd")),[1]SURVEY123!$A:$A,[1]SURVEY123!$AH:$AH,"")</f>
        <v/>
      </c>
      <c r="G76" s="15" t="str">
        <f>_xlfn.XLOOKUP(($A76&amp;"_"&amp;TEXT(G$2,"yyyy-mm-dd")),[1]SURVEY123!$A:$A,[1]SURVEY123!$AH:$AH,"")</f>
        <v/>
      </c>
      <c r="H76" s="15">
        <f>_xlfn.XLOOKUP(($A76&amp;"_"&amp;TEXT(H$2,"yyyy-mm-dd")),[1]SURVEY123!$A:$A,[1]SURVEY123!$AH:$AH,"")</f>
        <v>557.7509</v>
      </c>
      <c r="I76" s="15">
        <f>_xlfn.XLOOKUP(($A76&amp;"_"&amp;TEXT(I$2,"yyyy-mm-dd")),[1]SURVEY123!$A:$A,[1]SURVEY123!$AH:$AH,"")</f>
        <v>524.56479999999999</v>
      </c>
      <c r="J76" s="15">
        <f>_xlfn.XLOOKUP(($A76&amp;"_"&amp;TEXT(J$2,"yyyy-mm-dd")),[1]SURVEY123!$A:$A,[1]SURVEY123!$AH:$AH,"")</f>
        <v>529.39890000000003</v>
      </c>
      <c r="K76" s="15">
        <f>_xlfn.XLOOKUP(($A76&amp;"_"&amp;TEXT(K$2,"yyyy-mm-dd")),[1]SURVEY123!$A:$A,[1]SURVEY123!$AH:$AH,"")</f>
        <v>592.98569999999995</v>
      </c>
      <c r="L76" s="15">
        <f>_xlfn.XLOOKUP(($A76&amp;"_"&amp;TEXT(L$2,"yyyy-mm-dd")),[1]SURVEY123!$A:$A,[1]SURVEY123!$AH:$AH,"")</f>
        <v>614.52800000000002</v>
      </c>
      <c r="M76" s="15" t="str">
        <f>_xlfn.XLOOKUP(($A76&amp;"_"&amp;TEXT(M$2,"yyyy-mm-dd")),[1]SURVEY123!$A:$A,[1]SURVEY123!$AH:$AH,"")</f>
        <v/>
      </c>
      <c r="N76" s="15" t="str">
        <f>_xlfn.XLOOKUP(($A76&amp;"_"&amp;TEXT(N$2,"yyyy-mm-dd")),[1]SURVEY123!$A:$A,[1]SURVEY123!$AH:$AH,"")</f>
        <v/>
      </c>
      <c r="O76" s="15" t="str">
        <f>_xlfn.XLOOKUP(($A76&amp;"_"&amp;TEXT(O$2,"yyyy-mm-dd")),[1]SURVEY123!$A:$A,[1]SURVEY123!$AH:$AH,"")</f>
        <v/>
      </c>
      <c r="P76" s="15" t="str">
        <f>_xlfn.XLOOKUP(($A76&amp;"_"&amp;TEXT(P$2,"yyyy-mm-dd")),[1]SURVEY123!$A:$A,[1]SURVEY123!$AH:$AH,"")</f>
        <v/>
      </c>
      <c r="Q76" s="13" t="str">
        <f>_xlfn.XLOOKUP(($A76&amp;"_"&amp;TEXT(Q$2,"yyyy-mm-dd")),[1]SURVEY123!$A:$A,[1]SURVEY123!$AH:$AH,"")</f>
        <v/>
      </c>
      <c r="R76" s="21">
        <f t="shared" si="4"/>
        <v>5</v>
      </c>
      <c r="S76" s="21">
        <f t="shared" si="5"/>
        <v>5</v>
      </c>
      <c r="T76" s="12" t="str" cm="1">
        <f t="array" ref="T76">_xlfn.IFS(B76="","NA",R76=0, "Excellent", OR(S76=0, S76=1), "Good", S76=2, "Fair", S76&gt;=3, "Poor")</f>
        <v>Poor</v>
      </c>
    </row>
    <row r="77" spans="1:20">
      <c r="A77" s="3" t="s">
        <v>80</v>
      </c>
      <c r="B77" s="10" t="str">
        <f t="shared" si="3"/>
        <v/>
      </c>
      <c r="C77" s="15" t="str">
        <f>_xlfn.XLOOKUP(($A77&amp;"_"&amp;TEXT(C$2,"yyyy-mm-dd")),[1]SURVEY123!$A:$A,[1]SURVEY123!$AH:$AH,"")</f>
        <v/>
      </c>
      <c r="D77" s="15" t="str">
        <f>_xlfn.XLOOKUP(($A77&amp;"_"&amp;TEXT(D$2,"yyyy-mm-dd")),[1]SURVEY123!$A:$A,[1]SURVEY123!$AH:$AH,"")</f>
        <v/>
      </c>
      <c r="E77" s="15" t="str">
        <f>_xlfn.XLOOKUP(($A77&amp;"_"&amp;TEXT(E$2,"yyyy-mm-dd")),[1]SURVEY123!$A:$A,[1]SURVEY123!$AH:$AH,"")</f>
        <v/>
      </c>
      <c r="F77" s="15" t="str">
        <f>_xlfn.XLOOKUP(($A77&amp;"_"&amp;TEXT(F$2,"yyyy-mm-dd")),[1]SURVEY123!$A:$A,[1]SURVEY123!$AH:$AH,"")</f>
        <v/>
      </c>
      <c r="G77" s="15" t="str">
        <f>_xlfn.XLOOKUP(($A77&amp;"_"&amp;TEXT(G$2,"yyyy-mm-dd")),[1]SURVEY123!$A:$A,[1]SURVEY123!$AH:$AH,"")</f>
        <v/>
      </c>
      <c r="H77" s="15" t="str">
        <f>_xlfn.XLOOKUP(($A77&amp;"_"&amp;TEXT(H$2,"yyyy-mm-dd")),[1]SURVEY123!$A:$A,[1]SURVEY123!$AH:$AH,"")</f>
        <v/>
      </c>
      <c r="I77" s="15" t="str">
        <f>_xlfn.XLOOKUP(($A77&amp;"_"&amp;TEXT(I$2,"yyyy-mm-dd")),[1]SURVEY123!$A:$A,[1]SURVEY123!$AH:$AH,"")</f>
        <v/>
      </c>
      <c r="J77" s="15" t="str">
        <f>_xlfn.XLOOKUP(($A77&amp;"_"&amp;TEXT(J$2,"yyyy-mm-dd")),[1]SURVEY123!$A:$A,[1]SURVEY123!$AH:$AH,"")</f>
        <v/>
      </c>
      <c r="K77" s="15" t="str">
        <f>_xlfn.XLOOKUP(($A77&amp;"_"&amp;TEXT(K$2,"yyyy-mm-dd")),[1]SURVEY123!$A:$A,[1]SURVEY123!$AH:$AH,"")</f>
        <v/>
      </c>
      <c r="L77" s="15" t="str">
        <f>_xlfn.XLOOKUP(($A77&amp;"_"&amp;TEXT(L$2,"yyyy-mm-dd")),[1]SURVEY123!$A:$A,[1]SURVEY123!$AH:$AH,"")</f>
        <v/>
      </c>
      <c r="M77" s="15" t="str">
        <f>_xlfn.XLOOKUP(($A77&amp;"_"&amp;TEXT(M$2,"yyyy-mm-dd")),[1]SURVEY123!$A:$A,[1]SURVEY123!$AH:$AH,"")</f>
        <v/>
      </c>
      <c r="N77" s="15" t="str">
        <f>_xlfn.XLOOKUP(($A77&amp;"_"&amp;TEXT(N$2,"yyyy-mm-dd")),[1]SURVEY123!$A:$A,[1]SURVEY123!$AH:$AH,"")</f>
        <v/>
      </c>
      <c r="O77" s="15" t="str">
        <f>_xlfn.XLOOKUP(($A77&amp;"_"&amp;TEXT(O$2,"yyyy-mm-dd")),[1]SURVEY123!$A:$A,[1]SURVEY123!$AH:$AH,"")</f>
        <v/>
      </c>
      <c r="P77" s="15" t="str">
        <f>_xlfn.XLOOKUP(($A77&amp;"_"&amp;TEXT(P$2,"yyyy-mm-dd")),[1]SURVEY123!$A:$A,[1]SURVEY123!$AH:$AH,"")</f>
        <v/>
      </c>
      <c r="Q77" s="13" t="str">
        <f>_xlfn.XLOOKUP(($A77&amp;"_"&amp;TEXT(Q$2,"yyyy-mm-dd")),[1]SURVEY123!$A:$A,[1]SURVEY123!$AH:$AH,"")</f>
        <v/>
      </c>
      <c r="R77" s="21">
        <f t="shared" si="4"/>
        <v>0</v>
      </c>
      <c r="S77" s="21">
        <f t="shared" si="5"/>
        <v>0</v>
      </c>
      <c r="T77" s="12" t="str" cm="1">
        <f t="array" ref="T77">_xlfn.IFS(B77="","NA",R77=0, "Excellent", OR(S77=0, S77=1), "Good", S77=2, "Fair", S77&gt;=3, "Poor")</f>
        <v>NA</v>
      </c>
    </row>
    <row r="78" spans="1:20">
      <c r="A78" s="3" t="s">
        <v>81</v>
      </c>
      <c r="B78" s="10">
        <f t="shared" si="3"/>
        <v>839.76705833333324</v>
      </c>
      <c r="C78" s="15">
        <f>_xlfn.XLOOKUP(($A78&amp;"_"&amp;TEXT(C$2,"yyyy-mm-dd")),[1]SURVEY123!$A:$A,[1]SURVEY123!$AH:$AH,"")</f>
        <v>877.20460000000003</v>
      </c>
      <c r="D78" s="15">
        <f>_xlfn.XLOOKUP(($A78&amp;"_"&amp;TEXT(D$2,"yyyy-mm-dd")),[1]SURVEY123!$A:$A,[1]SURVEY123!$AH:$AH,"")</f>
        <v>934.85159999999996</v>
      </c>
      <c r="E78" s="15">
        <f>_xlfn.XLOOKUP(($A78&amp;"_"&amp;TEXT(E$2,"yyyy-mm-dd")),[1]SURVEY123!$A:$A,[1]SURVEY123!$AH:$AH,"")</f>
        <v>883.25040000000001</v>
      </c>
      <c r="F78" s="15">
        <f>_xlfn.XLOOKUP(($A78&amp;"_"&amp;TEXT(F$2,"yyyy-mm-dd")),[1]SURVEY123!$A:$A,[1]SURVEY123!$AH:$AH,"")</f>
        <v>929.64</v>
      </c>
      <c r="G78" s="15">
        <f>_xlfn.XLOOKUP(($A78&amp;"_"&amp;TEXT(G$2,"yyyy-mm-dd")),[1]SURVEY123!$A:$A,[1]SURVEY123!$AH:$AH,"")</f>
        <v>835.16700000000003</v>
      </c>
      <c r="H78" s="15">
        <f>_xlfn.XLOOKUP(($A78&amp;"_"&amp;TEXT(H$2,"yyyy-mm-dd")),[1]SURVEY123!$A:$A,[1]SURVEY123!$AH:$AH,"")</f>
        <v>747.77200000000005</v>
      </c>
      <c r="I78" s="15">
        <f>_xlfn.XLOOKUP(($A78&amp;"_"&amp;TEXT(I$2,"yyyy-mm-dd")),[1]SURVEY123!$A:$A,[1]SURVEY123!$AH:$AH,"")</f>
        <v>829.60299999999995</v>
      </c>
      <c r="J78" s="15">
        <f>_xlfn.XLOOKUP(($A78&amp;"_"&amp;TEXT(J$2,"yyyy-mm-dd")),[1]SURVEY123!$A:$A,[1]SURVEY123!$AH:$AH,"")</f>
        <v>849.61850000000004</v>
      </c>
      <c r="K78" s="15">
        <f>_xlfn.XLOOKUP(($A78&amp;"_"&amp;TEXT(K$2,"yyyy-mm-dd")),[1]SURVEY123!$A:$A,[1]SURVEY123!$AH:$AH,"")</f>
        <v>804.57140000000004</v>
      </c>
      <c r="L78" s="15">
        <f>_xlfn.XLOOKUP(($A78&amp;"_"&amp;TEXT(L$2,"yyyy-mm-dd")),[1]SURVEY123!$A:$A,[1]SURVEY123!$AH:$AH,"")</f>
        <v>805.96230000000003</v>
      </c>
      <c r="M78" s="15">
        <f>_xlfn.XLOOKUP(($A78&amp;"_"&amp;TEXT(M$2,"yyyy-mm-dd")),[1]SURVEY123!$A:$A,[1]SURVEY123!$AH:$AH,"")</f>
        <v>771.74540000000002</v>
      </c>
      <c r="N78" s="15">
        <f>_xlfn.XLOOKUP(($A78&amp;"_"&amp;TEXT(N$2,"yyyy-mm-dd")),[1]SURVEY123!$A:$A,[1]SURVEY123!$AH:$AH,"")</f>
        <v>807.81849999999997</v>
      </c>
      <c r="O78" s="15" t="str">
        <f>_xlfn.XLOOKUP(($A78&amp;"_"&amp;TEXT(O$2,"yyyy-mm-dd")),[1]SURVEY123!$A:$A,[1]SURVEY123!$AH:$AH,"")</f>
        <v/>
      </c>
      <c r="P78" s="15" t="str">
        <f>_xlfn.XLOOKUP(($A78&amp;"_"&amp;TEXT(P$2,"yyyy-mm-dd")),[1]SURVEY123!$A:$A,[1]SURVEY123!$AH:$AH,"")</f>
        <v/>
      </c>
      <c r="Q78" s="13" t="str">
        <f>_xlfn.XLOOKUP(($A78&amp;"_"&amp;TEXT(Q$2,"yyyy-mm-dd")),[1]SURVEY123!$A:$A,[1]SURVEY123!$AH:$AH,"")</f>
        <v/>
      </c>
      <c r="R78" s="21">
        <f t="shared" si="4"/>
        <v>12</v>
      </c>
      <c r="S78" s="21">
        <f t="shared" si="5"/>
        <v>12</v>
      </c>
      <c r="T78" s="12" t="str" cm="1">
        <f t="array" ref="T78">_xlfn.IFS(B78="","NA",R78=0, "Excellent", OR(S78=0, S78=1), "Good", S78=2, "Fair", S78&gt;=3, "Poor")</f>
        <v>Poor</v>
      </c>
    </row>
    <row r="79" spans="1:20">
      <c r="A79" s="3" t="s">
        <v>82</v>
      </c>
      <c r="B79" s="10">
        <f t="shared" si="3"/>
        <v>155.12654142857144</v>
      </c>
      <c r="C79" s="15">
        <f>_xlfn.XLOOKUP(($A79&amp;"_"&amp;TEXT(C$2,"yyyy-mm-dd")),[1]SURVEY123!$A:$A,[1]SURVEY123!$AH:$AH,"")</f>
        <v>125.0394</v>
      </c>
      <c r="D79" s="15">
        <f>_xlfn.XLOOKUP(($A79&amp;"_"&amp;TEXT(D$2,"yyyy-mm-dd")),[1]SURVEY123!$A:$A,[1]SURVEY123!$AH:$AH,"")</f>
        <v>133.2843</v>
      </c>
      <c r="E79" s="15">
        <f>_xlfn.XLOOKUP(($A79&amp;"_"&amp;TEXT(E$2,"yyyy-mm-dd")),[1]SURVEY123!$A:$A,[1]SURVEY123!$AH:$AH,"")</f>
        <v>99.933589999999995</v>
      </c>
      <c r="F79" s="15">
        <f>_xlfn.XLOOKUP(($A79&amp;"_"&amp;TEXT(F$2,"yyyy-mm-dd")),[1]SURVEY123!$A:$A,[1]SURVEY123!$AH:$AH,"")</f>
        <v>151.40969999999999</v>
      </c>
      <c r="G79" s="15">
        <f>_xlfn.XLOOKUP(($A79&amp;"_"&amp;TEXT(G$2,"yyyy-mm-dd")),[1]SURVEY123!$A:$A,[1]SURVEY123!$AH:$AH,"")</f>
        <v>129.43029999999999</v>
      </c>
      <c r="H79" s="15" t="str">
        <f>_xlfn.XLOOKUP(($A79&amp;"_"&amp;TEXT(H$2,"yyyy-mm-dd")),[1]SURVEY123!$A:$A,[1]SURVEY123!$AH:$AH,"")</f>
        <v/>
      </c>
      <c r="I79" s="15" t="str">
        <f>_xlfn.XLOOKUP(($A79&amp;"_"&amp;TEXT(I$2,"yyyy-mm-dd")),[1]SURVEY123!$A:$A,[1]SURVEY123!$AH:$AH,"")</f>
        <v/>
      </c>
      <c r="J79" s="15" t="str">
        <f>_xlfn.XLOOKUP(($A79&amp;"_"&amp;TEXT(J$2,"yyyy-mm-dd")),[1]SURVEY123!$A:$A,[1]SURVEY123!$AH:$AH,"")</f>
        <v/>
      </c>
      <c r="K79" s="15" t="str">
        <f>_xlfn.XLOOKUP(($A79&amp;"_"&amp;TEXT(K$2,"yyyy-mm-dd")),[1]SURVEY123!$A:$A,[1]SURVEY123!$AH:$AH,"")</f>
        <v/>
      </c>
      <c r="L79" s="15" t="str">
        <f>_xlfn.XLOOKUP(($A79&amp;"_"&amp;TEXT(L$2,"yyyy-mm-dd")),[1]SURVEY123!$A:$A,[1]SURVEY123!$AH:$AH,"")</f>
        <v/>
      </c>
      <c r="M79" s="15">
        <f>_xlfn.XLOOKUP(($A79&amp;"_"&amp;TEXT(M$2,"yyyy-mm-dd")),[1]SURVEY123!$A:$A,[1]SURVEY123!$AH:$AH,"")</f>
        <v>272.36750000000001</v>
      </c>
      <c r="N79" s="15">
        <f>_xlfn.XLOOKUP(($A79&amp;"_"&amp;TEXT(N$2,"yyyy-mm-dd")),[1]SURVEY123!$A:$A,[1]SURVEY123!$AH:$AH,"")</f>
        <v>174.42099999999999</v>
      </c>
      <c r="O79" s="15" t="str">
        <f>_xlfn.XLOOKUP(($A79&amp;"_"&amp;TEXT(O$2,"yyyy-mm-dd")),[1]SURVEY123!$A:$A,[1]SURVEY123!$AH:$AH,"")</f>
        <v/>
      </c>
      <c r="P79" s="15" t="str">
        <f>_xlfn.XLOOKUP(($A79&amp;"_"&amp;TEXT(P$2,"yyyy-mm-dd")),[1]SURVEY123!$A:$A,[1]SURVEY123!$AH:$AH,"")</f>
        <v/>
      </c>
      <c r="Q79" s="13" t="str">
        <f>_xlfn.XLOOKUP(($A79&amp;"_"&amp;TEXT(Q$2,"yyyy-mm-dd")),[1]SURVEY123!$A:$A,[1]SURVEY123!$AH:$AH,"")</f>
        <v/>
      </c>
      <c r="R79" s="21">
        <f t="shared" si="4"/>
        <v>6</v>
      </c>
      <c r="S79" s="21">
        <f t="shared" si="5"/>
        <v>1</v>
      </c>
      <c r="T79" s="12" t="str" cm="1">
        <f t="array" ref="T79">_xlfn.IFS(B79="","NA",R79=0, "Excellent", OR(S79=0, S79=1), "Good", S79=2, "Fair", S79&gt;=3, "Poor")</f>
        <v>Good</v>
      </c>
    </row>
    <row r="80" spans="1:20">
      <c r="A80" s="3" t="s">
        <v>83</v>
      </c>
      <c r="B80" s="10">
        <f t="shared" si="3"/>
        <v>507.14377500000001</v>
      </c>
      <c r="C80" s="15">
        <f>_xlfn.XLOOKUP(($A80&amp;"_"&amp;TEXT(C$2,"yyyy-mm-dd")),[1]SURVEY123!$A:$A,[1]SURVEY123!$AH:$AH,"")</f>
        <v>581.38699999999994</v>
      </c>
      <c r="D80" s="15" t="str">
        <f>_xlfn.XLOOKUP(($A80&amp;"_"&amp;TEXT(D$2,"yyyy-mm-dd")),[1]SURVEY123!$A:$A,[1]SURVEY123!$AH:$AH,"")</f>
        <v/>
      </c>
      <c r="E80" s="15">
        <f>_xlfn.XLOOKUP(($A80&amp;"_"&amp;TEXT(E$2,"yyyy-mm-dd")),[1]SURVEY123!$A:$A,[1]SURVEY123!$AH:$AH,"")</f>
        <v>321.6662</v>
      </c>
      <c r="F80" s="15">
        <f>_xlfn.XLOOKUP(($A80&amp;"_"&amp;TEXT(F$2,"yyyy-mm-dd")),[1]SURVEY123!$A:$A,[1]SURVEY123!$AH:$AH,"")</f>
        <v>584.65710000000001</v>
      </c>
      <c r="G80" s="15">
        <f>_xlfn.XLOOKUP(($A80&amp;"_"&amp;TEXT(G$2,"yyyy-mm-dd")),[1]SURVEY123!$A:$A,[1]SURVEY123!$AH:$AH,"")</f>
        <v>496.40499999999997</v>
      </c>
      <c r="H80" s="15" t="str">
        <f>_xlfn.XLOOKUP(($A80&amp;"_"&amp;TEXT(H$2,"yyyy-mm-dd")),[1]SURVEY123!$A:$A,[1]SURVEY123!$AH:$AH,"")</f>
        <v/>
      </c>
      <c r="I80" s="15" t="str">
        <f>_xlfn.XLOOKUP(($A80&amp;"_"&amp;TEXT(I$2,"yyyy-mm-dd")),[1]SURVEY123!$A:$A,[1]SURVEY123!$AH:$AH,"")</f>
        <v/>
      </c>
      <c r="J80" s="15" t="str">
        <f>_xlfn.XLOOKUP(($A80&amp;"_"&amp;TEXT(J$2,"yyyy-mm-dd")),[1]SURVEY123!$A:$A,[1]SURVEY123!$AH:$AH,"")</f>
        <v/>
      </c>
      <c r="K80" s="15">
        <f>_xlfn.XLOOKUP(($A80&amp;"_"&amp;TEXT(K$2,"yyyy-mm-dd")),[1]SURVEY123!$A:$A,[1]SURVEY123!$AH:$AH,"")</f>
        <v>633.50810000000001</v>
      </c>
      <c r="L80" s="15">
        <f>_xlfn.XLOOKUP(($A80&amp;"_"&amp;TEXT(L$2,"yyyy-mm-dd")),[1]SURVEY123!$A:$A,[1]SURVEY123!$AH:$AH,"")</f>
        <v>535.12379999999996</v>
      </c>
      <c r="M80" s="15">
        <f>_xlfn.XLOOKUP(($A80&amp;"_"&amp;TEXT(M$2,"yyyy-mm-dd")),[1]SURVEY123!$A:$A,[1]SURVEY123!$AH:$AH,"")</f>
        <v>333.15230000000003</v>
      </c>
      <c r="N80" s="15">
        <f>_xlfn.XLOOKUP(($A80&amp;"_"&amp;TEXT(N$2,"yyyy-mm-dd")),[1]SURVEY123!$A:$A,[1]SURVEY123!$AH:$AH,"")</f>
        <v>571.25070000000005</v>
      </c>
      <c r="O80" s="15" t="str">
        <f>_xlfn.XLOOKUP(($A80&amp;"_"&amp;TEXT(O$2,"yyyy-mm-dd")),[1]SURVEY123!$A:$A,[1]SURVEY123!$AH:$AH,"")</f>
        <v/>
      </c>
      <c r="P80" s="15" t="str">
        <f>_xlfn.XLOOKUP(($A80&amp;"_"&amp;TEXT(P$2,"yyyy-mm-dd")),[1]SURVEY123!$A:$A,[1]SURVEY123!$AH:$AH,"")</f>
        <v/>
      </c>
      <c r="Q80" s="13" t="str">
        <f>_xlfn.XLOOKUP(($A80&amp;"_"&amp;TEXT(Q$2,"yyyy-mm-dd")),[1]SURVEY123!$A:$A,[1]SURVEY123!$AH:$AH,"")</f>
        <v/>
      </c>
      <c r="R80" s="21">
        <f t="shared" si="4"/>
        <v>8</v>
      </c>
      <c r="S80" s="21">
        <f t="shared" si="5"/>
        <v>8</v>
      </c>
      <c r="T80" s="12" t="str" cm="1">
        <f t="array" ref="T80">_xlfn.IFS(B80="","NA",R80=0, "Excellent", OR(S80=0, S80=1), "Good", S80=2, "Fair", S80&gt;=3, "Poor")</f>
        <v>Poor</v>
      </c>
    </row>
    <row r="81" spans="1:20">
      <c r="A81" s="3" t="s">
        <v>84</v>
      </c>
      <c r="B81" s="10">
        <f t="shared" si="3"/>
        <v>264.74630000000002</v>
      </c>
      <c r="C81" s="15">
        <f>_xlfn.XLOOKUP(($A81&amp;"_"&amp;TEXT(C$2,"yyyy-mm-dd")),[1]SURVEY123!$A:$A,[1]SURVEY123!$AH:$AH,"")</f>
        <v>324.60379999999998</v>
      </c>
      <c r="D81" s="15">
        <f>_xlfn.XLOOKUP(($A81&amp;"_"&amp;TEXT(D$2,"yyyy-mm-dd")),[1]SURVEY123!$A:$A,[1]SURVEY123!$AH:$AH,"")</f>
        <v>280.86759999999998</v>
      </c>
      <c r="E81" s="15">
        <f>_xlfn.XLOOKUP(($A81&amp;"_"&amp;TEXT(E$2,"yyyy-mm-dd")),[1]SURVEY123!$A:$A,[1]SURVEY123!$AH:$AH,"")</f>
        <v>227.96360000000001</v>
      </c>
      <c r="F81" s="15">
        <f>_xlfn.XLOOKUP(($A81&amp;"_"&amp;TEXT(F$2,"yyyy-mm-dd")),[1]SURVEY123!$A:$A,[1]SURVEY123!$AH:$AH,"")</f>
        <v>241.10169999999999</v>
      </c>
      <c r="G81" s="15" t="str">
        <f>_xlfn.XLOOKUP(($A81&amp;"_"&amp;TEXT(G$2,"yyyy-mm-dd")),[1]SURVEY123!$A:$A,[1]SURVEY123!$AH:$AH,"")</f>
        <v/>
      </c>
      <c r="H81" s="15" t="str">
        <f>_xlfn.XLOOKUP(($A81&amp;"_"&amp;TEXT(H$2,"yyyy-mm-dd")),[1]SURVEY123!$A:$A,[1]SURVEY123!$AH:$AH,"")</f>
        <v/>
      </c>
      <c r="I81" s="15">
        <f>_xlfn.XLOOKUP(($A81&amp;"_"&amp;TEXT(I$2,"yyyy-mm-dd")),[1]SURVEY123!$A:$A,[1]SURVEY123!$AH:$AH,"")</f>
        <v>269.7183</v>
      </c>
      <c r="J81" s="15" t="str">
        <f>_xlfn.XLOOKUP(($A81&amp;"_"&amp;TEXT(J$2,"yyyy-mm-dd")),[1]SURVEY123!$A:$A,[1]SURVEY123!$AH:$AH,"")</f>
        <v/>
      </c>
      <c r="K81" s="15">
        <f>_xlfn.XLOOKUP(($A81&amp;"_"&amp;TEXT(K$2,"yyyy-mm-dd")),[1]SURVEY123!$A:$A,[1]SURVEY123!$AH:$AH,"")</f>
        <v>250.15180000000001</v>
      </c>
      <c r="L81" s="15">
        <f>_xlfn.XLOOKUP(($A81&amp;"_"&amp;TEXT(L$2,"yyyy-mm-dd")),[1]SURVEY123!$A:$A,[1]SURVEY123!$AH:$AH,"")</f>
        <v>255.02440000000001</v>
      </c>
      <c r="M81" s="15">
        <f>_xlfn.XLOOKUP(($A81&amp;"_"&amp;TEXT(M$2,"yyyy-mm-dd")),[1]SURVEY123!$A:$A,[1]SURVEY123!$AH:$AH,"")</f>
        <v>267.82040000000001</v>
      </c>
      <c r="N81" s="15">
        <f>_xlfn.XLOOKUP(($A81&amp;"_"&amp;TEXT(N$2,"yyyy-mm-dd")),[1]SURVEY123!$A:$A,[1]SURVEY123!$AH:$AH,"")</f>
        <v>265.46510000000001</v>
      </c>
      <c r="O81" s="15" t="str">
        <f>_xlfn.XLOOKUP(($A81&amp;"_"&amp;TEXT(O$2,"yyyy-mm-dd")),[1]SURVEY123!$A:$A,[1]SURVEY123!$AH:$AH,"")</f>
        <v/>
      </c>
      <c r="P81" s="15" t="str">
        <f>_xlfn.XLOOKUP(($A81&amp;"_"&amp;TEXT(P$2,"yyyy-mm-dd")),[1]SURVEY123!$A:$A,[1]SURVEY123!$AH:$AH,"")</f>
        <v/>
      </c>
      <c r="Q81" s="13" t="str">
        <f>_xlfn.XLOOKUP(($A81&amp;"_"&amp;TEXT(Q$2,"yyyy-mm-dd")),[1]SURVEY123!$A:$A,[1]SURVEY123!$AH:$AH,"")</f>
        <v/>
      </c>
      <c r="R81" s="21">
        <f t="shared" si="4"/>
        <v>9</v>
      </c>
      <c r="S81" s="21">
        <f t="shared" si="5"/>
        <v>8</v>
      </c>
      <c r="T81" s="12" t="str" cm="1">
        <f t="array" ref="T81">_xlfn.IFS(B81="","NA",R81=0, "Excellent", OR(S81=0, S81=1), "Good", S81=2, "Fair", S81&gt;=3, "Poor")</f>
        <v>Poor</v>
      </c>
    </row>
    <row r="82" spans="1:20">
      <c r="A82" s="3" t="s">
        <v>85</v>
      </c>
      <c r="B82" s="10">
        <f t="shared" si="3"/>
        <v>456.93039999999996</v>
      </c>
      <c r="C82" s="15" t="str">
        <f>_xlfn.XLOOKUP(($A82&amp;"_"&amp;TEXT(C$2,"yyyy-mm-dd")),[1]SURVEY123!$A:$A,[1]SURVEY123!$AH:$AH,"")</f>
        <v/>
      </c>
      <c r="D82" s="15" t="str">
        <f>_xlfn.XLOOKUP(($A82&amp;"_"&amp;TEXT(D$2,"yyyy-mm-dd")),[1]SURVEY123!$A:$A,[1]SURVEY123!$AH:$AH,"")</f>
        <v/>
      </c>
      <c r="E82" s="15" t="str">
        <f>_xlfn.XLOOKUP(($A82&amp;"_"&amp;TEXT(E$2,"yyyy-mm-dd")),[1]SURVEY123!$A:$A,[1]SURVEY123!$AH:$AH,"")</f>
        <v/>
      </c>
      <c r="F82" s="15" t="str">
        <f>_xlfn.XLOOKUP(($A82&amp;"_"&amp;TEXT(F$2,"yyyy-mm-dd")),[1]SURVEY123!$A:$A,[1]SURVEY123!$AH:$AH,"")</f>
        <v/>
      </c>
      <c r="G82" s="15">
        <f>_xlfn.XLOOKUP(($A82&amp;"_"&amp;TEXT(G$2,"yyyy-mm-dd")),[1]SURVEY123!$A:$A,[1]SURVEY123!$AH:$AH,"")</f>
        <v>259.75029999999998</v>
      </c>
      <c r="H82" s="15" t="str">
        <f>_xlfn.XLOOKUP(($A82&amp;"_"&amp;TEXT(H$2,"yyyy-mm-dd")),[1]SURVEY123!$A:$A,[1]SURVEY123!$AH:$AH,"")</f>
        <v/>
      </c>
      <c r="I82" s="15" t="str">
        <f>_xlfn.XLOOKUP(($A82&amp;"_"&amp;TEXT(I$2,"yyyy-mm-dd")),[1]SURVEY123!$A:$A,[1]SURVEY123!$AH:$AH,"")</f>
        <v/>
      </c>
      <c r="J82" s="15" t="str">
        <f>_xlfn.XLOOKUP(($A82&amp;"_"&amp;TEXT(J$2,"yyyy-mm-dd")),[1]SURVEY123!$A:$A,[1]SURVEY123!$AH:$AH,"")</f>
        <v/>
      </c>
      <c r="K82" s="15" t="str">
        <f>_xlfn.XLOOKUP(($A82&amp;"_"&amp;TEXT(K$2,"yyyy-mm-dd")),[1]SURVEY123!$A:$A,[1]SURVEY123!$AH:$AH,"")</f>
        <v/>
      </c>
      <c r="L82" s="15" t="str">
        <f>_xlfn.XLOOKUP(($A82&amp;"_"&amp;TEXT(L$2,"yyyy-mm-dd")),[1]SURVEY123!$A:$A,[1]SURVEY123!$AH:$AH,"")</f>
        <v/>
      </c>
      <c r="M82" s="15" t="str">
        <f>_xlfn.XLOOKUP(($A82&amp;"_"&amp;TEXT(M$2,"yyyy-mm-dd")),[1]SURVEY123!$A:$A,[1]SURVEY123!$AH:$AH,"")</f>
        <v/>
      </c>
      <c r="N82" s="15">
        <f>_xlfn.XLOOKUP(($A82&amp;"_"&amp;TEXT(N$2,"yyyy-mm-dd")),[1]SURVEY123!$A:$A,[1]SURVEY123!$AH:$AH,"")</f>
        <v>654.1105</v>
      </c>
      <c r="O82" s="15" t="str">
        <f>_xlfn.XLOOKUP(($A82&amp;"_"&amp;TEXT(O$2,"yyyy-mm-dd")),[1]SURVEY123!$A:$A,[1]SURVEY123!$AH:$AH,"")</f>
        <v/>
      </c>
      <c r="P82" s="15" t="str">
        <f>_xlfn.XLOOKUP(($A82&amp;"_"&amp;TEXT(P$2,"yyyy-mm-dd")),[1]SURVEY123!$A:$A,[1]SURVEY123!$AH:$AH,"")</f>
        <v/>
      </c>
      <c r="Q82" s="13" t="str">
        <f>_xlfn.XLOOKUP(($A82&amp;"_"&amp;TEXT(Q$2,"yyyy-mm-dd")),[1]SURVEY123!$A:$A,[1]SURVEY123!$AH:$AH,"")</f>
        <v/>
      </c>
      <c r="R82" s="21">
        <f t="shared" si="4"/>
        <v>2</v>
      </c>
      <c r="S82" s="21">
        <f t="shared" si="5"/>
        <v>2</v>
      </c>
      <c r="T82" s="12" t="str" cm="1">
        <f t="array" ref="T82">_xlfn.IFS(B82="","NA",R82=0, "Excellent", OR(S82=0, S82=1), "Good", S82=2, "Fair", S82&gt;=3, "Poor")</f>
        <v>Fair</v>
      </c>
    </row>
    <row r="83" spans="1:20">
      <c r="A83" s="3" t="s">
        <v>86</v>
      </c>
      <c r="B83" s="10">
        <f t="shared" si="3"/>
        <v>498.77926250000002</v>
      </c>
      <c r="C83" s="15" t="str">
        <f>_xlfn.XLOOKUP(($A83&amp;"_"&amp;TEXT(C$2,"yyyy-mm-dd")),[1]SURVEY123!$A:$A,[1]SURVEY123!$AH:$AH,"")</f>
        <v/>
      </c>
      <c r="D83" s="15" t="str">
        <f>_xlfn.XLOOKUP(($A83&amp;"_"&amp;TEXT(D$2,"yyyy-mm-dd")),[1]SURVEY123!$A:$A,[1]SURVEY123!$AH:$AH,"")</f>
        <v/>
      </c>
      <c r="E83" s="15" t="str">
        <f>_xlfn.XLOOKUP(($A83&amp;"_"&amp;TEXT(E$2,"yyyy-mm-dd")),[1]SURVEY123!$A:$A,[1]SURVEY123!$AH:$AH,"")</f>
        <v/>
      </c>
      <c r="F83" s="15">
        <f>_xlfn.XLOOKUP(($A83&amp;"_"&amp;TEXT(F$2,"yyyy-mm-dd")),[1]SURVEY123!$A:$A,[1]SURVEY123!$AH:$AH,"")</f>
        <v>470.35820000000001</v>
      </c>
      <c r="G83" s="15" t="str">
        <f>_xlfn.XLOOKUP(($A83&amp;"_"&amp;TEXT(G$2,"yyyy-mm-dd")),[1]SURVEY123!$A:$A,[1]SURVEY123!$AH:$AH,"")</f>
        <v/>
      </c>
      <c r="H83" s="15">
        <f>_xlfn.XLOOKUP(($A83&amp;"_"&amp;TEXT(H$2,"yyyy-mm-dd")),[1]SURVEY123!$A:$A,[1]SURVEY123!$AH:$AH,"")</f>
        <v>469.77080000000001</v>
      </c>
      <c r="I83" s="15">
        <f>_xlfn.XLOOKUP(($A83&amp;"_"&amp;TEXT(I$2,"yyyy-mm-dd")),[1]SURVEY123!$A:$A,[1]SURVEY123!$AH:$AH,"")</f>
        <v>599.3383</v>
      </c>
      <c r="J83" s="15">
        <f>_xlfn.XLOOKUP(($A83&amp;"_"&amp;TEXT(J$2,"yyyy-mm-dd")),[1]SURVEY123!$A:$A,[1]SURVEY123!$AH:$AH,"")</f>
        <v>409.92099999999999</v>
      </c>
      <c r="K83" s="15">
        <f>_xlfn.XLOOKUP(($A83&amp;"_"&amp;TEXT(K$2,"yyyy-mm-dd")),[1]SURVEY123!$A:$A,[1]SURVEY123!$AH:$AH,"")</f>
        <v>557.976</v>
      </c>
      <c r="L83" s="15">
        <f>_xlfn.XLOOKUP(($A83&amp;"_"&amp;TEXT(L$2,"yyyy-mm-dd")),[1]SURVEY123!$A:$A,[1]SURVEY123!$AH:$AH,"")</f>
        <v>405.12400000000002</v>
      </c>
      <c r="M83" s="15">
        <f>_xlfn.XLOOKUP(($A83&amp;"_"&amp;TEXT(M$2,"yyyy-mm-dd")),[1]SURVEY123!$A:$A,[1]SURVEY123!$AH:$AH,"")</f>
        <v>562.97580000000005</v>
      </c>
      <c r="N83" s="15">
        <f>_xlfn.XLOOKUP(($A83&amp;"_"&amp;TEXT(N$2,"yyyy-mm-dd")),[1]SURVEY123!$A:$A,[1]SURVEY123!$AH:$AH,"")</f>
        <v>514.77</v>
      </c>
      <c r="O83" s="15" t="str">
        <f>_xlfn.XLOOKUP(($A83&amp;"_"&amp;TEXT(O$2,"yyyy-mm-dd")),[1]SURVEY123!$A:$A,[1]SURVEY123!$AH:$AH,"")</f>
        <v/>
      </c>
      <c r="P83" s="15" t="str">
        <f>_xlfn.XLOOKUP(($A83&amp;"_"&amp;TEXT(P$2,"yyyy-mm-dd")),[1]SURVEY123!$A:$A,[1]SURVEY123!$AH:$AH,"")</f>
        <v/>
      </c>
      <c r="Q83" s="13" t="str">
        <f>_xlfn.XLOOKUP(($A83&amp;"_"&amp;TEXT(Q$2,"yyyy-mm-dd")),[1]SURVEY123!$A:$A,[1]SURVEY123!$AH:$AH,"")</f>
        <v/>
      </c>
      <c r="R83" s="21">
        <f t="shared" si="4"/>
        <v>8</v>
      </c>
      <c r="S83" s="21">
        <f t="shared" si="5"/>
        <v>8</v>
      </c>
      <c r="T83" s="12" t="str" cm="1">
        <f t="array" ref="T83">_xlfn.IFS(B83="","NA",R83=0, "Excellent", OR(S83=0, S83=1), "Good", S83=2, "Fair", S83&gt;=3, "Poor")</f>
        <v>Poor</v>
      </c>
    </row>
    <row r="84" spans="1:20">
      <c r="A84" s="3" t="s">
        <v>87</v>
      </c>
      <c r="B84" s="10">
        <f t="shared" si="3"/>
        <v>309.72737999999998</v>
      </c>
      <c r="C84" s="15" t="str">
        <f>_xlfn.XLOOKUP(($A84&amp;"_"&amp;TEXT(C$2,"yyyy-mm-dd")),[1]SURVEY123!$A:$A,[1]SURVEY123!$AH:$AH,"")</f>
        <v/>
      </c>
      <c r="D84" s="15" t="str">
        <f>_xlfn.XLOOKUP(($A84&amp;"_"&amp;TEXT(D$2,"yyyy-mm-dd")),[1]SURVEY123!$A:$A,[1]SURVEY123!$AH:$AH,"")</f>
        <v/>
      </c>
      <c r="E84" s="15" t="str">
        <f>_xlfn.XLOOKUP(($A84&amp;"_"&amp;TEXT(E$2,"yyyy-mm-dd")),[1]SURVEY123!$A:$A,[1]SURVEY123!$AH:$AH,"")</f>
        <v/>
      </c>
      <c r="F84" s="15" t="str">
        <f>_xlfn.XLOOKUP(($A84&amp;"_"&amp;TEXT(F$2,"yyyy-mm-dd")),[1]SURVEY123!$A:$A,[1]SURVEY123!$AH:$AH,"")</f>
        <v/>
      </c>
      <c r="G84" s="15" t="str">
        <f>_xlfn.XLOOKUP(($A84&amp;"_"&amp;TEXT(G$2,"yyyy-mm-dd")),[1]SURVEY123!$A:$A,[1]SURVEY123!$AH:$AH,"")</f>
        <v/>
      </c>
      <c r="H84" s="15">
        <f>_xlfn.XLOOKUP(($A84&amp;"_"&amp;TEXT(H$2,"yyyy-mm-dd")),[1]SURVEY123!$A:$A,[1]SURVEY123!$AH:$AH,"")</f>
        <v>297.07740000000001</v>
      </c>
      <c r="I84" s="15">
        <f>_xlfn.XLOOKUP(($A84&amp;"_"&amp;TEXT(I$2,"yyyy-mm-dd")),[1]SURVEY123!$A:$A,[1]SURVEY123!$AH:$AH,"")</f>
        <v>383.34930000000003</v>
      </c>
      <c r="J84" s="15">
        <f>_xlfn.XLOOKUP(($A84&amp;"_"&amp;TEXT(J$2,"yyyy-mm-dd")),[1]SURVEY123!$A:$A,[1]SURVEY123!$AH:$AH,"")</f>
        <v>290.37189999999998</v>
      </c>
      <c r="K84" s="15">
        <f>_xlfn.XLOOKUP(($A84&amp;"_"&amp;TEXT(K$2,"yyyy-mm-dd")),[1]SURVEY123!$A:$A,[1]SURVEY123!$AH:$AH,"")</f>
        <v>333.15609999999998</v>
      </c>
      <c r="L84" s="15">
        <f>_xlfn.XLOOKUP(($A84&amp;"_"&amp;TEXT(L$2,"yyyy-mm-dd")),[1]SURVEY123!$A:$A,[1]SURVEY123!$AH:$AH,"")</f>
        <v>244.68219999999999</v>
      </c>
      <c r="M84" s="15" t="str">
        <f>_xlfn.XLOOKUP(($A84&amp;"_"&amp;TEXT(M$2,"yyyy-mm-dd")),[1]SURVEY123!$A:$A,[1]SURVEY123!$AH:$AH,"")</f>
        <v/>
      </c>
      <c r="N84" s="15" t="str">
        <f>_xlfn.XLOOKUP(($A84&amp;"_"&amp;TEXT(N$2,"yyyy-mm-dd")),[1]SURVEY123!$A:$A,[1]SURVEY123!$AH:$AH,"")</f>
        <v/>
      </c>
      <c r="O84" s="15" t="str">
        <f>_xlfn.XLOOKUP(($A84&amp;"_"&amp;TEXT(O$2,"yyyy-mm-dd")),[1]SURVEY123!$A:$A,[1]SURVEY123!$AH:$AH,"")</f>
        <v/>
      </c>
      <c r="P84" s="15" t="str">
        <f>_xlfn.XLOOKUP(($A84&amp;"_"&amp;TEXT(P$2,"yyyy-mm-dd")),[1]SURVEY123!$A:$A,[1]SURVEY123!$AH:$AH,"")</f>
        <v/>
      </c>
      <c r="Q84" s="13" t="str">
        <f>_xlfn.XLOOKUP(($A84&amp;"_"&amp;TEXT(Q$2,"yyyy-mm-dd")),[1]SURVEY123!$A:$A,[1]SURVEY123!$AH:$AH,"")</f>
        <v/>
      </c>
      <c r="R84" s="21">
        <f t="shared" si="4"/>
        <v>5</v>
      </c>
      <c r="S84" s="21">
        <f t="shared" si="5"/>
        <v>5</v>
      </c>
      <c r="T84" s="12" t="str" cm="1">
        <f t="array" ref="T84">_xlfn.IFS(B84="","NA",R84=0, "Excellent", OR(S84=0, S84=1), "Good", S84=2, "Fair", S84&gt;=3, "Poor")</f>
        <v>Poor</v>
      </c>
    </row>
    <row r="85" spans="1:20">
      <c r="A85" s="3" t="s">
        <v>88</v>
      </c>
      <c r="B85" s="10" t="str">
        <f t="shared" si="3"/>
        <v/>
      </c>
      <c r="C85" s="15" t="str">
        <f>_xlfn.XLOOKUP(($A85&amp;"_"&amp;TEXT(C$2,"yyyy-mm-dd")),[1]SURVEY123!$A:$A,[1]SURVEY123!$AH:$AH,"")</f>
        <v/>
      </c>
      <c r="D85" s="15" t="str">
        <f>_xlfn.XLOOKUP(($A85&amp;"_"&amp;TEXT(D$2,"yyyy-mm-dd")),[1]SURVEY123!$A:$A,[1]SURVEY123!$AH:$AH,"")</f>
        <v/>
      </c>
      <c r="E85" s="15" t="str">
        <f>_xlfn.XLOOKUP(($A85&amp;"_"&amp;TEXT(E$2,"yyyy-mm-dd")),[1]SURVEY123!$A:$A,[1]SURVEY123!$AH:$AH,"")</f>
        <v/>
      </c>
      <c r="F85" s="15" t="str">
        <f>_xlfn.XLOOKUP(($A85&amp;"_"&amp;TEXT(F$2,"yyyy-mm-dd")),[1]SURVEY123!$A:$A,[1]SURVEY123!$AH:$AH,"")</f>
        <v/>
      </c>
      <c r="G85" s="15" t="str">
        <f>_xlfn.XLOOKUP(($A85&amp;"_"&amp;TEXT(G$2,"yyyy-mm-dd")),[1]SURVEY123!$A:$A,[1]SURVEY123!$AH:$AH,"")</f>
        <v/>
      </c>
      <c r="H85" s="15" t="str">
        <f>_xlfn.XLOOKUP(($A85&amp;"_"&amp;TEXT(H$2,"yyyy-mm-dd")),[1]SURVEY123!$A:$A,[1]SURVEY123!$AH:$AH,"")</f>
        <v/>
      </c>
      <c r="I85" s="15" t="str">
        <f>_xlfn.XLOOKUP(($A85&amp;"_"&amp;TEXT(I$2,"yyyy-mm-dd")),[1]SURVEY123!$A:$A,[1]SURVEY123!$AH:$AH,"")</f>
        <v/>
      </c>
      <c r="J85" s="15" t="str">
        <f>_xlfn.XLOOKUP(($A85&amp;"_"&amp;TEXT(J$2,"yyyy-mm-dd")),[1]SURVEY123!$A:$A,[1]SURVEY123!$AH:$AH,"")</f>
        <v/>
      </c>
      <c r="K85" s="15" t="str">
        <f>_xlfn.XLOOKUP(($A85&amp;"_"&amp;TEXT(K$2,"yyyy-mm-dd")),[1]SURVEY123!$A:$A,[1]SURVEY123!$AH:$AH,"")</f>
        <v/>
      </c>
      <c r="L85" s="15" t="str">
        <f>_xlfn.XLOOKUP(($A85&amp;"_"&amp;TEXT(L$2,"yyyy-mm-dd")),[1]SURVEY123!$A:$A,[1]SURVEY123!$AH:$AH,"")</f>
        <v/>
      </c>
      <c r="M85" s="15" t="str">
        <f>_xlfn.XLOOKUP(($A85&amp;"_"&amp;TEXT(M$2,"yyyy-mm-dd")),[1]SURVEY123!$A:$A,[1]SURVEY123!$AH:$AH,"")</f>
        <v/>
      </c>
      <c r="N85" s="15" t="str">
        <f>_xlfn.XLOOKUP(($A85&amp;"_"&amp;TEXT(N$2,"yyyy-mm-dd")),[1]SURVEY123!$A:$A,[1]SURVEY123!$AH:$AH,"")</f>
        <v/>
      </c>
      <c r="O85" s="15" t="str">
        <f>_xlfn.XLOOKUP(($A85&amp;"_"&amp;TEXT(O$2,"yyyy-mm-dd")),[1]SURVEY123!$A:$A,[1]SURVEY123!$AH:$AH,"")</f>
        <v/>
      </c>
      <c r="P85" s="15" t="str">
        <f>_xlfn.XLOOKUP(($A85&amp;"_"&amp;TEXT(P$2,"yyyy-mm-dd")),[1]SURVEY123!$A:$A,[1]SURVEY123!$AH:$AH,"")</f>
        <v/>
      </c>
      <c r="Q85" s="13" t="str">
        <f>_xlfn.XLOOKUP(($A85&amp;"_"&amp;TEXT(Q$2,"yyyy-mm-dd")),[1]SURVEY123!$A:$A,[1]SURVEY123!$AH:$AH,"")</f>
        <v/>
      </c>
      <c r="R85" s="21">
        <f t="shared" si="4"/>
        <v>0</v>
      </c>
      <c r="S85" s="21">
        <f t="shared" si="5"/>
        <v>0</v>
      </c>
      <c r="T85" s="12" t="str" cm="1">
        <f t="array" ref="T85">_xlfn.IFS(B85="","NA",R85=0, "Excellent", OR(S85=0, S85=1), "Good", S85=2, "Fair", S85&gt;=3, "Poor")</f>
        <v>NA</v>
      </c>
    </row>
    <row r="86" spans="1:20">
      <c r="A86" s="3" t="s">
        <v>89</v>
      </c>
      <c r="B86" s="10">
        <f t="shared" si="3"/>
        <v>449.18358749999999</v>
      </c>
      <c r="C86" s="15">
        <f>_xlfn.XLOOKUP(($A86&amp;"_"&amp;TEXT(C$2,"yyyy-mm-dd")),[1]SURVEY123!$A:$A,[1]SURVEY123!$AH:$AH,"")</f>
        <v>382.31169999999997</v>
      </c>
      <c r="D86" s="15">
        <f>_xlfn.XLOOKUP(($A86&amp;"_"&amp;TEXT(D$2,"yyyy-mm-dd")),[1]SURVEY123!$A:$A,[1]SURVEY123!$AH:$AH,"")</f>
        <v>386.11559999999997</v>
      </c>
      <c r="E86" s="15">
        <f>_xlfn.XLOOKUP(($A86&amp;"_"&amp;TEXT(E$2,"yyyy-mm-dd")),[1]SURVEY123!$A:$A,[1]SURVEY123!$AH:$AH,"")</f>
        <v>248.7415</v>
      </c>
      <c r="F86" s="15">
        <f>_xlfn.XLOOKUP(($A86&amp;"_"&amp;TEXT(F$2,"yyyy-mm-dd")),[1]SURVEY123!$A:$A,[1]SURVEY123!$AH:$AH,"")</f>
        <v>499.71129999999999</v>
      </c>
      <c r="G86" s="15">
        <f>_xlfn.XLOOKUP(($A86&amp;"_"&amp;TEXT(G$2,"yyyy-mm-dd")),[1]SURVEY123!$A:$A,[1]SURVEY123!$AH:$AH,"")</f>
        <v>253.8245</v>
      </c>
      <c r="H86" s="15" t="str">
        <f>_xlfn.XLOOKUP(($A86&amp;"_"&amp;TEXT(H$2,"yyyy-mm-dd")),[1]SURVEY123!$A:$A,[1]SURVEY123!$AH:$AH,"")</f>
        <v/>
      </c>
      <c r="I86" s="15" t="str">
        <f>_xlfn.XLOOKUP(($A86&amp;"_"&amp;TEXT(I$2,"yyyy-mm-dd")),[1]SURVEY123!$A:$A,[1]SURVEY123!$AH:$AH,"")</f>
        <v/>
      </c>
      <c r="J86" s="15" t="str">
        <f>_xlfn.XLOOKUP(($A86&amp;"_"&amp;TEXT(J$2,"yyyy-mm-dd")),[1]SURVEY123!$A:$A,[1]SURVEY123!$AH:$AH,"")</f>
        <v/>
      </c>
      <c r="K86" s="15">
        <f>_xlfn.XLOOKUP(($A86&amp;"_"&amp;TEXT(K$2,"yyyy-mm-dd")),[1]SURVEY123!$A:$A,[1]SURVEY123!$AH:$AH,"")</f>
        <v>702.6454</v>
      </c>
      <c r="L86" s="15">
        <f>_xlfn.XLOOKUP(($A86&amp;"_"&amp;TEXT(L$2,"yyyy-mm-dd")),[1]SURVEY123!$A:$A,[1]SURVEY123!$AH:$AH,"")</f>
        <v>528.59810000000004</v>
      </c>
      <c r="M86" s="15" t="str">
        <f>_xlfn.XLOOKUP(($A86&amp;"_"&amp;TEXT(M$2,"yyyy-mm-dd")),[1]SURVEY123!$A:$A,[1]SURVEY123!$AH:$AH,"")</f>
        <v/>
      </c>
      <c r="N86" s="15">
        <f>_xlfn.XLOOKUP(($A86&amp;"_"&amp;TEXT(N$2,"yyyy-mm-dd")),[1]SURVEY123!$A:$A,[1]SURVEY123!$AH:$AH,"")</f>
        <v>591.52059999999994</v>
      </c>
      <c r="O86" s="15" t="str">
        <f>_xlfn.XLOOKUP(($A86&amp;"_"&amp;TEXT(O$2,"yyyy-mm-dd")),[1]SURVEY123!$A:$A,[1]SURVEY123!$AH:$AH,"")</f>
        <v/>
      </c>
      <c r="P86" s="15" t="str">
        <f>_xlfn.XLOOKUP(($A86&amp;"_"&amp;TEXT(P$2,"yyyy-mm-dd")),[1]SURVEY123!$A:$A,[1]SURVEY123!$AH:$AH,"")</f>
        <v/>
      </c>
      <c r="Q86" s="13" t="str">
        <f>_xlfn.XLOOKUP(($A86&amp;"_"&amp;TEXT(Q$2,"yyyy-mm-dd")),[1]SURVEY123!$A:$A,[1]SURVEY123!$AH:$AH,"")</f>
        <v/>
      </c>
      <c r="R86" s="21">
        <f t="shared" si="4"/>
        <v>8</v>
      </c>
      <c r="S86" s="21">
        <f t="shared" si="5"/>
        <v>8</v>
      </c>
      <c r="T86" s="12" t="str" cm="1">
        <f t="array" ref="T86">_xlfn.IFS(B86="","NA",R86=0, "Excellent", OR(S86=0, S86=1), "Good", S86=2, "Fair", S86&gt;=3, "Poor")</f>
        <v>Poor</v>
      </c>
    </row>
    <row r="87" spans="1:20">
      <c r="A87" s="3" t="s">
        <v>90</v>
      </c>
      <c r="B87" s="10">
        <f t="shared" si="3"/>
        <v>342.15708000000006</v>
      </c>
      <c r="C87" s="15" t="str">
        <f>_xlfn.XLOOKUP(($A87&amp;"_"&amp;TEXT(C$2,"yyyy-mm-dd")),[1]SURVEY123!$A:$A,[1]SURVEY123!$AH:$AH,"")</f>
        <v/>
      </c>
      <c r="D87" s="15" t="str">
        <f>_xlfn.XLOOKUP(($A87&amp;"_"&amp;TEXT(D$2,"yyyy-mm-dd")),[1]SURVEY123!$A:$A,[1]SURVEY123!$AH:$AH,"")</f>
        <v/>
      </c>
      <c r="E87" s="15" t="str">
        <f>_xlfn.XLOOKUP(($A87&amp;"_"&amp;TEXT(E$2,"yyyy-mm-dd")),[1]SURVEY123!$A:$A,[1]SURVEY123!$AH:$AH,"")</f>
        <v/>
      </c>
      <c r="F87" s="15" t="str">
        <f>_xlfn.XLOOKUP(($A87&amp;"_"&amp;TEXT(F$2,"yyyy-mm-dd")),[1]SURVEY123!$A:$A,[1]SURVEY123!$AH:$AH,"")</f>
        <v/>
      </c>
      <c r="G87" s="15" t="str">
        <f>_xlfn.XLOOKUP(($A87&amp;"_"&amp;TEXT(G$2,"yyyy-mm-dd")),[1]SURVEY123!$A:$A,[1]SURVEY123!$AH:$AH,"")</f>
        <v/>
      </c>
      <c r="H87" s="15">
        <f>_xlfn.XLOOKUP(($A87&amp;"_"&amp;TEXT(H$2,"yyyy-mm-dd")),[1]SURVEY123!$A:$A,[1]SURVEY123!$AH:$AH,"")</f>
        <v>367.41410000000002</v>
      </c>
      <c r="I87" s="15">
        <f>_xlfn.XLOOKUP(($A87&amp;"_"&amp;TEXT(I$2,"yyyy-mm-dd")),[1]SURVEY123!$A:$A,[1]SURVEY123!$AH:$AH,"")</f>
        <v>410.40570000000002</v>
      </c>
      <c r="J87" s="15">
        <f>_xlfn.XLOOKUP(($A87&amp;"_"&amp;TEXT(J$2,"yyyy-mm-dd")),[1]SURVEY123!$A:$A,[1]SURVEY123!$AH:$AH,"")</f>
        <v>299.60489999999999</v>
      </c>
      <c r="K87" s="15">
        <f>_xlfn.XLOOKUP(($A87&amp;"_"&amp;TEXT(K$2,"yyyy-mm-dd")),[1]SURVEY123!$A:$A,[1]SURVEY123!$AH:$AH,"")</f>
        <v>376.90289999999999</v>
      </c>
      <c r="L87" s="15">
        <f>_xlfn.XLOOKUP(($A87&amp;"_"&amp;TEXT(L$2,"yyyy-mm-dd")),[1]SURVEY123!$A:$A,[1]SURVEY123!$AH:$AH,"")</f>
        <v>256.45780000000002</v>
      </c>
      <c r="M87" s="15" t="str">
        <f>_xlfn.XLOOKUP(($A87&amp;"_"&amp;TEXT(M$2,"yyyy-mm-dd")),[1]SURVEY123!$A:$A,[1]SURVEY123!$AH:$AH,"")</f>
        <v/>
      </c>
      <c r="N87" s="15" t="str">
        <f>_xlfn.XLOOKUP(($A87&amp;"_"&amp;TEXT(N$2,"yyyy-mm-dd")),[1]SURVEY123!$A:$A,[1]SURVEY123!$AH:$AH,"")</f>
        <v/>
      </c>
      <c r="O87" s="15" t="str">
        <f>_xlfn.XLOOKUP(($A87&amp;"_"&amp;TEXT(O$2,"yyyy-mm-dd")),[1]SURVEY123!$A:$A,[1]SURVEY123!$AH:$AH,"")</f>
        <v/>
      </c>
      <c r="P87" s="15" t="str">
        <f>_xlfn.XLOOKUP(($A87&amp;"_"&amp;TEXT(P$2,"yyyy-mm-dd")),[1]SURVEY123!$A:$A,[1]SURVEY123!$AH:$AH,"")</f>
        <v/>
      </c>
      <c r="Q87" s="13" t="str">
        <f>_xlfn.XLOOKUP(($A87&amp;"_"&amp;TEXT(Q$2,"yyyy-mm-dd")),[1]SURVEY123!$A:$A,[1]SURVEY123!$AH:$AH,"")</f>
        <v/>
      </c>
      <c r="R87" s="21">
        <f t="shared" si="4"/>
        <v>5</v>
      </c>
      <c r="S87" s="21">
        <f t="shared" si="5"/>
        <v>5</v>
      </c>
      <c r="T87" s="12" t="str" cm="1">
        <f t="array" ref="T87">_xlfn.IFS(B87="","NA",R87=0, "Excellent", OR(S87=0, S87=1), "Good", S87=2, "Fair", S87&gt;=3, "Poor")</f>
        <v>Poor</v>
      </c>
    </row>
    <row r="88" spans="1:20">
      <c r="A88" s="3" t="s">
        <v>91</v>
      </c>
      <c r="B88" s="10" t="str">
        <f t="shared" si="3"/>
        <v/>
      </c>
      <c r="C88" s="15" t="str">
        <f>_xlfn.XLOOKUP(($A88&amp;"_"&amp;TEXT(C$2,"yyyy-mm-dd")),[1]SURVEY123!$A:$A,[1]SURVEY123!$AH:$AH,"")</f>
        <v/>
      </c>
      <c r="D88" s="15" t="str">
        <f>_xlfn.XLOOKUP(($A88&amp;"_"&amp;TEXT(D$2,"yyyy-mm-dd")),[1]SURVEY123!$A:$A,[1]SURVEY123!$AH:$AH,"")</f>
        <v/>
      </c>
      <c r="E88" s="15" t="str">
        <f>_xlfn.XLOOKUP(($A88&amp;"_"&amp;TEXT(E$2,"yyyy-mm-dd")),[1]SURVEY123!$A:$A,[1]SURVEY123!$AH:$AH,"")</f>
        <v/>
      </c>
      <c r="F88" s="15" t="str">
        <f>_xlfn.XLOOKUP(($A88&amp;"_"&amp;TEXT(F$2,"yyyy-mm-dd")),[1]SURVEY123!$A:$A,[1]SURVEY123!$AH:$AH,"")</f>
        <v/>
      </c>
      <c r="G88" s="15" t="str">
        <f>_xlfn.XLOOKUP(($A88&amp;"_"&amp;TEXT(G$2,"yyyy-mm-dd")),[1]SURVEY123!$A:$A,[1]SURVEY123!$AH:$AH,"")</f>
        <v/>
      </c>
      <c r="H88" s="15" t="str">
        <f>_xlfn.XLOOKUP(($A88&amp;"_"&amp;TEXT(H$2,"yyyy-mm-dd")),[1]SURVEY123!$A:$A,[1]SURVEY123!$AH:$AH,"")</f>
        <v/>
      </c>
      <c r="I88" s="15" t="str">
        <f>_xlfn.XLOOKUP(($A88&amp;"_"&amp;TEXT(I$2,"yyyy-mm-dd")),[1]SURVEY123!$A:$A,[1]SURVEY123!$AH:$AH,"")</f>
        <v/>
      </c>
      <c r="J88" s="15" t="str">
        <f>_xlfn.XLOOKUP(($A88&amp;"_"&amp;TEXT(J$2,"yyyy-mm-dd")),[1]SURVEY123!$A:$A,[1]SURVEY123!$AH:$AH,"")</f>
        <v/>
      </c>
      <c r="K88" s="15" t="str">
        <f>_xlfn.XLOOKUP(($A88&amp;"_"&amp;TEXT(K$2,"yyyy-mm-dd")),[1]SURVEY123!$A:$A,[1]SURVEY123!$AH:$AH,"")</f>
        <v/>
      </c>
      <c r="L88" s="15" t="str">
        <f>_xlfn.XLOOKUP(($A88&amp;"_"&amp;TEXT(L$2,"yyyy-mm-dd")),[1]SURVEY123!$A:$A,[1]SURVEY123!$AH:$AH,"")</f>
        <v/>
      </c>
      <c r="M88" s="15" t="str">
        <f>_xlfn.XLOOKUP(($A88&amp;"_"&amp;TEXT(M$2,"yyyy-mm-dd")),[1]SURVEY123!$A:$A,[1]SURVEY123!$AH:$AH,"")</f>
        <v/>
      </c>
      <c r="N88" s="15" t="str">
        <f>_xlfn.XLOOKUP(($A88&amp;"_"&amp;TEXT(N$2,"yyyy-mm-dd")),[1]SURVEY123!$A:$A,[1]SURVEY123!$AH:$AH,"")</f>
        <v/>
      </c>
      <c r="O88" s="15" t="str">
        <f>_xlfn.XLOOKUP(($A88&amp;"_"&amp;TEXT(O$2,"yyyy-mm-dd")),[1]SURVEY123!$A:$A,[1]SURVEY123!$AH:$AH,"")</f>
        <v/>
      </c>
      <c r="P88" s="15" t="str">
        <f>_xlfn.XLOOKUP(($A88&amp;"_"&amp;TEXT(P$2,"yyyy-mm-dd")),[1]SURVEY123!$A:$A,[1]SURVEY123!$AH:$AH,"")</f>
        <v/>
      </c>
      <c r="Q88" s="13" t="str">
        <f>_xlfn.XLOOKUP(($A88&amp;"_"&amp;TEXT(Q$2,"yyyy-mm-dd")),[1]SURVEY123!$A:$A,[1]SURVEY123!$AH:$AH,"")</f>
        <v/>
      </c>
      <c r="R88" s="21">
        <f t="shared" si="4"/>
        <v>0</v>
      </c>
      <c r="S88" s="21">
        <f t="shared" si="5"/>
        <v>0</v>
      </c>
      <c r="T88" s="12" t="str" cm="1">
        <f t="array" ref="T88">_xlfn.IFS(B88="","NA",R88=0, "Excellent", OR(S88=0, S88=1), "Good", S88=2, "Fair", S88&gt;=3, "Poor")</f>
        <v>NA</v>
      </c>
    </row>
    <row r="89" spans="1:20">
      <c r="A89" s="3" t="s">
        <v>92</v>
      </c>
      <c r="B89" s="10" t="str">
        <f t="shared" si="3"/>
        <v/>
      </c>
      <c r="C89" s="15" t="str">
        <f>_xlfn.XLOOKUP(($A89&amp;"_"&amp;TEXT(C$2,"yyyy-mm-dd")),[1]SURVEY123!$A:$A,[1]SURVEY123!$AH:$AH,"")</f>
        <v/>
      </c>
      <c r="D89" s="15" t="str">
        <f>_xlfn.XLOOKUP(($A89&amp;"_"&amp;TEXT(D$2,"yyyy-mm-dd")),[1]SURVEY123!$A:$A,[1]SURVEY123!$AH:$AH,"")</f>
        <v/>
      </c>
      <c r="E89" s="15" t="str">
        <f>_xlfn.XLOOKUP(($A89&amp;"_"&amp;TEXT(E$2,"yyyy-mm-dd")),[1]SURVEY123!$A:$A,[1]SURVEY123!$AH:$AH,"")</f>
        <v/>
      </c>
      <c r="F89" s="15" t="str">
        <f>_xlfn.XLOOKUP(($A89&amp;"_"&amp;TEXT(F$2,"yyyy-mm-dd")),[1]SURVEY123!$A:$A,[1]SURVEY123!$AH:$AH,"")</f>
        <v/>
      </c>
      <c r="G89" s="15" t="str">
        <f>_xlfn.XLOOKUP(($A89&amp;"_"&amp;TEXT(G$2,"yyyy-mm-dd")),[1]SURVEY123!$A:$A,[1]SURVEY123!$AH:$AH,"")</f>
        <v/>
      </c>
      <c r="H89" s="15" t="str">
        <f>_xlfn.XLOOKUP(($A89&amp;"_"&amp;TEXT(H$2,"yyyy-mm-dd")),[1]SURVEY123!$A:$A,[1]SURVEY123!$AH:$AH,"")</f>
        <v/>
      </c>
      <c r="I89" s="15" t="str">
        <f>_xlfn.XLOOKUP(($A89&amp;"_"&amp;TEXT(I$2,"yyyy-mm-dd")),[1]SURVEY123!$A:$A,[1]SURVEY123!$AH:$AH,"")</f>
        <v/>
      </c>
      <c r="J89" s="15" t="str">
        <f>_xlfn.XLOOKUP(($A89&amp;"_"&amp;TEXT(J$2,"yyyy-mm-dd")),[1]SURVEY123!$A:$A,[1]SURVEY123!$AH:$AH,"")</f>
        <v/>
      </c>
      <c r="K89" s="15" t="str">
        <f>_xlfn.XLOOKUP(($A89&amp;"_"&amp;TEXT(K$2,"yyyy-mm-dd")),[1]SURVEY123!$A:$A,[1]SURVEY123!$AH:$AH,"")</f>
        <v/>
      </c>
      <c r="L89" s="15" t="str">
        <f>_xlfn.XLOOKUP(($A89&amp;"_"&amp;TEXT(L$2,"yyyy-mm-dd")),[1]SURVEY123!$A:$A,[1]SURVEY123!$AH:$AH,"")</f>
        <v/>
      </c>
      <c r="M89" s="15" t="str">
        <f>_xlfn.XLOOKUP(($A89&amp;"_"&amp;TEXT(M$2,"yyyy-mm-dd")),[1]SURVEY123!$A:$A,[1]SURVEY123!$AH:$AH,"")</f>
        <v/>
      </c>
      <c r="N89" s="15" t="str">
        <f>_xlfn.XLOOKUP(($A89&amp;"_"&amp;TEXT(N$2,"yyyy-mm-dd")),[1]SURVEY123!$A:$A,[1]SURVEY123!$AH:$AH,"")</f>
        <v/>
      </c>
      <c r="O89" s="15" t="str">
        <f>_xlfn.XLOOKUP(($A89&amp;"_"&amp;TEXT(O$2,"yyyy-mm-dd")),[1]SURVEY123!$A:$A,[1]SURVEY123!$AH:$AH,"")</f>
        <v/>
      </c>
      <c r="P89" s="15" t="str">
        <f>_xlfn.XLOOKUP(($A89&amp;"_"&amp;TEXT(P$2,"yyyy-mm-dd")),[1]SURVEY123!$A:$A,[1]SURVEY123!$AH:$AH,"")</f>
        <v/>
      </c>
      <c r="Q89" s="13" t="str">
        <f>_xlfn.XLOOKUP(($A89&amp;"_"&amp;TEXT(Q$2,"yyyy-mm-dd")),[1]SURVEY123!$A:$A,[1]SURVEY123!$AH:$AH,"")</f>
        <v/>
      </c>
      <c r="R89" s="21">
        <f t="shared" si="4"/>
        <v>0</v>
      </c>
      <c r="S89" s="21">
        <f t="shared" si="5"/>
        <v>0</v>
      </c>
      <c r="T89" s="12" t="str" cm="1">
        <f t="array" ref="T89">_xlfn.IFS(B89="","NA",R89=0, "Excellent", OR(S89=0, S89=1), "Good", S89=2, "Fair", S89&gt;=3, "Poor")</f>
        <v>NA</v>
      </c>
    </row>
    <row r="90" spans="1:20">
      <c r="A90" s="3" t="s">
        <v>93</v>
      </c>
      <c r="B90" s="10" t="str">
        <f t="shared" si="3"/>
        <v/>
      </c>
      <c r="C90" s="15" t="str">
        <f>_xlfn.XLOOKUP(($A90&amp;"_"&amp;TEXT(C$2,"yyyy-mm-dd")),[1]SURVEY123!$A:$A,[1]SURVEY123!$AH:$AH,"")</f>
        <v/>
      </c>
      <c r="D90" s="15" t="str">
        <f>_xlfn.XLOOKUP(($A90&amp;"_"&amp;TEXT(D$2,"yyyy-mm-dd")),[1]SURVEY123!$A:$A,[1]SURVEY123!$AH:$AH,"")</f>
        <v/>
      </c>
      <c r="E90" s="15" t="str">
        <f>_xlfn.XLOOKUP(($A90&amp;"_"&amp;TEXT(E$2,"yyyy-mm-dd")),[1]SURVEY123!$A:$A,[1]SURVEY123!$AH:$AH,"")</f>
        <v/>
      </c>
      <c r="F90" s="15" t="str">
        <f>_xlfn.XLOOKUP(($A90&amp;"_"&amp;TEXT(F$2,"yyyy-mm-dd")),[1]SURVEY123!$A:$A,[1]SURVEY123!$AH:$AH,"")</f>
        <v/>
      </c>
      <c r="G90" s="15" t="str">
        <f>_xlfn.XLOOKUP(($A90&amp;"_"&amp;TEXT(G$2,"yyyy-mm-dd")),[1]SURVEY123!$A:$A,[1]SURVEY123!$AH:$AH,"")</f>
        <v/>
      </c>
      <c r="H90" s="15" t="str">
        <f>_xlfn.XLOOKUP(($A90&amp;"_"&amp;TEXT(H$2,"yyyy-mm-dd")),[1]SURVEY123!$A:$A,[1]SURVEY123!$AH:$AH,"")</f>
        <v/>
      </c>
      <c r="I90" s="15" t="str">
        <f>_xlfn.XLOOKUP(($A90&amp;"_"&amp;TEXT(I$2,"yyyy-mm-dd")),[1]SURVEY123!$A:$A,[1]SURVEY123!$AH:$AH,"")</f>
        <v/>
      </c>
      <c r="J90" s="15" t="str">
        <f>_xlfn.XLOOKUP(($A90&amp;"_"&amp;TEXT(J$2,"yyyy-mm-dd")),[1]SURVEY123!$A:$A,[1]SURVEY123!$AH:$AH,"")</f>
        <v/>
      </c>
      <c r="K90" s="15" t="str">
        <f>_xlfn.XLOOKUP(($A90&amp;"_"&amp;TEXT(K$2,"yyyy-mm-dd")),[1]SURVEY123!$A:$A,[1]SURVEY123!$AH:$AH,"")</f>
        <v/>
      </c>
      <c r="L90" s="15" t="str">
        <f>_xlfn.XLOOKUP(($A90&amp;"_"&amp;TEXT(L$2,"yyyy-mm-dd")),[1]SURVEY123!$A:$A,[1]SURVEY123!$AH:$AH,"")</f>
        <v/>
      </c>
      <c r="M90" s="15" t="str">
        <f>_xlfn.XLOOKUP(($A90&amp;"_"&amp;TEXT(M$2,"yyyy-mm-dd")),[1]SURVEY123!$A:$A,[1]SURVEY123!$AH:$AH,"")</f>
        <v/>
      </c>
      <c r="N90" s="15" t="str">
        <f>_xlfn.XLOOKUP(($A90&amp;"_"&amp;TEXT(N$2,"yyyy-mm-dd")),[1]SURVEY123!$A:$A,[1]SURVEY123!$AH:$AH,"")</f>
        <v/>
      </c>
      <c r="O90" s="15" t="str">
        <f>_xlfn.XLOOKUP(($A90&amp;"_"&amp;TEXT(O$2,"yyyy-mm-dd")),[1]SURVEY123!$A:$A,[1]SURVEY123!$AH:$AH,"")</f>
        <v/>
      </c>
      <c r="P90" s="15" t="str">
        <f>_xlfn.XLOOKUP(($A90&amp;"_"&amp;TEXT(P$2,"yyyy-mm-dd")),[1]SURVEY123!$A:$A,[1]SURVEY123!$AH:$AH,"")</f>
        <v/>
      </c>
      <c r="Q90" s="13" t="str">
        <f>_xlfn.XLOOKUP(($A90&amp;"_"&amp;TEXT(Q$2,"yyyy-mm-dd")),[1]SURVEY123!$A:$A,[1]SURVEY123!$AH:$AH,"")</f>
        <v/>
      </c>
      <c r="R90" s="21">
        <f t="shared" si="4"/>
        <v>0</v>
      </c>
      <c r="S90" s="21">
        <f t="shared" si="5"/>
        <v>0</v>
      </c>
      <c r="T90" s="12" t="str" cm="1">
        <f t="array" ref="T90">_xlfn.IFS(B90="","NA",R90=0, "Excellent", OR(S90=0, S90=1), "Good", S90=2, "Fair", S90&gt;=3, "Poor")</f>
        <v>NA</v>
      </c>
    </row>
    <row r="91" spans="1:20">
      <c r="A91" s="3" t="s">
        <v>94</v>
      </c>
      <c r="B91" s="10">
        <f t="shared" si="3"/>
        <v>817.04134999999997</v>
      </c>
      <c r="C91" s="15" t="str">
        <f>_xlfn.XLOOKUP(($A91&amp;"_"&amp;TEXT(C$2,"yyyy-mm-dd")),[1]SURVEY123!$A:$A,[1]SURVEY123!$AH:$AH,"")</f>
        <v/>
      </c>
      <c r="D91" s="15" t="str">
        <f>_xlfn.XLOOKUP(($A91&amp;"_"&amp;TEXT(D$2,"yyyy-mm-dd")),[1]SURVEY123!$A:$A,[1]SURVEY123!$AH:$AH,"")</f>
        <v/>
      </c>
      <c r="E91" s="15" t="str">
        <f>_xlfn.XLOOKUP(($A91&amp;"_"&amp;TEXT(E$2,"yyyy-mm-dd")),[1]SURVEY123!$A:$A,[1]SURVEY123!$AH:$AH,"")</f>
        <v/>
      </c>
      <c r="F91" s="15" t="str">
        <f>_xlfn.XLOOKUP(($A91&amp;"_"&amp;TEXT(F$2,"yyyy-mm-dd")),[1]SURVEY123!$A:$A,[1]SURVEY123!$AH:$AH,"")</f>
        <v/>
      </c>
      <c r="G91" s="15" t="str">
        <f>_xlfn.XLOOKUP(($A91&amp;"_"&amp;TEXT(G$2,"yyyy-mm-dd")),[1]SURVEY123!$A:$A,[1]SURVEY123!$AH:$AH,"")</f>
        <v/>
      </c>
      <c r="H91" s="15" t="str">
        <f>_xlfn.XLOOKUP(($A91&amp;"_"&amp;TEXT(H$2,"yyyy-mm-dd")),[1]SURVEY123!$A:$A,[1]SURVEY123!$AH:$AH,"")</f>
        <v/>
      </c>
      <c r="I91" s="15">
        <f>_xlfn.XLOOKUP(($A91&amp;"_"&amp;TEXT(I$2,"yyyy-mm-dd")),[1]SURVEY123!$A:$A,[1]SURVEY123!$AH:$AH,"")</f>
        <v>991.26670000000001</v>
      </c>
      <c r="J91" s="15">
        <f>_xlfn.XLOOKUP(($A91&amp;"_"&amp;TEXT(J$2,"yyyy-mm-dd")),[1]SURVEY123!$A:$A,[1]SURVEY123!$AH:$AH,"")</f>
        <v>756.78520000000003</v>
      </c>
      <c r="K91" s="15">
        <f>_xlfn.XLOOKUP(($A91&amp;"_"&amp;TEXT(K$2,"yyyy-mm-dd")),[1]SURVEY123!$A:$A,[1]SURVEY123!$AH:$AH,"")</f>
        <v>747.44889999999998</v>
      </c>
      <c r="L91" s="15">
        <f>_xlfn.XLOOKUP(($A91&amp;"_"&amp;TEXT(L$2,"yyyy-mm-dd")),[1]SURVEY123!$A:$A,[1]SURVEY123!$AH:$AH,"")</f>
        <v>772.66459999999995</v>
      </c>
      <c r="M91" s="15" t="str">
        <f>_xlfn.XLOOKUP(($A91&amp;"_"&amp;TEXT(M$2,"yyyy-mm-dd")),[1]SURVEY123!$A:$A,[1]SURVEY123!$AH:$AH,"")</f>
        <v/>
      </c>
      <c r="N91" s="15" t="str">
        <f>_xlfn.XLOOKUP(($A91&amp;"_"&amp;TEXT(N$2,"yyyy-mm-dd")),[1]SURVEY123!$A:$A,[1]SURVEY123!$AH:$AH,"")</f>
        <v/>
      </c>
      <c r="O91" s="15" t="str">
        <f>_xlfn.XLOOKUP(($A91&amp;"_"&amp;TEXT(O$2,"yyyy-mm-dd")),[1]SURVEY123!$A:$A,[1]SURVEY123!$AH:$AH,"")</f>
        <v/>
      </c>
      <c r="P91" s="15" t="str">
        <f>_xlfn.XLOOKUP(($A91&amp;"_"&amp;TEXT(P$2,"yyyy-mm-dd")),[1]SURVEY123!$A:$A,[1]SURVEY123!$AH:$AH,"")</f>
        <v/>
      </c>
      <c r="Q91" s="13" t="str">
        <f>_xlfn.XLOOKUP(($A91&amp;"_"&amp;TEXT(Q$2,"yyyy-mm-dd")),[1]SURVEY123!$A:$A,[1]SURVEY123!$AH:$AH,"")</f>
        <v/>
      </c>
      <c r="R91" s="21">
        <f t="shared" si="4"/>
        <v>4</v>
      </c>
      <c r="S91" s="21">
        <f t="shared" si="5"/>
        <v>4</v>
      </c>
      <c r="T91" s="12" t="str" cm="1">
        <f t="array" ref="T91">_xlfn.IFS(B91="","NA",R91=0, "Excellent", OR(S91=0, S91=1), "Good", S91=2, "Fair", S91&gt;=3, "Poor")</f>
        <v>Poor</v>
      </c>
    </row>
    <row r="92" spans="1:20">
      <c r="A92" s="3" t="s">
        <v>95</v>
      </c>
      <c r="B92" s="10">
        <f t="shared" si="3"/>
        <v>330.96559999999999</v>
      </c>
      <c r="C92" s="15" t="str">
        <f>_xlfn.XLOOKUP(($A92&amp;"_"&amp;TEXT(C$2,"yyyy-mm-dd")),[1]SURVEY123!$A:$A,[1]SURVEY123!$AH:$AH,"")</f>
        <v/>
      </c>
      <c r="D92" s="15" t="str">
        <f>_xlfn.XLOOKUP(($A92&amp;"_"&amp;TEXT(D$2,"yyyy-mm-dd")),[1]SURVEY123!$A:$A,[1]SURVEY123!$AH:$AH,"")</f>
        <v/>
      </c>
      <c r="E92" s="15" t="str">
        <f>_xlfn.XLOOKUP(($A92&amp;"_"&amp;TEXT(E$2,"yyyy-mm-dd")),[1]SURVEY123!$A:$A,[1]SURVEY123!$AH:$AH,"")</f>
        <v/>
      </c>
      <c r="F92" s="15" t="str">
        <f>_xlfn.XLOOKUP(($A92&amp;"_"&amp;TEXT(F$2,"yyyy-mm-dd")),[1]SURVEY123!$A:$A,[1]SURVEY123!$AH:$AH,"")</f>
        <v/>
      </c>
      <c r="G92" s="15" t="str">
        <f>_xlfn.XLOOKUP(($A92&amp;"_"&amp;TEXT(G$2,"yyyy-mm-dd")),[1]SURVEY123!$A:$A,[1]SURVEY123!$AH:$AH,"")</f>
        <v/>
      </c>
      <c r="H92" s="15" t="str">
        <f>_xlfn.XLOOKUP(($A92&amp;"_"&amp;TEXT(H$2,"yyyy-mm-dd")),[1]SURVEY123!$A:$A,[1]SURVEY123!$AH:$AH,"")</f>
        <v/>
      </c>
      <c r="I92" s="15" t="str">
        <f>_xlfn.XLOOKUP(($A92&amp;"_"&amp;TEXT(I$2,"yyyy-mm-dd")),[1]SURVEY123!$A:$A,[1]SURVEY123!$AH:$AH,"")</f>
        <v/>
      </c>
      <c r="J92" s="15" t="str">
        <f>_xlfn.XLOOKUP(($A92&amp;"_"&amp;TEXT(J$2,"yyyy-mm-dd")),[1]SURVEY123!$A:$A,[1]SURVEY123!$AH:$AH,"")</f>
        <v/>
      </c>
      <c r="K92" s="15" t="str">
        <f>_xlfn.XLOOKUP(($A92&amp;"_"&amp;TEXT(K$2,"yyyy-mm-dd")),[1]SURVEY123!$A:$A,[1]SURVEY123!$AH:$AH,"")</f>
        <v/>
      </c>
      <c r="L92" s="15" t="str">
        <f>_xlfn.XLOOKUP(($A92&amp;"_"&amp;TEXT(L$2,"yyyy-mm-dd")),[1]SURVEY123!$A:$A,[1]SURVEY123!$AH:$AH,"")</f>
        <v/>
      </c>
      <c r="M92" s="15" t="str">
        <f>_xlfn.XLOOKUP(($A92&amp;"_"&amp;TEXT(M$2,"yyyy-mm-dd")),[1]SURVEY123!$A:$A,[1]SURVEY123!$AH:$AH,"")</f>
        <v/>
      </c>
      <c r="N92" s="15">
        <f>_xlfn.XLOOKUP(($A92&amp;"_"&amp;TEXT(N$2,"yyyy-mm-dd")),[1]SURVEY123!$A:$A,[1]SURVEY123!$AH:$AH,"")</f>
        <v>330.96559999999999</v>
      </c>
      <c r="O92" s="15" t="str">
        <f>_xlfn.XLOOKUP(($A92&amp;"_"&amp;TEXT(O$2,"yyyy-mm-dd")),[1]SURVEY123!$A:$A,[1]SURVEY123!$AH:$AH,"")</f>
        <v/>
      </c>
      <c r="P92" s="15" t="str">
        <f>_xlfn.XLOOKUP(($A92&amp;"_"&amp;TEXT(P$2,"yyyy-mm-dd")),[1]SURVEY123!$A:$A,[1]SURVEY123!$AH:$AH,"")</f>
        <v/>
      </c>
      <c r="Q92" s="13" t="str">
        <f>_xlfn.XLOOKUP(($A92&amp;"_"&amp;TEXT(Q$2,"yyyy-mm-dd")),[1]SURVEY123!$A:$A,[1]SURVEY123!$AH:$AH,"")</f>
        <v/>
      </c>
      <c r="R92" s="21">
        <f t="shared" si="4"/>
        <v>1</v>
      </c>
      <c r="S92" s="21">
        <f t="shared" si="5"/>
        <v>1</v>
      </c>
      <c r="T92" s="12" t="str" cm="1">
        <f t="array" ref="T92">_xlfn.IFS(B92="","NA",R92=0, "Excellent", OR(S92=0, S92=1), "Good", S92=2, "Fair", S92&gt;=3, "Poor")</f>
        <v>Good</v>
      </c>
    </row>
    <row r="93" spans="1:20">
      <c r="A93" s="3" t="s">
        <v>96</v>
      </c>
      <c r="B93" s="10" t="str">
        <f t="shared" si="3"/>
        <v/>
      </c>
      <c r="C93" s="15" t="str">
        <f>_xlfn.XLOOKUP(($A93&amp;"_"&amp;TEXT(C$2,"yyyy-mm-dd")),[1]SURVEY123!$A:$A,[1]SURVEY123!$AH:$AH,"")</f>
        <v/>
      </c>
      <c r="D93" s="15" t="str">
        <f>_xlfn.XLOOKUP(($A93&amp;"_"&amp;TEXT(D$2,"yyyy-mm-dd")),[1]SURVEY123!$A:$A,[1]SURVEY123!$AH:$AH,"")</f>
        <v/>
      </c>
      <c r="E93" s="15" t="str">
        <f>_xlfn.XLOOKUP(($A93&amp;"_"&amp;TEXT(E$2,"yyyy-mm-dd")),[1]SURVEY123!$A:$A,[1]SURVEY123!$AH:$AH,"")</f>
        <v/>
      </c>
      <c r="F93" s="15" t="str">
        <f>_xlfn.XLOOKUP(($A93&amp;"_"&amp;TEXT(F$2,"yyyy-mm-dd")),[1]SURVEY123!$A:$A,[1]SURVEY123!$AH:$AH,"")</f>
        <v/>
      </c>
      <c r="G93" s="15" t="str">
        <f>_xlfn.XLOOKUP(($A93&amp;"_"&amp;TEXT(G$2,"yyyy-mm-dd")),[1]SURVEY123!$A:$A,[1]SURVEY123!$AH:$AH,"")</f>
        <v/>
      </c>
      <c r="H93" s="15" t="str">
        <f>_xlfn.XLOOKUP(($A93&amp;"_"&amp;TEXT(H$2,"yyyy-mm-dd")),[1]SURVEY123!$A:$A,[1]SURVEY123!$AH:$AH,"")</f>
        <v/>
      </c>
      <c r="I93" s="15" t="str">
        <f>_xlfn.XLOOKUP(($A93&amp;"_"&amp;TEXT(I$2,"yyyy-mm-dd")),[1]SURVEY123!$A:$A,[1]SURVEY123!$AH:$AH,"")</f>
        <v/>
      </c>
      <c r="J93" s="15" t="str">
        <f>_xlfn.XLOOKUP(($A93&amp;"_"&amp;TEXT(J$2,"yyyy-mm-dd")),[1]SURVEY123!$A:$A,[1]SURVEY123!$AH:$AH,"")</f>
        <v/>
      </c>
      <c r="K93" s="15" t="str">
        <f>_xlfn.XLOOKUP(($A93&amp;"_"&amp;TEXT(K$2,"yyyy-mm-dd")),[1]SURVEY123!$A:$A,[1]SURVEY123!$AH:$AH,"")</f>
        <v/>
      </c>
      <c r="L93" s="15" t="str">
        <f>_xlfn.XLOOKUP(($A93&amp;"_"&amp;TEXT(L$2,"yyyy-mm-dd")),[1]SURVEY123!$A:$A,[1]SURVEY123!$AH:$AH,"")</f>
        <v/>
      </c>
      <c r="M93" s="15" t="str">
        <f>_xlfn.XLOOKUP(($A93&amp;"_"&amp;TEXT(M$2,"yyyy-mm-dd")),[1]SURVEY123!$A:$A,[1]SURVEY123!$AH:$AH,"")</f>
        <v/>
      </c>
      <c r="N93" s="15" t="str">
        <f>_xlfn.XLOOKUP(($A93&amp;"_"&amp;TEXT(N$2,"yyyy-mm-dd")),[1]SURVEY123!$A:$A,[1]SURVEY123!$AH:$AH,"")</f>
        <v/>
      </c>
      <c r="O93" s="15" t="str">
        <f>_xlfn.XLOOKUP(($A93&amp;"_"&amp;TEXT(O$2,"yyyy-mm-dd")),[1]SURVEY123!$A:$A,[1]SURVEY123!$AH:$AH,"")</f>
        <v/>
      </c>
      <c r="P93" s="15" t="str">
        <f>_xlfn.XLOOKUP(($A93&amp;"_"&amp;TEXT(P$2,"yyyy-mm-dd")),[1]SURVEY123!$A:$A,[1]SURVEY123!$AH:$AH,"")</f>
        <v/>
      </c>
      <c r="Q93" s="13" t="str">
        <f>_xlfn.XLOOKUP(($A93&amp;"_"&amp;TEXT(Q$2,"yyyy-mm-dd")),[1]SURVEY123!$A:$A,[1]SURVEY123!$AH:$AH,"")</f>
        <v/>
      </c>
      <c r="R93" s="21">
        <f t="shared" si="4"/>
        <v>0</v>
      </c>
      <c r="S93" s="21">
        <f t="shared" si="5"/>
        <v>0</v>
      </c>
      <c r="T93" s="12" t="str" cm="1">
        <f t="array" ref="T93">_xlfn.IFS(B93="","NA",R93=0, "Excellent", OR(S93=0, S93=1), "Good", S93=2, "Fair", S93&gt;=3, "Poor")</f>
        <v>NA</v>
      </c>
    </row>
    <row r="94" spans="1:20">
      <c r="A94" s="3" t="s">
        <v>97</v>
      </c>
      <c r="B94" s="10" t="str">
        <f t="shared" si="3"/>
        <v/>
      </c>
      <c r="C94" s="15" t="str">
        <f>_xlfn.XLOOKUP(($A94&amp;"_"&amp;TEXT(C$2,"yyyy-mm-dd")),[1]SURVEY123!$A:$A,[1]SURVEY123!$AH:$AH,"")</f>
        <v/>
      </c>
      <c r="D94" s="15" t="str">
        <f>_xlfn.XLOOKUP(($A94&amp;"_"&amp;TEXT(D$2,"yyyy-mm-dd")),[1]SURVEY123!$A:$A,[1]SURVEY123!$AH:$AH,"")</f>
        <v/>
      </c>
      <c r="E94" s="15" t="str">
        <f>_xlfn.XLOOKUP(($A94&amp;"_"&amp;TEXT(E$2,"yyyy-mm-dd")),[1]SURVEY123!$A:$A,[1]SURVEY123!$AH:$AH,"")</f>
        <v/>
      </c>
      <c r="F94" s="15" t="str">
        <f>_xlfn.XLOOKUP(($A94&amp;"_"&amp;TEXT(F$2,"yyyy-mm-dd")),[1]SURVEY123!$A:$A,[1]SURVEY123!$AH:$AH,"")</f>
        <v/>
      </c>
      <c r="G94" s="15" t="str">
        <f>_xlfn.XLOOKUP(($A94&amp;"_"&amp;TEXT(G$2,"yyyy-mm-dd")),[1]SURVEY123!$A:$A,[1]SURVEY123!$AH:$AH,"")</f>
        <v/>
      </c>
      <c r="H94" s="15" t="str">
        <f>_xlfn.XLOOKUP(($A94&amp;"_"&amp;TEXT(H$2,"yyyy-mm-dd")),[1]SURVEY123!$A:$A,[1]SURVEY123!$AH:$AH,"")</f>
        <v/>
      </c>
      <c r="I94" s="15" t="str">
        <f>_xlfn.XLOOKUP(($A94&amp;"_"&amp;TEXT(I$2,"yyyy-mm-dd")),[1]SURVEY123!$A:$A,[1]SURVEY123!$AH:$AH,"")</f>
        <v/>
      </c>
      <c r="J94" s="15" t="str">
        <f>_xlfn.XLOOKUP(($A94&amp;"_"&amp;TEXT(J$2,"yyyy-mm-dd")),[1]SURVEY123!$A:$A,[1]SURVEY123!$AH:$AH,"")</f>
        <v/>
      </c>
      <c r="K94" s="15" t="str">
        <f>_xlfn.XLOOKUP(($A94&amp;"_"&amp;TEXT(K$2,"yyyy-mm-dd")),[1]SURVEY123!$A:$A,[1]SURVEY123!$AH:$AH,"")</f>
        <v/>
      </c>
      <c r="L94" s="15" t="str">
        <f>_xlfn.XLOOKUP(($A94&amp;"_"&amp;TEXT(L$2,"yyyy-mm-dd")),[1]SURVEY123!$A:$A,[1]SURVEY123!$AH:$AH,"")</f>
        <v/>
      </c>
      <c r="M94" s="15" t="str">
        <f>_xlfn.XLOOKUP(($A94&amp;"_"&amp;TEXT(M$2,"yyyy-mm-dd")),[1]SURVEY123!$A:$A,[1]SURVEY123!$AH:$AH,"")</f>
        <v/>
      </c>
      <c r="N94" s="15" t="str">
        <f>_xlfn.XLOOKUP(($A94&amp;"_"&amp;TEXT(N$2,"yyyy-mm-dd")),[1]SURVEY123!$A:$A,[1]SURVEY123!$AH:$AH,"")</f>
        <v/>
      </c>
      <c r="O94" s="15" t="str">
        <f>_xlfn.XLOOKUP(($A94&amp;"_"&amp;TEXT(O$2,"yyyy-mm-dd")),[1]SURVEY123!$A:$A,[1]SURVEY123!$AH:$AH,"")</f>
        <v/>
      </c>
      <c r="P94" s="15" t="str">
        <f>_xlfn.XLOOKUP(($A94&amp;"_"&amp;TEXT(P$2,"yyyy-mm-dd")),[1]SURVEY123!$A:$A,[1]SURVEY123!$AH:$AH,"")</f>
        <v/>
      </c>
      <c r="Q94" s="13" t="str">
        <f>_xlfn.XLOOKUP(($A94&amp;"_"&amp;TEXT(Q$2,"yyyy-mm-dd")),[1]SURVEY123!$A:$A,[1]SURVEY123!$AH:$AH,"")</f>
        <v/>
      </c>
      <c r="R94" s="21">
        <f t="shared" si="4"/>
        <v>0</v>
      </c>
      <c r="S94" s="21">
        <f t="shared" si="5"/>
        <v>0</v>
      </c>
      <c r="T94" s="12" t="str" cm="1">
        <f t="array" ref="T94">_xlfn.IFS(B94="","NA",R94=0, "Excellent", OR(S94=0, S94=1), "Good", S94=2, "Fair", S94&gt;=3, "Poor")</f>
        <v>NA</v>
      </c>
    </row>
    <row r="95" spans="1:20">
      <c r="A95" s="3" t="s">
        <v>98</v>
      </c>
      <c r="B95" s="10">
        <f t="shared" si="3"/>
        <v>238.549575</v>
      </c>
      <c r="C95" s="15">
        <f>_xlfn.XLOOKUP(($A95&amp;"_"&amp;TEXT(C$2,"yyyy-mm-dd")),[1]SURVEY123!$A:$A,[1]SURVEY123!$AH:$AH,"")</f>
        <v>305.93349999999998</v>
      </c>
      <c r="D95" s="15" t="str">
        <f>_xlfn.XLOOKUP(($A95&amp;"_"&amp;TEXT(D$2,"yyyy-mm-dd")),[1]SURVEY123!$A:$A,[1]SURVEY123!$AH:$AH,"")</f>
        <v/>
      </c>
      <c r="E95" s="15">
        <f>_xlfn.XLOOKUP(($A95&amp;"_"&amp;TEXT(E$2,"yyyy-mm-dd")),[1]SURVEY123!$A:$A,[1]SURVEY123!$AH:$AH,"")</f>
        <v>227.2825</v>
      </c>
      <c r="F95" s="15">
        <f>_xlfn.XLOOKUP(($A95&amp;"_"&amp;TEXT(F$2,"yyyy-mm-dd")),[1]SURVEY123!$A:$A,[1]SURVEY123!$AH:$AH,"")</f>
        <v>228.82669999999999</v>
      </c>
      <c r="G95" s="15">
        <f>_xlfn.XLOOKUP(($A95&amp;"_"&amp;TEXT(G$2,"yyyy-mm-dd")),[1]SURVEY123!$A:$A,[1]SURVEY123!$AH:$AH,"")</f>
        <v>209.87209999999999</v>
      </c>
      <c r="H95" s="15" t="str">
        <f>_xlfn.XLOOKUP(($A95&amp;"_"&amp;TEXT(H$2,"yyyy-mm-dd")),[1]SURVEY123!$A:$A,[1]SURVEY123!$AH:$AH,"")</f>
        <v/>
      </c>
      <c r="I95" s="15" t="str">
        <f>_xlfn.XLOOKUP(($A95&amp;"_"&amp;TEXT(I$2,"yyyy-mm-dd")),[1]SURVEY123!$A:$A,[1]SURVEY123!$AH:$AH,"")</f>
        <v/>
      </c>
      <c r="J95" s="15" t="str">
        <f>_xlfn.XLOOKUP(($A95&amp;"_"&amp;TEXT(J$2,"yyyy-mm-dd")),[1]SURVEY123!$A:$A,[1]SURVEY123!$AH:$AH,"")</f>
        <v/>
      </c>
      <c r="K95" s="15">
        <f>_xlfn.XLOOKUP(($A95&amp;"_"&amp;TEXT(K$2,"yyyy-mm-dd")),[1]SURVEY123!$A:$A,[1]SURVEY123!$AH:$AH,"")</f>
        <v>271.18090000000001</v>
      </c>
      <c r="L95" s="15">
        <f>_xlfn.XLOOKUP(($A95&amp;"_"&amp;TEXT(L$2,"yyyy-mm-dd")),[1]SURVEY123!$A:$A,[1]SURVEY123!$AH:$AH,"")</f>
        <v>215.36789999999999</v>
      </c>
      <c r="M95" s="15">
        <f>_xlfn.XLOOKUP(($A95&amp;"_"&amp;TEXT(M$2,"yyyy-mm-dd")),[1]SURVEY123!$A:$A,[1]SURVEY123!$AH:$AH,"")</f>
        <v>223.7705</v>
      </c>
      <c r="N95" s="15">
        <f>_xlfn.XLOOKUP(($A95&amp;"_"&amp;TEXT(N$2,"yyyy-mm-dd")),[1]SURVEY123!$A:$A,[1]SURVEY123!$AH:$AH,"")</f>
        <v>226.16249999999999</v>
      </c>
      <c r="O95" s="15" t="str">
        <f>_xlfn.XLOOKUP(($A95&amp;"_"&amp;TEXT(O$2,"yyyy-mm-dd")),[1]SURVEY123!$A:$A,[1]SURVEY123!$AH:$AH,"")</f>
        <v/>
      </c>
      <c r="P95" s="15" t="str">
        <f>_xlfn.XLOOKUP(($A95&amp;"_"&amp;TEXT(P$2,"yyyy-mm-dd")),[1]SURVEY123!$A:$A,[1]SURVEY123!$AH:$AH,"")</f>
        <v/>
      </c>
      <c r="Q95" s="13" t="str">
        <f>_xlfn.XLOOKUP(($A95&amp;"_"&amp;TEXT(Q$2,"yyyy-mm-dd")),[1]SURVEY123!$A:$A,[1]SURVEY123!$AH:$AH,"")</f>
        <v/>
      </c>
      <c r="R95" s="21">
        <f t="shared" si="4"/>
        <v>8</v>
      </c>
      <c r="S95" s="21">
        <f t="shared" si="5"/>
        <v>2</v>
      </c>
      <c r="T95" s="12" t="str" cm="1">
        <f t="array" ref="T95">_xlfn.IFS(B95="","NA",R95=0, "Excellent", OR(S95=0, S95=1), "Good", S95=2, "Fair", S95&gt;=3, "Poor")</f>
        <v>Fair</v>
      </c>
    </row>
    <row r="96" spans="1:20">
      <c r="A96" s="3" t="s">
        <v>99</v>
      </c>
      <c r="B96" s="10">
        <f t="shared" si="3"/>
        <v>253.47904999999997</v>
      </c>
      <c r="C96" s="15">
        <f>_xlfn.XLOOKUP(($A96&amp;"_"&amp;TEXT(C$2,"yyyy-mm-dd")),[1]SURVEY123!$A:$A,[1]SURVEY123!$AH:$AH,"")</f>
        <v>330.25779999999997</v>
      </c>
      <c r="D96" s="15" t="str">
        <f>_xlfn.XLOOKUP(($A96&amp;"_"&amp;TEXT(D$2,"yyyy-mm-dd")),[1]SURVEY123!$A:$A,[1]SURVEY123!$AH:$AH,"")</f>
        <v/>
      </c>
      <c r="E96" s="15">
        <f>_xlfn.XLOOKUP(($A96&amp;"_"&amp;TEXT(E$2,"yyyy-mm-dd")),[1]SURVEY123!$A:$A,[1]SURVEY123!$AH:$AH,"")</f>
        <v>195.7706</v>
      </c>
      <c r="F96" s="15">
        <f>_xlfn.XLOOKUP(($A96&amp;"_"&amp;TEXT(F$2,"yyyy-mm-dd")),[1]SURVEY123!$A:$A,[1]SURVEY123!$AH:$AH,"")</f>
        <v>229.208</v>
      </c>
      <c r="G96" s="15">
        <f>_xlfn.XLOOKUP(($A96&amp;"_"&amp;TEXT(G$2,"yyyy-mm-dd")),[1]SURVEY123!$A:$A,[1]SURVEY123!$AH:$AH,"")</f>
        <v>239.19710000000001</v>
      </c>
      <c r="H96" s="15" t="str">
        <f>_xlfn.XLOOKUP(($A96&amp;"_"&amp;TEXT(H$2,"yyyy-mm-dd")),[1]SURVEY123!$A:$A,[1]SURVEY123!$AH:$AH,"")</f>
        <v/>
      </c>
      <c r="I96" s="15" t="str">
        <f>_xlfn.XLOOKUP(($A96&amp;"_"&amp;TEXT(I$2,"yyyy-mm-dd")),[1]SURVEY123!$A:$A,[1]SURVEY123!$AH:$AH,"")</f>
        <v/>
      </c>
      <c r="J96" s="15" t="str">
        <f>_xlfn.XLOOKUP(($A96&amp;"_"&amp;TEXT(J$2,"yyyy-mm-dd")),[1]SURVEY123!$A:$A,[1]SURVEY123!$AH:$AH,"")</f>
        <v/>
      </c>
      <c r="K96" s="15">
        <f>_xlfn.XLOOKUP(($A96&amp;"_"&amp;TEXT(K$2,"yyyy-mm-dd")),[1]SURVEY123!$A:$A,[1]SURVEY123!$AH:$AH,"")</f>
        <v>318.8603</v>
      </c>
      <c r="L96" s="15">
        <f>_xlfn.XLOOKUP(($A96&amp;"_"&amp;TEXT(L$2,"yyyy-mm-dd")),[1]SURVEY123!$A:$A,[1]SURVEY123!$AH:$AH,"")</f>
        <v>217.97450000000001</v>
      </c>
      <c r="M96" s="15">
        <f>_xlfn.XLOOKUP(($A96&amp;"_"&amp;TEXT(M$2,"yyyy-mm-dd")),[1]SURVEY123!$A:$A,[1]SURVEY123!$AH:$AH,"")</f>
        <v>242.7621</v>
      </c>
      <c r="N96" s="15">
        <f>_xlfn.XLOOKUP(($A96&amp;"_"&amp;TEXT(N$2,"yyyy-mm-dd")),[1]SURVEY123!$A:$A,[1]SURVEY123!$AH:$AH,"")</f>
        <v>253.80199999999999</v>
      </c>
      <c r="O96" s="15" t="str">
        <f>_xlfn.XLOOKUP(($A96&amp;"_"&amp;TEXT(O$2,"yyyy-mm-dd")),[1]SURVEY123!$A:$A,[1]SURVEY123!$AH:$AH,"")</f>
        <v/>
      </c>
      <c r="P96" s="15" t="str">
        <f>_xlfn.XLOOKUP(($A96&amp;"_"&amp;TEXT(P$2,"yyyy-mm-dd")),[1]SURVEY123!$A:$A,[1]SURVEY123!$AH:$AH,"")</f>
        <v/>
      </c>
      <c r="Q96" s="13" t="str">
        <f>_xlfn.XLOOKUP(($A96&amp;"_"&amp;TEXT(Q$2,"yyyy-mm-dd")),[1]SURVEY123!$A:$A,[1]SURVEY123!$AH:$AH,"")</f>
        <v/>
      </c>
      <c r="R96" s="21">
        <f t="shared" si="4"/>
        <v>8</v>
      </c>
      <c r="S96" s="21">
        <f t="shared" si="5"/>
        <v>5</v>
      </c>
      <c r="T96" s="12" t="str" cm="1">
        <f t="array" ref="T96">_xlfn.IFS(B96="","NA",R96=0, "Excellent", OR(S96=0, S96=1), "Good", S96=2, "Fair", S96&gt;=3, "Poor")</f>
        <v>Poor</v>
      </c>
    </row>
    <row r="97" spans="1:20">
      <c r="A97" s="3" t="s">
        <v>100</v>
      </c>
      <c r="B97" s="10">
        <f t="shared" si="3"/>
        <v>501.50686666666661</v>
      </c>
      <c r="C97" s="15" t="str">
        <f>_xlfn.XLOOKUP(($A97&amp;"_"&amp;TEXT(C$2,"yyyy-mm-dd")),[1]SURVEY123!$A:$A,[1]SURVEY123!$AH:$AH,"")</f>
        <v/>
      </c>
      <c r="D97" s="15" t="str">
        <f>_xlfn.XLOOKUP(($A97&amp;"_"&amp;TEXT(D$2,"yyyy-mm-dd")),[1]SURVEY123!$A:$A,[1]SURVEY123!$AH:$AH,"")</f>
        <v/>
      </c>
      <c r="E97" s="15" t="str">
        <f>_xlfn.XLOOKUP(($A97&amp;"_"&amp;TEXT(E$2,"yyyy-mm-dd")),[1]SURVEY123!$A:$A,[1]SURVEY123!$AH:$AH,"")</f>
        <v/>
      </c>
      <c r="F97" s="15" t="str">
        <f>_xlfn.XLOOKUP(($A97&amp;"_"&amp;TEXT(F$2,"yyyy-mm-dd")),[1]SURVEY123!$A:$A,[1]SURVEY123!$AH:$AH,"")</f>
        <v/>
      </c>
      <c r="G97" s="15" t="str">
        <f>_xlfn.XLOOKUP(($A97&amp;"_"&amp;TEXT(G$2,"yyyy-mm-dd")),[1]SURVEY123!$A:$A,[1]SURVEY123!$AH:$AH,"")</f>
        <v/>
      </c>
      <c r="H97" s="15" t="str">
        <f>_xlfn.XLOOKUP(($A97&amp;"_"&amp;TEXT(H$2,"yyyy-mm-dd")),[1]SURVEY123!$A:$A,[1]SURVEY123!$AH:$AH,"")</f>
        <v/>
      </c>
      <c r="I97" s="15">
        <f>_xlfn.XLOOKUP(($A97&amp;"_"&amp;TEXT(I$2,"yyyy-mm-dd")),[1]SURVEY123!$A:$A,[1]SURVEY123!$AH:$AH,"")</f>
        <v>587.21910000000003</v>
      </c>
      <c r="J97" s="15">
        <f>_xlfn.XLOOKUP(($A97&amp;"_"&amp;TEXT(J$2,"yyyy-mm-dd")),[1]SURVEY123!$A:$A,[1]SURVEY123!$AH:$AH,"")</f>
        <v>594.06899999999996</v>
      </c>
      <c r="K97" s="15">
        <f>_xlfn.XLOOKUP(($A97&amp;"_"&amp;TEXT(K$2,"yyyy-mm-dd")),[1]SURVEY123!$A:$A,[1]SURVEY123!$AH:$AH,"")</f>
        <v>640.62339999999995</v>
      </c>
      <c r="L97" s="15">
        <f>_xlfn.XLOOKUP(($A97&amp;"_"&amp;TEXT(L$2,"yyyy-mm-dd")),[1]SURVEY123!$A:$A,[1]SURVEY123!$AH:$AH,"")</f>
        <v>674.97529999999995</v>
      </c>
      <c r="M97" s="15">
        <f>_xlfn.XLOOKUP(($A97&amp;"_"&amp;TEXT(M$2,"yyyy-mm-dd")),[1]SURVEY123!$A:$A,[1]SURVEY123!$AH:$AH,"")</f>
        <v>260.50139999999999</v>
      </c>
      <c r="N97" s="15">
        <f>_xlfn.XLOOKUP(($A97&amp;"_"&amp;TEXT(N$2,"yyyy-mm-dd")),[1]SURVEY123!$A:$A,[1]SURVEY123!$AH:$AH,"")</f>
        <v>251.65299999999999</v>
      </c>
      <c r="O97" s="15" t="str">
        <f>_xlfn.XLOOKUP(($A97&amp;"_"&amp;TEXT(O$2,"yyyy-mm-dd")),[1]SURVEY123!$A:$A,[1]SURVEY123!$AH:$AH,"")</f>
        <v/>
      </c>
      <c r="P97" s="15" t="str">
        <f>_xlfn.XLOOKUP(($A97&amp;"_"&amp;TEXT(P$2,"yyyy-mm-dd")),[1]SURVEY123!$A:$A,[1]SURVEY123!$AH:$AH,"")</f>
        <v/>
      </c>
      <c r="Q97" s="13" t="str">
        <f>_xlfn.XLOOKUP(($A97&amp;"_"&amp;TEXT(Q$2,"yyyy-mm-dd")),[1]SURVEY123!$A:$A,[1]SURVEY123!$AH:$AH,"")</f>
        <v/>
      </c>
      <c r="R97" s="21">
        <f t="shared" si="4"/>
        <v>6</v>
      </c>
      <c r="S97" s="21">
        <f t="shared" si="5"/>
        <v>6</v>
      </c>
      <c r="T97" s="12" t="str" cm="1">
        <f t="array" ref="T97">_xlfn.IFS(B97="","NA",R97=0, "Excellent", OR(S97=0, S97=1), "Good", S97=2, "Fair", S97&gt;=3, "Poor")</f>
        <v>Poor</v>
      </c>
    </row>
    <row r="98" spans="1:20">
      <c r="A98" s="3" t="s">
        <v>101</v>
      </c>
      <c r="B98" s="10">
        <f t="shared" si="3"/>
        <v>752.55545454545461</v>
      </c>
      <c r="C98" s="15">
        <f>_xlfn.XLOOKUP(($A98&amp;"_"&amp;TEXT(C$2,"yyyy-mm-dd")),[1]SURVEY123!$A:$A,[1]SURVEY123!$AH:$AH,"")</f>
        <v>665.52380000000005</v>
      </c>
      <c r="D98" s="15">
        <f>_xlfn.XLOOKUP(($A98&amp;"_"&amp;TEXT(D$2,"yyyy-mm-dd")),[1]SURVEY123!$A:$A,[1]SURVEY123!$AH:$AH,"")</f>
        <v>745.0018</v>
      </c>
      <c r="E98" s="15">
        <f>_xlfn.XLOOKUP(($A98&amp;"_"&amp;TEXT(E$2,"yyyy-mm-dd")),[1]SURVEY123!$A:$A,[1]SURVEY123!$AH:$AH,"")</f>
        <v>452.529</v>
      </c>
      <c r="F98" s="15">
        <f>_xlfn.XLOOKUP(($A98&amp;"_"&amp;TEXT(F$2,"yyyy-mm-dd")),[1]SURVEY123!$A:$A,[1]SURVEY123!$AH:$AH,"")</f>
        <v>872.31259999999997</v>
      </c>
      <c r="G98" s="15">
        <f>_xlfn.XLOOKUP(($A98&amp;"_"&amp;TEXT(G$2,"yyyy-mm-dd")),[1]SURVEY123!$A:$A,[1]SURVEY123!$AH:$AH,"")</f>
        <v>841.18079999999998</v>
      </c>
      <c r="H98" s="15" t="str">
        <f>_xlfn.XLOOKUP(($A98&amp;"_"&amp;TEXT(H$2,"yyyy-mm-dd")),[1]SURVEY123!$A:$A,[1]SURVEY123!$AH:$AH,"")</f>
        <v/>
      </c>
      <c r="I98" s="15">
        <f>_xlfn.XLOOKUP(($A98&amp;"_"&amp;TEXT(I$2,"yyyy-mm-dd")),[1]SURVEY123!$A:$A,[1]SURVEY123!$AH:$AH,"")</f>
        <v>985.25369999999998</v>
      </c>
      <c r="J98" s="15">
        <f>_xlfn.XLOOKUP(($A98&amp;"_"&amp;TEXT(J$2,"yyyy-mm-dd")),[1]SURVEY123!$A:$A,[1]SURVEY123!$AH:$AH,"")</f>
        <v>725.79849999999999</v>
      </c>
      <c r="K98" s="15">
        <f>_xlfn.XLOOKUP(($A98&amp;"_"&amp;TEXT(K$2,"yyyy-mm-dd")),[1]SURVEY123!$A:$A,[1]SURVEY123!$AH:$AH,"")</f>
        <v>669.6662</v>
      </c>
      <c r="L98" s="15">
        <f>_xlfn.XLOOKUP(($A98&amp;"_"&amp;TEXT(L$2,"yyyy-mm-dd")),[1]SURVEY123!$A:$A,[1]SURVEY123!$AH:$AH,"")</f>
        <v>726.08870000000002</v>
      </c>
      <c r="M98" s="15">
        <f>_xlfn.XLOOKUP(($A98&amp;"_"&amp;TEXT(M$2,"yyyy-mm-dd")),[1]SURVEY123!$A:$A,[1]SURVEY123!$AH:$AH,"")</f>
        <v>777.26800000000003</v>
      </c>
      <c r="N98" s="15">
        <f>_xlfn.XLOOKUP(($A98&amp;"_"&amp;TEXT(N$2,"yyyy-mm-dd")),[1]SURVEY123!$A:$A,[1]SURVEY123!$AH:$AH,"")</f>
        <v>817.48689999999999</v>
      </c>
      <c r="O98" s="15" t="str">
        <f>_xlfn.XLOOKUP(($A98&amp;"_"&amp;TEXT(O$2,"yyyy-mm-dd")),[1]SURVEY123!$A:$A,[1]SURVEY123!$AH:$AH,"")</f>
        <v/>
      </c>
      <c r="P98" s="15" t="str">
        <f>_xlfn.XLOOKUP(($A98&amp;"_"&amp;TEXT(P$2,"yyyy-mm-dd")),[1]SURVEY123!$A:$A,[1]SURVEY123!$AH:$AH,"")</f>
        <v/>
      </c>
      <c r="Q98" s="13" t="str">
        <f>_xlfn.XLOOKUP(($A98&amp;"_"&amp;TEXT(Q$2,"yyyy-mm-dd")),[1]SURVEY123!$A:$A,[1]SURVEY123!$AH:$AH,"")</f>
        <v/>
      </c>
      <c r="R98" s="21">
        <f t="shared" si="4"/>
        <v>11</v>
      </c>
      <c r="S98" s="21">
        <f t="shared" si="5"/>
        <v>11</v>
      </c>
      <c r="T98" s="12" t="str" cm="1">
        <f t="array" ref="T98">_xlfn.IFS(B98="","NA",R98=0, "Excellent", OR(S98=0, S98=1), "Good", S98=2, "Fair", S98&gt;=3, "Poor")</f>
        <v>Poor</v>
      </c>
    </row>
    <row r="99" spans="1:20">
      <c r="A99" s="4" t="s">
        <v>102</v>
      </c>
      <c r="B99" s="10">
        <f t="shared" si="3"/>
        <v>172.20556666666667</v>
      </c>
      <c r="C99" s="15">
        <f>_xlfn.XLOOKUP(($A99&amp;"_"&amp;TEXT(C$2,"yyyy-mm-dd")),[1]SURVEY123!$A:$A,[1]SURVEY123!$AH:$AH,"")</f>
        <v>158.85249999999999</v>
      </c>
      <c r="D99" s="15">
        <f>_xlfn.XLOOKUP(($A99&amp;"_"&amp;TEXT(D$2,"yyyy-mm-dd")),[1]SURVEY123!$A:$A,[1]SURVEY123!$AH:$AH,"")</f>
        <v>154.62950000000001</v>
      </c>
      <c r="E99" s="15">
        <f>_xlfn.XLOOKUP(($A99&amp;"_"&amp;TEXT(E$2,"yyyy-mm-dd")),[1]SURVEY123!$A:$A,[1]SURVEY123!$AH:$AH,"")</f>
        <v>115.6236</v>
      </c>
      <c r="F99" s="15">
        <f>_xlfn.XLOOKUP(($A99&amp;"_"&amp;TEXT(F$2,"yyyy-mm-dd")),[1]SURVEY123!$A:$A,[1]SURVEY123!$AH:$AH,"")</f>
        <v>173.9392</v>
      </c>
      <c r="G99" s="15">
        <f>_xlfn.XLOOKUP(($A99&amp;"_"&amp;TEXT(G$2,"yyyy-mm-dd")),[1]SURVEY123!$A:$A,[1]SURVEY123!$AH:$AH,"")</f>
        <v>167.77709999999999</v>
      </c>
      <c r="H99" s="15">
        <f>_xlfn.XLOOKUP(($A99&amp;"_"&amp;TEXT(H$2,"yyyy-mm-dd")),[1]SURVEY123!$A:$A,[1]SURVEY123!$AH:$AH,"")</f>
        <v>176.13239999999999</v>
      </c>
      <c r="I99" s="15">
        <f>_xlfn.XLOOKUP(($A99&amp;"_"&amp;TEXT(I$2,"yyyy-mm-dd")),[1]SURVEY123!$A:$A,[1]SURVEY123!$AH:$AH,"")</f>
        <v>221.29499999999999</v>
      </c>
      <c r="J99" s="15">
        <f>_xlfn.XLOOKUP(($A99&amp;"_"&amp;TEXT(J$2,"yyyy-mm-dd")),[1]SURVEY123!$A:$A,[1]SURVEY123!$AH:$AH,"")</f>
        <v>173.14920000000001</v>
      </c>
      <c r="K99" s="15">
        <f>_xlfn.XLOOKUP(($A99&amp;"_"&amp;TEXT(K$2,"yyyy-mm-dd")),[1]SURVEY123!$A:$A,[1]SURVEY123!$AH:$AH,"")</f>
        <v>197.92429999999999</v>
      </c>
      <c r="L99" s="15">
        <f>_xlfn.XLOOKUP(($A99&amp;"_"&amp;TEXT(L$2,"yyyy-mm-dd")),[1]SURVEY123!$A:$A,[1]SURVEY123!$AH:$AH,"")</f>
        <v>169.5564</v>
      </c>
      <c r="M99" s="15">
        <f>_xlfn.XLOOKUP(($A99&amp;"_"&amp;TEXT(M$2,"yyyy-mm-dd")),[1]SURVEY123!$A:$A,[1]SURVEY123!$AH:$AH,"")</f>
        <v>153.1609</v>
      </c>
      <c r="N99" s="15">
        <f>_xlfn.XLOOKUP(($A99&amp;"_"&amp;TEXT(N$2,"yyyy-mm-dd")),[1]SURVEY123!$A:$A,[1]SURVEY123!$AH:$AH,"")</f>
        <v>204.42670000000001</v>
      </c>
      <c r="O99" s="15" t="str">
        <f>_xlfn.XLOOKUP(($A99&amp;"_"&amp;TEXT(O$2,"yyyy-mm-dd")),[1]SURVEY123!$A:$A,[1]SURVEY123!$AH:$AH,"")</f>
        <v/>
      </c>
      <c r="P99" s="15" t="str">
        <f>_xlfn.XLOOKUP(($A99&amp;"_"&amp;TEXT(P$2,"yyyy-mm-dd")),[1]SURVEY123!$A:$A,[1]SURVEY123!$AH:$AH,"")</f>
        <v/>
      </c>
      <c r="Q99" s="13" t="str">
        <f>_xlfn.XLOOKUP(($A99&amp;"_"&amp;TEXT(Q$2,"yyyy-mm-dd")),[1]SURVEY123!$A:$A,[1]SURVEY123!$AH:$AH,"")</f>
        <v/>
      </c>
      <c r="R99" s="21">
        <f t="shared" si="4"/>
        <v>12</v>
      </c>
      <c r="S99" s="21">
        <f t="shared" si="5"/>
        <v>0</v>
      </c>
      <c r="T99" s="12" t="str" cm="1">
        <f t="array" ref="T99">_xlfn.IFS(B99="","NA",R99=0, "Excellent", OR(S99=0, S99=1), "Good", S99=2, "Fair", S99&gt;=3, "Poor")</f>
        <v>Good</v>
      </c>
    </row>
    <row r="100" spans="1:20">
      <c r="A100" s="4" t="s">
        <v>103</v>
      </c>
      <c r="B100" s="10" t="str">
        <f t="shared" si="3"/>
        <v/>
      </c>
      <c r="C100" s="15" t="str">
        <f>_xlfn.XLOOKUP(($A100&amp;"_"&amp;TEXT(C$2,"yyyy-mm-dd")),[1]SURVEY123!$A:$A,[1]SURVEY123!$AH:$AH,"")</f>
        <v/>
      </c>
      <c r="D100" s="15" t="str">
        <f>_xlfn.XLOOKUP(($A100&amp;"_"&amp;TEXT(D$2,"yyyy-mm-dd")),[1]SURVEY123!$A:$A,[1]SURVEY123!$AH:$AH,"")</f>
        <v/>
      </c>
      <c r="E100" s="15" t="str">
        <f>_xlfn.XLOOKUP(($A100&amp;"_"&amp;TEXT(E$2,"yyyy-mm-dd")),[1]SURVEY123!$A:$A,[1]SURVEY123!$AH:$AH,"")</f>
        <v/>
      </c>
      <c r="F100" s="15" t="str">
        <f>_xlfn.XLOOKUP(($A100&amp;"_"&amp;TEXT(F$2,"yyyy-mm-dd")),[1]SURVEY123!$A:$A,[1]SURVEY123!$AH:$AH,"")</f>
        <v/>
      </c>
      <c r="G100" s="15" t="str">
        <f>_xlfn.XLOOKUP(($A100&amp;"_"&amp;TEXT(G$2,"yyyy-mm-dd")),[1]SURVEY123!$A:$A,[1]SURVEY123!$AH:$AH,"")</f>
        <v/>
      </c>
      <c r="H100" s="15" t="str">
        <f>_xlfn.XLOOKUP(($A100&amp;"_"&amp;TEXT(H$2,"yyyy-mm-dd")),[1]SURVEY123!$A:$A,[1]SURVEY123!$AH:$AH,"")</f>
        <v/>
      </c>
      <c r="I100" s="15" t="str">
        <f>_xlfn.XLOOKUP(($A100&amp;"_"&amp;TEXT(I$2,"yyyy-mm-dd")),[1]SURVEY123!$A:$A,[1]SURVEY123!$AH:$AH,"")</f>
        <v/>
      </c>
      <c r="J100" s="15" t="str">
        <f>_xlfn.XLOOKUP(($A100&amp;"_"&amp;TEXT(J$2,"yyyy-mm-dd")),[1]SURVEY123!$A:$A,[1]SURVEY123!$AH:$AH,"")</f>
        <v/>
      </c>
      <c r="K100" s="15" t="str">
        <f>_xlfn.XLOOKUP(($A100&amp;"_"&amp;TEXT(K$2,"yyyy-mm-dd")),[1]SURVEY123!$A:$A,[1]SURVEY123!$AH:$AH,"")</f>
        <v/>
      </c>
      <c r="L100" s="15" t="str">
        <f>_xlfn.XLOOKUP(($A100&amp;"_"&amp;TEXT(L$2,"yyyy-mm-dd")),[1]SURVEY123!$A:$A,[1]SURVEY123!$AH:$AH,"")</f>
        <v/>
      </c>
      <c r="M100" s="15" t="str">
        <f>_xlfn.XLOOKUP(($A100&amp;"_"&amp;TEXT(M$2,"yyyy-mm-dd")),[1]SURVEY123!$A:$A,[1]SURVEY123!$AH:$AH,"")</f>
        <v/>
      </c>
      <c r="N100" s="15" t="str">
        <f>_xlfn.XLOOKUP(($A100&amp;"_"&amp;TEXT(N$2,"yyyy-mm-dd")),[1]SURVEY123!$A:$A,[1]SURVEY123!$AH:$AH,"")</f>
        <v/>
      </c>
      <c r="O100" s="15" t="str">
        <f>_xlfn.XLOOKUP(($A100&amp;"_"&amp;TEXT(O$2,"yyyy-mm-dd")),[1]SURVEY123!$A:$A,[1]SURVEY123!$AH:$AH,"")</f>
        <v/>
      </c>
      <c r="P100" s="15" t="str">
        <f>_xlfn.XLOOKUP(($A100&amp;"_"&amp;TEXT(P$2,"yyyy-mm-dd")),[1]SURVEY123!$A:$A,[1]SURVEY123!$AH:$AH,"")</f>
        <v/>
      </c>
      <c r="Q100" s="13" t="str">
        <f>_xlfn.XLOOKUP(($A100&amp;"_"&amp;TEXT(Q$2,"yyyy-mm-dd")),[1]SURVEY123!$A:$A,[1]SURVEY123!$AH:$AH,"")</f>
        <v/>
      </c>
      <c r="R100" s="21">
        <f t="shared" si="4"/>
        <v>0</v>
      </c>
      <c r="S100" s="21">
        <f t="shared" si="5"/>
        <v>0</v>
      </c>
      <c r="T100" s="12" t="str" cm="1">
        <f t="array" ref="T100">_xlfn.IFS(B100="","NA",R100=0, "Excellent", OR(S100=0, S100=1), "Good", S100=2, "Fair", S100&gt;=3, "Poor")</f>
        <v>NA</v>
      </c>
    </row>
    <row r="101" spans="1:20">
      <c r="A101" s="3" t="s">
        <v>104</v>
      </c>
      <c r="B101" s="10" t="str">
        <f t="shared" si="3"/>
        <v/>
      </c>
      <c r="C101" s="15" t="str">
        <f>_xlfn.XLOOKUP(($A101&amp;"_"&amp;TEXT(C$2,"yyyy-mm-dd")),[1]SURVEY123!$A:$A,[1]SURVEY123!$AH:$AH,"")</f>
        <v/>
      </c>
      <c r="D101" s="15" t="str">
        <f>_xlfn.XLOOKUP(($A101&amp;"_"&amp;TEXT(D$2,"yyyy-mm-dd")),[1]SURVEY123!$A:$A,[1]SURVEY123!$AH:$AH,"")</f>
        <v/>
      </c>
      <c r="E101" s="15" t="str">
        <f>_xlfn.XLOOKUP(($A101&amp;"_"&amp;TEXT(E$2,"yyyy-mm-dd")),[1]SURVEY123!$A:$A,[1]SURVEY123!$AH:$AH,"")</f>
        <v/>
      </c>
      <c r="F101" s="15" t="str">
        <f>_xlfn.XLOOKUP(($A101&amp;"_"&amp;TEXT(F$2,"yyyy-mm-dd")),[1]SURVEY123!$A:$A,[1]SURVEY123!$AH:$AH,"")</f>
        <v/>
      </c>
      <c r="G101" s="15" t="str">
        <f>_xlfn.XLOOKUP(($A101&amp;"_"&amp;TEXT(G$2,"yyyy-mm-dd")),[1]SURVEY123!$A:$A,[1]SURVEY123!$AH:$AH,"")</f>
        <v/>
      </c>
      <c r="H101" s="15" t="str">
        <f>_xlfn.XLOOKUP(($A101&amp;"_"&amp;TEXT(H$2,"yyyy-mm-dd")),[1]SURVEY123!$A:$A,[1]SURVEY123!$AH:$AH,"")</f>
        <v/>
      </c>
      <c r="I101" s="15" t="str">
        <f>_xlfn.XLOOKUP(($A101&amp;"_"&amp;TEXT(I$2,"yyyy-mm-dd")),[1]SURVEY123!$A:$A,[1]SURVEY123!$AH:$AH,"")</f>
        <v/>
      </c>
      <c r="J101" s="15" t="str">
        <f>_xlfn.XLOOKUP(($A101&amp;"_"&amp;TEXT(J$2,"yyyy-mm-dd")),[1]SURVEY123!$A:$A,[1]SURVEY123!$AH:$AH,"")</f>
        <v/>
      </c>
      <c r="K101" s="15" t="str">
        <f>_xlfn.XLOOKUP(($A101&amp;"_"&amp;TEXT(K$2,"yyyy-mm-dd")),[1]SURVEY123!$A:$A,[1]SURVEY123!$AH:$AH,"")</f>
        <v/>
      </c>
      <c r="L101" s="15" t="str">
        <f>_xlfn.XLOOKUP(($A101&amp;"_"&amp;TEXT(L$2,"yyyy-mm-dd")),[1]SURVEY123!$A:$A,[1]SURVEY123!$AH:$AH,"")</f>
        <v/>
      </c>
      <c r="M101" s="15" t="str">
        <f>_xlfn.XLOOKUP(($A101&amp;"_"&amp;TEXT(M$2,"yyyy-mm-dd")),[1]SURVEY123!$A:$A,[1]SURVEY123!$AH:$AH,"")</f>
        <v/>
      </c>
      <c r="N101" s="15" t="str">
        <f>_xlfn.XLOOKUP(($A101&amp;"_"&amp;TEXT(N$2,"yyyy-mm-dd")),[1]SURVEY123!$A:$A,[1]SURVEY123!$AH:$AH,"")</f>
        <v/>
      </c>
      <c r="O101" s="15" t="str">
        <f>_xlfn.XLOOKUP(($A101&amp;"_"&amp;TEXT(O$2,"yyyy-mm-dd")),[1]SURVEY123!$A:$A,[1]SURVEY123!$AH:$AH,"")</f>
        <v/>
      </c>
      <c r="P101" s="15" t="str">
        <f>_xlfn.XLOOKUP(($A101&amp;"_"&amp;TEXT(P$2,"yyyy-mm-dd")),[1]SURVEY123!$A:$A,[1]SURVEY123!$AH:$AH,"")</f>
        <v/>
      </c>
      <c r="Q101" s="13" t="str">
        <f>_xlfn.XLOOKUP(($A101&amp;"_"&amp;TEXT(Q$2,"yyyy-mm-dd")),[1]SURVEY123!$A:$A,[1]SURVEY123!$AH:$AH,"")</f>
        <v/>
      </c>
      <c r="R101" s="21">
        <f t="shared" si="4"/>
        <v>0</v>
      </c>
      <c r="S101" s="21">
        <f t="shared" si="5"/>
        <v>0</v>
      </c>
      <c r="T101" s="12" t="str" cm="1">
        <f t="array" ref="T101">_xlfn.IFS(B101="","NA",R101=0, "Excellent", OR(S101=0, S101=1), "Good", S101=2, "Fair", S101&gt;=3, "Poor")</f>
        <v>NA</v>
      </c>
    </row>
    <row r="102" spans="1:20">
      <c r="A102" s="3" t="s">
        <v>105</v>
      </c>
      <c r="B102" s="10">
        <f t="shared" si="3"/>
        <v>111.16385749999999</v>
      </c>
      <c r="C102" s="15" t="str">
        <f>_xlfn.XLOOKUP(($A102&amp;"_"&amp;TEXT(C$2,"yyyy-mm-dd")),[1]SURVEY123!$A:$A,[1]SURVEY123!$AH:$AH,"")</f>
        <v/>
      </c>
      <c r="D102" s="15" t="str">
        <f>_xlfn.XLOOKUP(($A102&amp;"_"&amp;TEXT(D$2,"yyyy-mm-dd")),[1]SURVEY123!$A:$A,[1]SURVEY123!$AH:$AH,"")</f>
        <v/>
      </c>
      <c r="E102" s="15" t="str">
        <f>_xlfn.XLOOKUP(($A102&amp;"_"&amp;TEXT(E$2,"yyyy-mm-dd")),[1]SURVEY123!$A:$A,[1]SURVEY123!$AH:$AH,"")</f>
        <v/>
      </c>
      <c r="F102" s="15" t="str">
        <f>_xlfn.XLOOKUP(($A102&amp;"_"&amp;TEXT(F$2,"yyyy-mm-dd")),[1]SURVEY123!$A:$A,[1]SURVEY123!$AH:$AH,"")</f>
        <v/>
      </c>
      <c r="G102" s="15">
        <f>_xlfn.XLOOKUP(($A102&amp;"_"&amp;TEXT(G$2,"yyyy-mm-dd")),[1]SURVEY123!$A:$A,[1]SURVEY123!$AH:$AH,"")</f>
        <v>83.225589999999997</v>
      </c>
      <c r="H102" s="15">
        <f>_xlfn.XLOOKUP(($A102&amp;"_"&amp;TEXT(H$2,"yyyy-mm-dd")),[1]SURVEY123!$A:$A,[1]SURVEY123!$AH:$AH,"")</f>
        <v>85.17107</v>
      </c>
      <c r="I102" s="15">
        <f>_xlfn.XLOOKUP(($A102&amp;"_"&amp;TEXT(I$2,"yyyy-mm-dd")),[1]SURVEY123!$A:$A,[1]SURVEY123!$AH:$AH,"")</f>
        <v>108.47020000000001</v>
      </c>
      <c r="J102" s="15">
        <f>_xlfn.XLOOKUP(($A102&amp;"_"&amp;TEXT(J$2,"yyyy-mm-dd")),[1]SURVEY123!$A:$A,[1]SURVEY123!$AH:$AH,"")</f>
        <v>117.38039999999999</v>
      </c>
      <c r="K102" s="15">
        <f>_xlfn.XLOOKUP(($A102&amp;"_"&amp;TEXT(K$2,"yyyy-mm-dd")),[1]SURVEY123!$A:$A,[1]SURVEY123!$AH:$AH,"")</f>
        <v>121.4671</v>
      </c>
      <c r="L102" s="15">
        <f>_xlfn.XLOOKUP(($A102&amp;"_"&amp;TEXT(L$2,"yyyy-mm-dd")),[1]SURVEY123!$A:$A,[1]SURVEY123!$AH:$AH,"")</f>
        <v>122.7859</v>
      </c>
      <c r="M102" s="15">
        <f>_xlfn.XLOOKUP(($A102&amp;"_"&amp;TEXT(M$2,"yyyy-mm-dd")),[1]SURVEY123!$A:$A,[1]SURVEY123!$AH:$AH,"")</f>
        <v>125.4378</v>
      </c>
      <c r="N102" s="15">
        <f>_xlfn.XLOOKUP(($A102&amp;"_"&amp;TEXT(N$2,"yyyy-mm-dd")),[1]SURVEY123!$A:$A,[1]SURVEY123!$AH:$AH,"")</f>
        <v>125.3728</v>
      </c>
      <c r="O102" s="15" t="str">
        <f>_xlfn.XLOOKUP(($A102&amp;"_"&amp;TEXT(O$2,"yyyy-mm-dd")),[1]SURVEY123!$A:$A,[1]SURVEY123!$AH:$AH,"")</f>
        <v/>
      </c>
      <c r="P102" s="15" t="str">
        <f>_xlfn.XLOOKUP(($A102&amp;"_"&amp;TEXT(P$2,"yyyy-mm-dd")),[1]SURVEY123!$A:$A,[1]SURVEY123!$AH:$AH,"")</f>
        <v/>
      </c>
      <c r="Q102" s="13" t="str">
        <f>_xlfn.XLOOKUP(($A102&amp;"_"&amp;TEXT(Q$2,"yyyy-mm-dd")),[1]SURVEY123!$A:$A,[1]SURVEY123!$AH:$AH,"")</f>
        <v/>
      </c>
      <c r="R102" s="21">
        <f t="shared" si="4"/>
        <v>6</v>
      </c>
      <c r="S102" s="21">
        <f t="shared" si="5"/>
        <v>0</v>
      </c>
      <c r="T102" s="12" t="str" cm="1">
        <f t="array" ref="T102">_xlfn.IFS(B102="","NA",R102=0, "Excellent", OR(S102=0, S102=1), "Good", S102=2, "Fair", S102&gt;=3, "Poor")</f>
        <v>Good</v>
      </c>
    </row>
    <row r="103" spans="1:20">
      <c r="A103" s="3" t="s">
        <v>106</v>
      </c>
      <c r="B103" s="10" t="str">
        <f t="shared" si="3"/>
        <v/>
      </c>
      <c r="C103" s="15" t="str">
        <f>_xlfn.XLOOKUP(($A103&amp;"_"&amp;TEXT(C$2,"yyyy-mm-dd")),[1]SURVEY123!$A:$A,[1]SURVEY123!$AH:$AH,"")</f>
        <v/>
      </c>
      <c r="D103" s="15" t="str">
        <f>_xlfn.XLOOKUP(($A103&amp;"_"&amp;TEXT(D$2,"yyyy-mm-dd")),[1]SURVEY123!$A:$A,[1]SURVEY123!$AH:$AH,"")</f>
        <v/>
      </c>
      <c r="E103" s="15" t="str">
        <f>_xlfn.XLOOKUP(($A103&amp;"_"&amp;TEXT(E$2,"yyyy-mm-dd")),[1]SURVEY123!$A:$A,[1]SURVEY123!$AH:$AH,"")</f>
        <v/>
      </c>
      <c r="F103" s="15" t="str">
        <f>_xlfn.XLOOKUP(($A103&amp;"_"&amp;TEXT(F$2,"yyyy-mm-dd")),[1]SURVEY123!$A:$A,[1]SURVEY123!$AH:$AH,"")</f>
        <v/>
      </c>
      <c r="G103" s="15" t="str">
        <f>_xlfn.XLOOKUP(($A103&amp;"_"&amp;TEXT(G$2,"yyyy-mm-dd")),[1]SURVEY123!$A:$A,[1]SURVEY123!$AH:$AH,"")</f>
        <v/>
      </c>
      <c r="H103" s="15" t="str">
        <f>_xlfn.XLOOKUP(($A103&amp;"_"&amp;TEXT(H$2,"yyyy-mm-dd")),[1]SURVEY123!$A:$A,[1]SURVEY123!$AH:$AH,"")</f>
        <v/>
      </c>
      <c r="I103" s="15" t="str">
        <f>_xlfn.XLOOKUP(($A103&amp;"_"&amp;TEXT(I$2,"yyyy-mm-dd")),[1]SURVEY123!$A:$A,[1]SURVEY123!$AH:$AH,"")</f>
        <v/>
      </c>
      <c r="J103" s="15" t="str">
        <f>_xlfn.XLOOKUP(($A103&amp;"_"&amp;TEXT(J$2,"yyyy-mm-dd")),[1]SURVEY123!$A:$A,[1]SURVEY123!$AH:$AH,"")</f>
        <v/>
      </c>
      <c r="K103" s="15" t="str">
        <f>_xlfn.XLOOKUP(($A103&amp;"_"&amp;TEXT(K$2,"yyyy-mm-dd")),[1]SURVEY123!$A:$A,[1]SURVEY123!$AH:$AH,"")</f>
        <v/>
      </c>
      <c r="L103" s="15" t="str">
        <f>_xlfn.XLOOKUP(($A103&amp;"_"&amp;TEXT(L$2,"yyyy-mm-dd")),[1]SURVEY123!$A:$A,[1]SURVEY123!$AH:$AH,"")</f>
        <v/>
      </c>
      <c r="M103" s="15" t="str">
        <f>_xlfn.XLOOKUP(($A103&amp;"_"&amp;TEXT(M$2,"yyyy-mm-dd")),[1]SURVEY123!$A:$A,[1]SURVEY123!$AH:$AH,"")</f>
        <v/>
      </c>
      <c r="N103" s="15" t="str">
        <f>_xlfn.XLOOKUP(($A103&amp;"_"&amp;TEXT(N$2,"yyyy-mm-dd")),[1]SURVEY123!$A:$A,[1]SURVEY123!$AH:$AH,"")</f>
        <v/>
      </c>
      <c r="O103" s="15" t="str">
        <f>_xlfn.XLOOKUP(($A103&amp;"_"&amp;TEXT(O$2,"yyyy-mm-dd")),[1]SURVEY123!$A:$A,[1]SURVEY123!$AH:$AH,"")</f>
        <v/>
      </c>
      <c r="P103" s="15" t="str">
        <f>_xlfn.XLOOKUP(($A103&amp;"_"&amp;TEXT(P$2,"yyyy-mm-dd")),[1]SURVEY123!$A:$A,[1]SURVEY123!$AH:$AH,"")</f>
        <v/>
      </c>
      <c r="Q103" s="13" t="str">
        <f>_xlfn.XLOOKUP(($A103&amp;"_"&amp;TEXT(Q$2,"yyyy-mm-dd")),[1]SURVEY123!$A:$A,[1]SURVEY123!$AH:$AH,"")</f>
        <v/>
      </c>
      <c r="R103" s="21">
        <f t="shared" si="4"/>
        <v>0</v>
      </c>
      <c r="S103" s="21">
        <f t="shared" si="5"/>
        <v>0</v>
      </c>
      <c r="T103" s="12" t="str" cm="1">
        <f t="array" ref="T103">_xlfn.IFS(B103="","NA",R103=0, "Excellent", OR(S103=0, S103=1), "Good", S103=2, "Fair", S103&gt;=3, "Poor")</f>
        <v>NA</v>
      </c>
    </row>
    <row r="104" spans="1:20">
      <c r="A104" s="3" t="s">
        <v>107</v>
      </c>
      <c r="B104" s="10" t="str">
        <f t="shared" si="3"/>
        <v/>
      </c>
      <c r="C104" s="15" t="str">
        <f>_xlfn.XLOOKUP(($A104&amp;"_"&amp;TEXT(C$2,"yyyy-mm-dd")),[1]SURVEY123!$A:$A,[1]SURVEY123!$AH:$AH,"")</f>
        <v/>
      </c>
      <c r="D104" s="15" t="str">
        <f>_xlfn.XLOOKUP(($A104&amp;"_"&amp;TEXT(D$2,"yyyy-mm-dd")),[1]SURVEY123!$A:$A,[1]SURVEY123!$AH:$AH,"")</f>
        <v/>
      </c>
      <c r="E104" s="15" t="str">
        <f>_xlfn.XLOOKUP(($A104&amp;"_"&amp;TEXT(E$2,"yyyy-mm-dd")),[1]SURVEY123!$A:$A,[1]SURVEY123!$AH:$AH,"")</f>
        <v/>
      </c>
      <c r="F104" s="15" t="str">
        <f>_xlfn.XLOOKUP(($A104&amp;"_"&amp;TEXT(F$2,"yyyy-mm-dd")),[1]SURVEY123!$A:$A,[1]SURVEY123!$AH:$AH,"")</f>
        <v/>
      </c>
      <c r="G104" s="15" t="str">
        <f>_xlfn.XLOOKUP(($A104&amp;"_"&amp;TEXT(G$2,"yyyy-mm-dd")),[1]SURVEY123!$A:$A,[1]SURVEY123!$AH:$AH,"")</f>
        <v/>
      </c>
      <c r="H104" s="15" t="str">
        <f>_xlfn.XLOOKUP(($A104&amp;"_"&amp;TEXT(H$2,"yyyy-mm-dd")),[1]SURVEY123!$A:$A,[1]SURVEY123!$AH:$AH,"")</f>
        <v/>
      </c>
      <c r="I104" s="15" t="str">
        <f>_xlfn.XLOOKUP(($A104&amp;"_"&amp;TEXT(I$2,"yyyy-mm-dd")),[1]SURVEY123!$A:$A,[1]SURVEY123!$AH:$AH,"")</f>
        <v/>
      </c>
      <c r="J104" s="15" t="str">
        <f>_xlfn.XLOOKUP(($A104&amp;"_"&amp;TEXT(J$2,"yyyy-mm-dd")),[1]SURVEY123!$A:$A,[1]SURVEY123!$AH:$AH,"")</f>
        <v/>
      </c>
      <c r="K104" s="15" t="str">
        <f>_xlfn.XLOOKUP(($A104&amp;"_"&amp;TEXT(K$2,"yyyy-mm-dd")),[1]SURVEY123!$A:$A,[1]SURVEY123!$AH:$AH,"")</f>
        <v/>
      </c>
      <c r="L104" s="15" t="str">
        <f>_xlfn.XLOOKUP(($A104&amp;"_"&amp;TEXT(L$2,"yyyy-mm-dd")),[1]SURVEY123!$A:$A,[1]SURVEY123!$AH:$AH,"")</f>
        <v/>
      </c>
      <c r="M104" s="15" t="str">
        <f>_xlfn.XLOOKUP(($A104&amp;"_"&amp;TEXT(M$2,"yyyy-mm-dd")),[1]SURVEY123!$A:$A,[1]SURVEY123!$AH:$AH,"")</f>
        <v/>
      </c>
      <c r="N104" s="15" t="str">
        <f>_xlfn.XLOOKUP(($A104&amp;"_"&amp;TEXT(N$2,"yyyy-mm-dd")),[1]SURVEY123!$A:$A,[1]SURVEY123!$AH:$AH,"")</f>
        <v/>
      </c>
      <c r="O104" s="15" t="str">
        <f>_xlfn.XLOOKUP(($A104&amp;"_"&amp;TEXT(O$2,"yyyy-mm-dd")),[1]SURVEY123!$A:$A,[1]SURVEY123!$AH:$AH,"")</f>
        <v/>
      </c>
      <c r="P104" s="15" t="str">
        <f>_xlfn.XLOOKUP(($A104&amp;"_"&amp;TEXT(P$2,"yyyy-mm-dd")),[1]SURVEY123!$A:$A,[1]SURVEY123!$AH:$AH,"")</f>
        <v/>
      </c>
      <c r="Q104" s="13" t="str">
        <f>_xlfn.XLOOKUP(($A104&amp;"_"&amp;TEXT(Q$2,"yyyy-mm-dd")),[1]SURVEY123!$A:$A,[1]SURVEY123!$AH:$AH,"")</f>
        <v/>
      </c>
      <c r="R104" s="21">
        <f t="shared" si="4"/>
        <v>0</v>
      </c>
      <c r="S104" s="21">
        <f t="shared" si="5"/>
        <v>0</v>
      </c>
      <c r="T104" s="12" t="str" cm="1">
        <f t="array" ref="T104">_xlfn.IFS(B104="","NA",R104=0, "Excellent", OR(S104=0, S104=1), "Good", S104=2, "Fair", S104&gt;=3, "Poor")</f>
        <v>NA</v>
      </c>
    </row>
  </sheetData>
  <mergeCells count="6">
    <mergeCell ref="A1:A2"/>
    <mergeCell ref="T1:T2"/>
    <mergeCell ref="B1:B2"/>
    <mergeCell ref="C1:Q1"/>
    <mergeCell ref="R1:R2"/>
    <mergeCell ref="S1:S2"/>
  </mergeCells>
  <conditionalFormatting sqref="B1:B104 G105:G1048576">
    <cfRule type="containsText" dxfId="23" priority="10" operator="containsText" text="NA">
      <formula>NOT(ISERROR(SEARCH("NA",B1)))</formula>
    </cfRule>
  </conditionalFormatting>
  <conditionalFormatting sqref="C3:Q104">
    <cfRule type="cellIs" dxfId="22" priority="2" operator="equal">
      <formula>"&lt;31"</formula>
    </cfRule>
  </conditionalFormatting>
  <conditionalFormatting sqref="C3:T104">
    <cfRule type="containsBlanks" dxfId="21" priority="3">
      <formula>LEN(TRIM(C3))=0</formula>
    </cfRule>
  </conditionalFormatting>
  <conditionalFormatting sqref="R1:R2 T1:T2">
    <cfRule type="containsText" dxfId="20" priority="6" operator="containsText" text="Score">
      <formula>NOT(ISERROR(SEARCH("Score",R1)))</formula>
    </cfRule>
  </conditionalFormatting>
  <conditionalFormatting sqref="R3:T104">
    <cfRule type="cellIs" dxfId="19" priority="4" operator="equal">
      <formula>"NA"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FE08CAA-4163-4786-A418-2F8D3017BB9C}">
            <x14:iconSet custom="1">
              <x14:cfvo type="percent">
                <xm:f>0</xm:f>
              </x14:cfvo>
              <x14:cfvo type="num" gte="0">
                <xm:f>100</xm:f>
              </x14:cfvo>
              <x14:cfvo type="num">
                <xm:f>230</xm:f>
              </x14:cfvo>
              <x14:cfIcon iconSet="NoIcons" iconId="0"/>
              <x14:cfIcon iconSet="3TrafficLights1" iconId="1"/>
              <x14:cfIcon iconSet="3TrafficLights1" iconId="0"/>
            </x14:iconSet>
          </x14:cfRule>
          <xm:sqref>C3:Q104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AD03-D636-4A6B-A936-720E9DBA8172}">
  <dimension ref="A1:T104"/>
  <sheetViews>
    <sheetView topLeftCell="A49" zoomScale="80" zoomScaleNormal="80" workbookViewId="0">
      <selection activeCell="A55" sqref="A55"/>
    </sheetView>
  </sheetViews>
  <sheetFormatPr defaultColWidth="8.5703125" defaultRowHeight="14.45"/>
  <cols>
    <col min="1" max="1" width="7.42578125" bestFit="1" customWidth="1"/>
    <col min="2" max="2" width="9.42578125" style="14" bestFit="1" customWidth="1"/>
    <col min="3" max="4" width="9.5703125" style="14" bestFit="1" customWidth="1"/>
    <col min="5" max="6" width="9" style="14" bestFit="1" customWidth="1"/>
    <col min="7" max="7" width="9.5703125" style="18" bestFit="1" customWidth="1"/>
    <col min="8" max="9" width="9.5703125" bestFit="1" customWidth="1"/>
    <col min="11" max="13" width="9.5703125" bestFit="1" customWidth="1"/>
    <col min="15" max="17" width="9.5703125" bestFit="1" customWidth="1"/>
    <col min="18" max="19" width="13.42578125" customWidth="1"/>
  </cols>
  <sheetData>
    <row r="1" spans="1:20">
      <c r="A1" s="36" t="s">
        <v>0</v>
      </c>
      <c r="B1" s="42" t="s">
        <v>123</v>
      </c>
      <c r="C1" s="45" t="s">
        <v>124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  <c r="R1" s="36" t="s">
        <v>125</v>
      </c>
      <c r="S1" s="36" t="s">
        <v>126</v>
      </c>
      <c r="T1" s="37" t="s">
        <v>127</v>
      </c>
    </row>
    <row r="2" spans="1:20">
      <c r="A2" s="36"/>
      <c r="B2" s="42"/>
      <c r="C2" s="7">
        <v>45795</v>
      </c>
      <c r="D2" s="7">
        <v>45802</v>
      </c>
      <c r="E2" s="7">
        <v>45809</v>
      </c>
      <c r="F2" s="7">
        <v>45816</v>
      </c>
      <c r="G2" s="6">
        <v>45823</v>
      </c>
      <c r="H2" s="6">
        <v>45830</v>
      </c>
      <c r="I2" s="6">
        <v>45837</v>
      </c>
      <c r="J2" s="6">
        <v>45844</v>
      </c>
      <c r="K2" s="6">
        <v>45851</v>
      </c>
      <c r="L2" s="6">
        <v>45858</v>
      </c>
      <c r="M2" s="6">
        <v>45865</v>
      </c>
      <c r="N2" s="8">
        <v>45872</v>
      </c>
      <c r="O2" s="8">
        <v>45879</v>
      </c>
      <c r="P2" s="8">
        <v>45886</v>
      </c>
      <c r="Q2" s="9">
        <v>45893</v>
      </c>
      <c r="R2" s="36"/>
      <c r="S2" s="36"/>
      <c r="T2" s="37"/>
    </row>
    <row r="3" spans="1:20">
      <c r="A3" s="3" t="s">
        <v>6</v>
      </c>
      <c r="B3" s="25">
        <f>IFERROR(AVERAGE(C3:Q3),"")</f>
        <v>0.10900363636363636</v>
      </c>
      <c r="C3" s="17" t="str">
        <f>IF(_xlfn.XLOOKUP(($A3&amp;"_"&amp;TEXT(C$2,"yyyy-mm-dd")),[1]SURVEY123!$A:$A,[1]SURVEY123!$AG:$AG,"")&lt;0,"0.0000",_xlfn.XLOOKUP(($A3&amp;"_"&amp;TEXT(C$2,"yyyy-mm-dd")),[1]SURVEY123!$A:$A,[1]SURVEY123!$AG:$AG,""))</f>
        <v/>
      </c>
      <c r="D3" s="17">
        <f>IF(_xlfn.XLOOKUP(($A3&amp;"_"&amp;TEXT(D$2,"yyyy-mm-dd")),[1]SURVEY123!$A:$A,[1]SURVEY123!$AG:$AG,"")&lt;0,"0.0000",_xlfn.XLOOKUP(($A3&amp;"_"&amp;TEXT(D$2,"yyyy-mm-dd")),[1]SURVEY123!$A:$A,[1]SURVEY123!$AG:$AG,""))</f>
        <v>0.18629999999999999</v>
      </c>
      <c r="E3" s="17">
        <f>IF(_xlfn.XLOOKUP(($A3&amp;"_"&amp;TEXT(E$2,"yyyy-mm-dd")),[1]SURVEY123!$A:$A,[1]SURVEY123!$AG:$AG,"")&lt;0,"0.0000",_xlfn.XLOOKUP(($A3&amp;"_"&amp;TEXT(E$2,"yyyy-mm-dd")),[1]SURVEY123!$A:$A,[1]SURVEY123!$AG:$AG,""))</f>
        <v>3.2379999999999999E-2</v>
      </c>
      <c r="F3" s="17">
        <f>IF(_xlfn.XLOOKUP(($A3&amp;"_"&amp;TEXT(F$2,"yyyy-mm-dd")),[1]SURVEY123!$A:$A,[1]SURVEY123!$AG:$AG,"")&lt;0,"0.0000",_xlfn.XLOOKUP(($A3&amp;"_"&amp;TEXT(F$2,"yyyy-mm-dd")),[1]SURVEY123!$A:$A,[1]SURVEY123!$AG:$AG,""))</f>
        <v>0.10238999999999999</v>
      </c>
      <c r="G3" s="17">
        <f>IF(_xlfn.XLOOKUP(($A3&amp;"_"&amp;TEXT(G$2,"yyyy-mm-dd")),[1]SURVEY123!$A:$A,[1]SURVEY123!$AG:$AG,"")&lt;0,"0.0000",_xlfn.XLOOKUP(($A3&amp;"_"&amp;TEXT(G$2,"yyyy-mm-dd")),[1]SURVEY123!$A:$A,[1]SURVEY123!$AG:$AG,""))</f>
        <v>0.11631</v>
      </c>
      <c r="H3" s="17">
        <f>IF(_xlfn.XLOOKUP(($A3&amp;"_"&amp;TEXT(H$2,"yyyy-mm-dd")),[1]SURVEY123!$A:$A,[1]SURVEY123!$AG:$AG,"")&lt;0,"0.0000",_xlfn.XLOOKUP(($A3&amp;"_"&amp;TEXT(H$2,"yyyy-mm-dd")),[1]SURVEY123!$A:$A,[1]SURVEY123!$AG:$AG,""))</f>
        <v>0.11453000000000001</v>
      </c>
      <c r="I3" s="17">
        <f>IF(_xlfn.XLOOKUP(($A3&amp;"_"&amp;TEXT(I$2,"yyyy-mm-dd")),[1]SURVEY123!$A:$A,[1]SURVEY123!$AG:$AG,"")&lt;0,"0.0000",_xlfn.XLOOKUP(($A3&amp;"_"&amp;TEXT(I$2,"yyyy-mm-dd")),[1]SURVEY123!$A:$A,[1]SURVEY123!$AG:$AG,""))</f>
        <v>9.9559999999999996E-2</v>
      </c>
      <c r="J3" s="17">
        <f>IF(_xlfn.XLOOKUP(($A3&amp;"_"&amp;TEXT(J$2,"yyyy-mm-dd")),[1]SURVEY123!$A:$A,[1]SURVEY123!$AG:$AG,"")&lt;0,"0.0000",_xlfn.XLOOKUP(($A3&amp;"_"&amp;TEXT(J$2,"yyyy-mm-dd")),[1]SURVEY123!$A:$A,[1]SURVEY123!$AG:$AG,""))</f>
        <v>0.11713</v>
      </c>
      <c r="K3" s="17">
        <f>IF(_xlfn.XLOOKUP(($A3&amp;"_"&amp;TEXT(K$2,"yyyy-mm-dd")),[1]SURVEY123!$A:$A,[1]SURVEY123!$AG:$AG,"")&lt;0,"0.0000",_xlfn.XLOOKUP(($A3&amp;"_"&amp;TEXT(K$2,"yyyy-mm-dd")),[1]SURVEY123!$A:$A,[1]SURVEY123!$AG:$AG,""))</f>
        <v>0.16356999999999999</v>
      </c>
      <c r="L3" s="17">
        <f>IF(_xlfn.XLOOKUP(($A3&amp;"_"&amp;TEXT(L$2,"yyyy-mm-dd")),[1]SURVEY123!$A:$A,[1]SURVEY123!$AG:$AG,"")&lt;0,"0.0000",_xlfn.XLOOKUP(($A3&amp;"_"&amp;TEXT(L$2,"yyyy-mm-dd")),[1]SURVEY123!$A:$A,[1]SURVEY123!$AG:$AG,""))</f>
        <v>5.6460000000000003E-2</v>
      </c>
      <c r="M3" s="17">
        <f>IF(_xlfn.XLOOKUP(($A3&amp;"_"&amp;TEXT(M$2,"yyyy-mm-dd")),[1]SURVEY123!$A:$A,[1]SURVEY123!$AG:$AG,"")&lt;0,"0.0000",_xlfn.XLOOKUP(($A3&amp;"_"&amp;TEXT(M$2,"yyyy-mm-dd")),[1]SURVEY123!$A:$A,[1]SURVEY123!$AG:$AG,""))</f>
        <v>0.11279</v>
      </c>
      <c r="N3" s="17">
        <f>IF(_xlfn.XLOOKUP(($A3&amp;"_"&amp;TEXT(N$2,"yyyy-mm-dd")),[1]SURVEY123!$A:$A,[1]SURVEY123!$AG:$AG,"")&lt;0,"0.0000",_xlfn.XLOOKUP(($A3&amp;"_"&amp;TEXT(N$2,"yyyy-mm-dd")),[1]SURVEY123!$A:$A,[1]SURVEY123!$AG:$AG,""))</f>
        <v>9.7619999999999998E-2</v>
      </c>
      <c r="O3" s="17" t="str">
        <f>IF(_xlfn.XLOOKUP(($A3&amp;"_"&amp;TEXT(O$2,"yyyy-mm-dd")),[1]SURVEY123!$A:$A,[1]SURVEY123!$AG:$AG,"")&lt;0,"0.0000",_xlfn.XLOOKUP(($A3&amp;"_"&amp;TEXT(O$2,"yyyy-mm-dd")),[1]SURVEY123!$A:$A,[1]SURVEY123!$AG:$AG,""))</f>
        <v/>
      </c>
      <c r="P3" s="17" t="str">
        <f>IF(_xlfn.XLOOKUP(($A3&amp;"_"&amp;TEXT(P$2,"yyyy-mm-dd")),[1]SURVEY123!$A:$A,[1]SURVEY123!$AG:$AG,"")&lt;0,"0.0000",_xlfn.XLOOKUP(($A3&amp;"_"&amp;TEXT(P$2,"yyyy-mm-dd")),[1]SURVEY123!$A:$A,[1]SURVEY123!$AG:$AG,""))</f>
        <v/>
      </c>
      <c r="Q3" s="16" t="str">
        <f>IF(_xlfn.XLOOKUP(($A3&amp;"_"&amp;TEXT(Q$2,"yyyy-mm-dd")),[1]SURVEY123!$A:$A,[1]SURVEY123!$AG:$AG,"")&lt;0,"0.0000",_xlfn.XLOOKUP(($A3&amp;"_"&amp;TEXT(Q$2,"yyyy-mm-dd")),[1]SURVEY123!$A:$A,[1]SURVEY123!$AG:$AG,""))</f>
        <v/>
      </c>
      <c r="R3" s="3">
        <f>COUNTIF($C3:$Q3,"&gt;0.05")</f>
        <v>10</v>
      </c>
      <c r="S3" s="3">
        <f>COUNTIF($C3:$Q3,"&gt;=0.1")</f>
        <v>7</v>
      </c>
      <c r="T3" s="12" t="str" cm="1">
        <f t="array" ref="T3">_xlfn.IFS(B3="","NA",R3=0, "Excellent", S3=0, "Good", OR(S3=1, S3=2), "Fair", S3&gt;=3, "Poor")</f>
        <v>Poor</v>
      </c>
    </row>
    <row r="4" spans="1:20">
      <c r="A4" s="3" t="s">
        <v>7</v>
      </c>
      <c r="B4" s="25">
        <f t="shared" ref="B4:B67" si="0">IFERROR(AVERAGE(C4:Q4),"")</f>
        <v>0.85613499999999998</v>
      </c>
      <c r="C4" s="17" t="str">
        <f>IF(_xlfn.XLOOKUP(($A4&amp;"_"&amp;TEXT(C$2,"yyyy-mm-dd")),[1]SURVEY123!$A:$A,[1]SURVEY123!$AG:$AG,"")&lt;0,"0.0000",_xlfn.XLOOKUP(($A4&amp;"_"&amp;TEXT(C$2,"yyyy-mm-dd")),[1]SURVEY123!$A:$A,[1]SURVEY123!$AG:$AG,""))</f>
        <v/>
      </c>
      <c r="D4" s="17" t="str">
        <f>IF(_xlfn.XLOOKUP(($A4&amp;"_"&amp;TEXT(D$2,"yyyy-mm-dd")),[1]SURVEY123!$A:$A,[1]SURVEY123!$AG:$AG,"")&lt;0,"0.0000",_xlfn.XLOOKUP(($A4&amp;"_"&amp;TEXT(D$2,"yyyy-mm-dd")),[1]SURVEY123!$A:$A,[1]SURVEY123!$AG:$AG,""))</f>
        <v/>
      </c>
      <c r="E4" s="17" t="str">
        <f>IF(_xlfn.XLOOKUP(($A4&amp;"_"&amp;TEXT(E$2,"yyyy-mm-dd")),[1]SURVEY123!$A:$A,[1]SURVEY123!$AG:$AG,"")&lt;0,"0.0000",_xlfn.XLOOKUP(($A4&amp;"_"&amp;TEXT(E$2,"yyyy-mm-dd")),[1]SURVEY123!$A:$A,[1]SURVEY123!$AG:$AG,""))</f>
        <v/>
      </c>
      <c r="F4" s="17" t="str">
        <f>IF(_xlfn.XLOOKUP(($A4&amp;"_"&amp;TEXT(F$2,"yyyy-mm-dd")),[1]SURVEY123!$A:$A,[1]SURVEY123!$AG:$AG,"")&lt;0,"0.0000",_xlfn.XLOOKUP(($A4&amp;"_"&amp;TEXT(F$2,"yyyy-mm-dd")),[1]SURVEY123!$A:$A,[1]SURVEY123!$AG:$AG,""))</f>
        <v/>
      </c>
      <c r="G4" s="17" t="str">
        <f>IF(_xlfn.XLOOKUP(($A4&amp;"_"&amp;TEXT(G$2,"yyyy-mm-dd")),[1]SURVEY123!$A:$A,[1]SURVEY123!$AG:$AG,"")&lt;0,"0.0000",_xlfn.XLOOKUP(($A4&amp;"_"&amp;TEXT(G$2,"yyyy-mm-dd")),[1]SURVEY123!$A:$A,[1]SURVEY123!$AG:$AG,""))</f>
        <v/>
      </c>
      <c r="H4" s="17" t="str">
        <f>IF(_xlfn.XLOOKUP(($A4&amp;"_"&amp;TEXT(H$2,"yyyy-mm-dd")),[1]SURVEY123!$A:$A,[1]SURVEY123!$AG:$AG,"")&lt;0,"0.0000",_xlfn.XLOOKUP(($A4&amp;"_"&amp;TEXT(H$2,"yyyy-mm-dd")),[1]SURVEY123!$A:$A,[1]SURVEY123!$AG:$AG,""))</f>
        <v/>
      </c>
      <c r="I4" s="17">
        <f>IF(_xlfn.XLOOKUP(($A4&amp;"_"&amp;TEXT(I$2,"yyyy-mm-dd")),[1]SURVEY123!$A:$A,[1]SURVEY123!$AG:$AG,"")&lt;0,"0.0000",_xlfn.XLOOKUP(($A4&amp;"_"&amp;TEXT(I$2,"yyyy-mm-dd")),[1]SURVEY123!$A:$A,[1]SURVEY123!$AG:$AG,""))</f>
        <v>0.79020000000000001</v>
      </c>
      <c r="J4" s="17">
        <f>IF(_xlfn.XLOOKUP(($A4&amp;"_"&amp;TEXT(J$2,"yyyy-mm-dd")),[1]SURVEY123!$A:$A,[1]SURVEY123!$AG:$AG,"")&lt;0,"0.0000",_xlfn.XLOOKUP(($A4&amp;"_"&amp;TEXT(J$2,"yyyy-mm-dd")),[1]SURVEY123!$A:$A,[1]SURVEY123!$AG:$AG,""))</f>
        <v>0.63295000000000001</v>
      </c>
      <c r="K4" s="17">
        <f>IF(_xlfn.XLOOKUP(($A4&amp;"_"&amp;TEXT(K$2,"yyyy-mm-dd")),[1]SURVEY123!$A:$A,[1]SURVEY123!$AG:$AG,"")&lt;0,"0.0000",_xlfn.XLOOKUP(($A4&amp;"_"&amp;TEXT(K$2,"yyyy-mm-dd")),[1]SURVEY123!$A:$A,[1]SURVEY123!$AG:$AG,""))</f>
        <v>0.92315999999999998</v>
      </c>
      <c r="L4" s="17">
        <f>IF(_xlfn.XLOOKUP(($A4&amp;"_"&amp;TEXT(L$2,"yyyy-mm-dd")),[1]SURVEY123!$A:$A,[1]SURVEY123!$AG:$AG,"")&lt;0,"0.0000",_xlfn.XLOOKUP(($A4&amp;"_"&amp;TEXT(L$2,"yyyy-mm-dd")),[1]SURVEY123!$A:$A,[1]SURVEY123!$AG:$AG,""))</f>
        <v>0.74895</v>
      </c>
      <c r="M4" s="17">
        <f>IF(_xlfn.XLOOKUP(($A4&amp;"_"&amp;TEXT(M$2,"yyyy-mm-dd")),[1]SURVEY123!$A:$A,[1]SURVEY123!$AG:$AG,"")&lt;0,"0.0000",_xlfn.XLOOKUP(($A4&amp;"_"&amp;TEXT(M$2,"yyyy-mm-dd")),[1]SURVEY123!$A:$A,[1]SURVEY123!$AG:$AG,""))</f>
        <v>0.83116000000000001</v>
      </c>
      <c r="N4" s="17">
        <f>IF(_xlfn.XLOOKUP(($A4&amp;"_"&amp;TEXT(N$2,"yyyy-mm-dd")),[1]SURVEY123!$A:$A,[1]SURVEY123!$AG:$AG,"")&lt;0,"0.0000",_xlfn.XLOOKUP(($A4&amp;"_"&amp;TEXT(N$2,"yyyy-mm-dd")),[1]SURVEY123!$A:$A,[1]SURVEY123!$AG:$AG,""))</f>
        <v>1.2103900000000001</v>
      </c>
      <c r="O4" s="17" t="str">
        <f>IF(_xlfn.XLOOKUP(($A4&amp;"_"&amp;TEXT(O$2,"yyyy-mm-dd")),[1]SURVEY123!$A:$A,[1]SURVEY123!$AG:$AG,"")&lt;0,"0.0000",_xlfn.XLOOKUP(($A4&amp;"_"&amp;TEXT(O$2,"yyyy-mm-dd")),[1]SURVEY123!$A:$A,[1]SURVEY123!$AG:$AG,""))</f>
        <v/>
      </c>
      <c r="P4" s="17" t="str">
        <f>IF(_xlfn.XLOOKUP(($A4&amp;"_"&amp;TEXT(P$2,"yyyy-mm-dd")),[1]SURVEY123!$A:$A,[1]SURVEY123!$AG:$AG,"")&lt;0,"0.0000",_xlfn.XLOOKUP(($A4&amp;"_"&amp;TEXT(P$2,"yyyy-mm-dd")),[1]SURVEY123!$A:$A,[1]SURVEY123!$AG:$AG,""))</f>
        <v/>
      </c>
      <c r="Q4" s="16" t="str">
        <f>IF(_xlfn.XLOOKUP(($A4&amp;"_"&amp;TEXT(Q$2,"yyyy-mm-dd")),[1]SURVEY123!$A:$A,[1]SURVEY123!$AG:$AG,"")&lt;0,"0.0000",_xlfn.XLOOKUP(($A4&amp;"_"&amp;TEXT(Q$2,"yyyy-mm-dd")),[1]SURVEY123!$A:$A,[1]SURVEY123!$AG:$AG,""))</f>
        <v/>
      </c>
      <c r="R4" s="3">
        <f t="shared" ref="R4:R67" si="1">COUNTIF($C4:$Q4,"&gt;0.05")</f>
        <v>6</v>
      </c>
      <c r="S4" s="3">
        <f t="shared" ref="S4:S67" si="2">COUNTIF($C4:$Q4,"&gt;=0.1")</f>
        <v>6</v>
      </c>
      <c r="T4" s="12" t="str" cm="1">
        <f t="array" ref="T4">_xlfn.IFS(B4="","NA",R4=0, "Excellent", S4=0, "Good", OR(S4=1, S4=2), "Fair", S4&gt;=3, "Poor")</f>
        <v>Poor</v>
      </c>
    </row>
    <row r="5" spans="1:20">
      <c r="A5" s="3" t="s">
        <v>8</v>
      </c>
      <c r="B5" s="25">
        <f t="shared" si="0"/>
        <v>0.79047500000000004</v>
      </c>
      <c r="C5" s="17" t="str">
        <f>IF(_xlfn.XLOOKUP(($A5&amp;"_"&amp;TEXT(C$2,"yyyy-mm-dd")),[1]SURVEY123!$A:$A,[1]SURVEY123!$AG:$AG,"")&lt;0,"0.0000",_xlfn.XLOOKUP(($A5&amp;"_"&amp;TEXT(C$2,"yyyy-mm-dd")),[1]SURVEY123!$A:$A,[1]SURVEY123!$AG:$AG,""))</f>
        <v/>
      </c>
      <c r="D5" s="17" t="str">
        <f>IF(_xlfn.XLOOKUP(($A5&amp;"_"&amp;TEXT(D$2,"yyyy-mm-dd")),[1]SURVEY123!$A:$A,[1]SURVEY123!$AG:$AG,"")&lt;0,"0.0000",_xlfn.XLOOKUP(($A5&amp;"_"&amp;TEXT(D$2,"yyyy-mm-dd")),[1]SURVEY123!$A:$A,[1]SURVEY123!$AG:$AG,""))</f>
        <v/>
      </c>
      <c r="E5" s="17" t="str">
        <f>IF(_xlfn.XLOOKUP(($A5&amp;"_"&amp;TEXT(E$2,"yyyy-mm-dd")),[1]SURVEY123!$A:$A,[1]SURVEY123!$AG:$AG,"")&lt;0,"0.0000",_xlfn.XLOOKUP(($A5&amp;"_"&amp;TEXT(E$2,"yyyy-mm-dd")),[1]SURVEY123!$A:$A,[1]SURVEY123!$AG:$AG,""))</f>
        <v/>
      </c>
      <c r="F5" s="17" t="str">
        <f>IF(_xlfn.XLOOKUP(($A5&amp;"_"&amp;TEXT(F$2,"yyyy-mm-dd")),[1]SURVEY123!$A:$A,[1]SURVEY123!$AG:$AG,"")&lt;0,"0.0000",_xlfn.XLOOKUP(($A5&amp;"_"&amp;TEXT(F$2,"yyyy-mm-dd")),[1]SURVEY123!$A:$A,[1]SURVEY123!$AG:$AG,""))</f>
        <v/>
      </c>
      <c r="G5" s="17" t="str">
        <f>IF(_xlfn.XLOOKUP(($A5&amp;"_"&amp;TEXT(G$2,"yyyy-mm-dd")),[1]SURVEY123!$A:$A,[1]SURVEY123!$AG:$AG,"")&lt;0,"0.0000",_xlfn.XLOOKUP(($A5&amp;"_"&amp;TEXT(G$2,"yyyy-mm-dd")),[1]SURVEY123!$A:$A,[1]SURVEY123!$AG:$AG,""))</f>
        <v/>
      </c>
      <c r="H5" s="17" t="str">
        <f>IF(_xlfn.XLOOKUP(($A5&amp;"_"&amp;TEXT(H$2,"yyyy-mm-dd")),[1]SURVEY123!$A:$A,[1]SURVEY123!$AG:$AG,"")&lt;0,"0.0000",_xlfn.XLOOKUP(($A5&amp;"_"&amp;TEXT(H$2,"yyyy-mm-dd")),[1]SURVEY123!$A:$A,[1]SURVEY123!$AG:$AG,""))</f>
        <v/>
      </c>
      <c r="I5" s="17">
        <f>IF(_xlfn.XLOOKUP(($A5&amp;"_"&amp;TEXT(I$2,"yyyy-mm-dd")),[1]SURVEY123!$A:$A,[1]SURVEY123!$AG:$AG,"")&lt;0,"0.0000",_xlfn.XLOOKUP(($A5&amp;"_"&amp;TEXT(I$2,"yyyy-mm-dd")),[1]SURVEY123!$A:$A,[1]SURVEY123!$AG:$AG,""))</f>
        <v>1.03244</v>
      </c>
      <c r="J5" s="17">
        <f>IF(_xlfn.XLOOKUP(($A5&amp;"_"&amp;TEXT(J$2,"yyyy-mm-dd")),[1]SURVEY123!$A:$A,[1]SURVEY123!$AG:$AG,"")&lt;0,"0.0000",_xlfn.XLOOKUP(($A5&amp;"_"&amp;TEXT(J$2,"yyyy-mm-dd")),[1]SURVEY123!$A:$A,[1]SURVEY123!$AG:$AG,""))</f>
        <v>0.51504000000000005</v>
      </c>
      <c r="K5" s="17">
        <f>IF(_xlfn.XLOOKUP(($A5&amp;"_"&amp;TEXT(K$2,"yyyy-mm-dd")),[1]SURVEY123!$A:$A,[1]SURVEY123!$AG:$AG,"")&lt;0,"0.0000",_xlfn.XLOOKUP(($A5&amp;"_"&amp;TEXT(K$2,"yyyy-mm-dd")),[1]SURVEY123!$A:$A,[1]SURVEY123!$AG:$AG,""))</f>
        <v>0.82250999999999996</v>
      </c>
      <c r="L5" s="17">
        <f>IF(_xlfn.XLOOKUP(($A5&amp;"_"&amp;TEXT(L$2,"yyyy-mm-dd")),[1]SURVEY123!$A:$A,[1]SURVEY123!$AG:$AG,"")&lt;0,"0.0000",_xlfn.XLOOKUP(($A5&amp;"_"&amp;TEXT(L$2,"yyyy-mm-dd")),[1]SURVEY123!$A:$A,[1]SURVEY123!$AG:$AG,""))</f>
        <v>0.79191</v>
      </c>
      <c r="M5" s="17" t="str">
        <f>IF(_xlfn.XLOOKUP(($A5&amp;"_"&amp;TEXT(M$2,"yyyy-mm-dd")),[1]SURVEY123!$A:$A,[1]SURVEY123!$AG:$AG,"")&lt;0,"0.0000",_xlfn.XLOOKUP(($A5&amp;"_"&amp;TEXT(M$2,"yyyy-mm-dd")),[1]SURVEY123!$A:$A,[1]SURVEY123!$AG:$AG,""))</f>
        <v/>
      </c>
      <c r="N5" s="17" t="str">
        <f>IF(_xlfn.XLOOKUP(($A5&amp;"_"&amp;TEXT(N$2,"yyyy-mm-dd")),[1]SURVEY123!$A:$A,[1]SURVEY123!$AG:$AG,"")&lt;0,"0.0000",_xlfn.XLOOKUP(($A5&amp;"_"&amp;TEXT(N$2,"yyyy-mm-dd")),[1]SURVEY123!$A:$A,[1]SURVEY123!$AG:$AG,""))</f>
        <v/>
      </c>
      <c r="O5" s="17" t="str">
        <f>IF(_xlfn.XLOOKUP(($A5&amp;"_"&amp;TEXT(O$2,"yyyy-mm-dd")),[1]SURVEY123!$A:$A,[1]SURVEY123!$AG:$AG,"")&lt;0,"0.0000",_xlfn.XLOOKUP(($A5&amp;"_"&amp;TEXT(O$2,"yyyy-mm-dd")),[1]SURVEY123!$A:$A,[1]SURVEY123!$AG:$AG,""))</f>
        <v/>
      </c>
      <c r="P5" s="17" t="str">
        <f>IF(_xlfn.XLOOKUP(($A5&amp;"_"&amp;TEXT(P$2,"yyyy-mm-dd")),[1]SURVEY123!$A:$A,[1]SURVEY123!$AG:$AG,"")&lt;0,"0.0000",_xlfn.XLOOKUP(($A5&amp;"_"&amp;TEXT(P$2,"yyyy-mm-dd")),[1]SURVEY123!$A:$A,[1]SURVEY123!$AG:$AG,""))</f>
        <v/>
      </c>
      <c r="Q5" s="16" t="str">
        <f>IF(_xlfn.XLOOKUP(($A5&amp;"_"&amp;TEXT(Q$2,"yyyy-mm-dd")),[1]SURVEY123!$A:$A,[1]SURVEY123!$AG:$AG,"")&lt;0,"0.0000",_xlfn.XLOOKUP(($A5&amp;"_"&amp;TEXT(Q$2,"yyyy-mm-dd")),[1]SURVEY123!$A:$A,[1]SURVEY123!$AG:$AG,""))</f>
        <v/>
      </c>
      <c r="R5" s="3">
        <f t="shared" si="1"/>
        <v>4</v>
      </c>
      <c r="S5" s="3">
        <f t="shared" si="2"/>
        <v>4</v>
      </c>
      <c r="T5" s="12" t="str" cm="1">
        <f t="array" ref="T5">_xlfn.IFS(B5="","NA",R5=0, "Excellent", S5=0, "Good", OR(S5=1, S5=2), "Fair", S5&gt;=3, "Poor")</f>
        <v>Poor</v>
      </c>
    </row>
    <row r="6" spans="1:20">
      <c r="A6" s="3" t="s">
        <v>9</v>
      </c>
      <c r="B6" s="25">
        <f t="shared" si="0"/>
        <v>0.75611249999999997</v>
      </c>
      <c r="C6" s="17" t="str">
        <f>IF(_xlfn.XLOOKUP(($A6&amp;"_"&amp;TEXT(C$2,"yyyy-mm-dd")),[1]SURVEY123!$A:$A,[1]SURVEY123!$AG:$AG,"")&lt;0,"0.0000",_xlfn.XLOOKUP(($A6&amp;"_"&amp;TEXT(C$2,"yyyy-mm-dd")),[1]SURVEY123!$A:$A,[1]SURVEY123!$AG:$AG,""))</f>
        <v/>
      </c>
      <c r="D6" s="17" t="str">
        <f>IF(_xlfn.XLOOKUP(($A6&amp;"_"&amp;TEXT(D$2,"yyyy-mm-dd")),[1]SURVEY123!$A:$A,[1]SURVEY123!$AG:$AG,"")&lt;0,"0.0000",_xlfn.XLOOKUP(($A6&amp;"_"&amp;TEXT(D$2,"yyyy-mm-dd")),[1]SURVEY123!$A:$A,[1]SURVEY123!$AG:$AG,""))</f>
        <v/>
      </c>
      <c r="E6" s="17" t="str">
        <f>IF(_xlfn.XLOOKUP(($A6&amp;"_"&amp;TEXT(E$2,"yyyy-mm-dd")),[1]SURVEY123!$A:$A,[1]SURVEY123!$AG:$AG,"")&lt;0,"0.0000",_xlfn.XLOOKUP(($A6&amp;"_"&amp;TEXT(E$2,"yyyy-mm-dd")),[1]SURVEY123!$A:$A,[1]SURVEY123!$AG:$AG,""))</f>
        <v/>
      </c>
      <c r="F6" s="17" t="str">
        <f>IF(_xlfn.XLOOKUP(($A6&amp;"_"&amp;TEXT(F$2,"yyyy-mm-dd")),[1]SURVEY123!$A:$A,[1]SURVEY123!$AG:$AG,"")&lt;0,"0.0000",_xlfn.XLOOKUP(($A6&amp;"_"&amp;TEXT(F$2,"yyyy-mm-dd")),[1]SURVEY123!$A:$A,[1]SURVEY123!$AG:$AG,""))</f>
        <v/>
      </c>
      <c r="G6" s="17" t="str">
        <f>IF(_xlfn.XLOOKUP(($A6&amp;"_"&amp;TEXT(G$2,"yyyy-mm-dd")),[1]SURVEY123!$A:$A,[1]SURVEY123!$AG:$AG,"")&lt;0,"0.0000",_xlfn.XLOOKUP(($A6&amp;"_"&amp;TEXT(G$2,"yyyy-mm-dd")),[1]SURVEY123!$A:$A,[1]SURVEY123!$AG:$AG,""))</f>
        <v/>
      </c>
      <c r="H6" s="17" t="str">
        <f>IF(_xlfn.XLOOKUP(($A6&amp;"_"&amp;TEXT(H$2,"yyyy-mm-dd")),[1]SURVEY123!$A:$A,[1]SURVEY123!$AG:$AG,"")&lt;0,"0.0000",_xlfn.XLOOKUP(($A6&amp;"_"&amp;TEXT(H$2,"yyyy-mm-dd")),[1]SURVEY123!$A:$A,[1]SURVEY123!$AG:$AG,""))</f>
        <v/>
      </c>
      <c r="I6" s="17">
        <f>IF(_xlfn.XLOOKUP(($A6&amp;"_"&amp;TEXT(I$2,"yyyy-mm-dd")),[1]SURVEY123!$A:$A,[1]SURVEY123!$AG:$AG,"")&lt;0,"0.0000",_xlfn.XLOOKUP(($A6&amp;"_"&amp;TEXT(I$2,"yyyy-mm-dd")),[1]SURVEY123!$A:$A,[1]SURVEY123!$AG:$AG,""))</f>
        <v>0.85058999999999996</v>
      </c>
      <c r="J6" s="17">
        <f>IF(_xlfn.XLOOKUP(($A6&amp;"_"&amp;TEXT(J$2,"yyyy-mm-dd")),[1]SURVEY123!$A:$A,[1]SURVEY123!$AG:$AG,"")&lt;0,"0.0000",_xlfn.XLOOKUP(($A6&amp;"_"&amp;TEXT(J$2,"yyyy-mm-dd")),[1]SURVEY123!$A:$A,[1]SURVEY123!$AG:$AG,""))</f>
        <v>0.58735000000000004</v>
      </c>
      <c r="K6" s="17">
        <f>IF(_xlfn.XLOOKUP(($A6&amp;"_"&amp;TEXT(K$2,"yyyy-mm-dd")),[1]SURVEY123!$A:$A,[1]SURVEY123!$AG:$AG,"")&lt;0,"0.0000",_xlfn.XLOOKUP(($A6&amp;"_"&amp;TEXT(K$2,"yyyy-mm-dd")),[1]SURVEY123!$A:$A,[1]SURVEY123!$AG:$AG,""))</f>
        <v>0.79910999999999999</v>
      </c>
      <c r="L6" s="17">
        <f>IF(_xlfn.XLOOKUP(($A6&amp;"_"&amp;TEXT(L$2,"yyyy-mm-dd")),[1]SURVEY123!$A:$A,[1]SURVEY123!$AG:$AG,"")&lt;0,"0.0000",_xlfn.XLOOKUP(($A6&amp;"_"&amp;TEXT(L$2,"yyyy-mm-dd")),[1]SURVEY123!$A:$A,[1]SURVEY123!$AG:$AG,""))</f>
        <v>0.78739999999999999</v>
      </c>
      <c r="M6" s="17" t="str">
        <f>IF(_xlfn.XLOOKUP(($A6&amp;"_"&amp;TEXT(M$2,"yyyy-mm-dd")),[1]SURVEY123!$A:$A,[1]SURVEY123!$AG:$AG,"")&lt;0,"0.0000",_xlfn.XLOOKUP(($A6&amp;"_"&amp;TEXT(M$2,"yyyy-mm-dd")),[1]SURVEY123!$A:$A,[1]SURVEY123!$AG:$AG,""))</f>
        <v/>
      </c>
      <c r="N6" s="17" t="str">
        <f>IF(_xlfn.XLOOKUP(($A6&amp;"_"&amp;TEXT(N$2,"yyyy-mm-dd")),[1]SURVEY123!$A:$A,[1]SURVEY123!$AG:$AG,"")&lt;0,"0.0000",_xlfn.XLOOKUP(($A6&amp;"_"&amp;TEXT(N$2,"yyyy-mm-dd")),[1]SURVEY123!$A:$A,[1]SURVEY123!$AG:$AG,""))</f>
        <v/>
      </c>
      <c r="O6" s="17" t="str">
        <f>IF(_xlfn.XLOOKUP(($A6&amp;"_"&amp;TEXT(O$2,"yyyy-mm-dd")),[1]SURVEY123!$A:$A,[1]SURVEY123!$AG:$AG,"")&lt;0,"0.0000",_xlfn.XLOOKUP(($A6&amp;"_"&amp;TEXT(O$2,"yyyy-mm-dd")),[1]SURVEY123!$A:$A,[1]SURVEY123!$AG:$AG,""))</f>
        <v/>
      </c>
      <c r="P6" s="17" t="str">
        <f>IF(_xlfn.XLOOKUP(($A6&amp;"_"&amp;TEXT(P$2,"yyyy-mm-dd")),[1]SURVEY123!$A:$A,[1]SURVEY123!$AG:$AG,"")&lt;0,"0.0000",_xlfn.XLOOKUP(($A6&amp;"_"&amp;TEXT(P$2,"yyyy-mm-dd")),[1]SURVEY123!$A:$A,[1]SURVEY123!$AG:$AG,""))</f>
        <v/>
      </c>
      <c r="Q6" s="16" t="str">
        <f>IF(_xlfn.XLOOKUP(($A6&amp;"_"&amp;TEXT(Q$2,"yyyy-mm-dd")),[1]SURVEY123!$A:$A,[1]SURVEY123!$AG:$AG,"")&lt;0,"0.0000",_xlfn.XLOOKUP(($A6&amp;"_"&amp;TEXT(Q$2,"yyyy-mm-dd")),[1]SURVEY123!$A:$A,[1]SURVEY123!$AG:$AG,""))</f>
        <v/>
      </c>
      <c r="R6" s="3">
        <f t="shared" si="1"/>
        <v>4</v>
      </c>
      <c r="S6" s="3">
        <f t="shared" si="2"/>
        <v>4</v>
      </c>
      <c r="T6" s="12" t="str" cm="1">
        <f t="array" ref="T6">_xlfn.IFS(B6="","NA",R6=0, "Excellent", S6=0, "Good", OR(S6=1, S6=2), "Fair", S6&gt;=3, "Poor")</f>
        <v>Poor</v>
      </c>
    </row>
    <row r="7" spans="1:20">
      <c r="A7" s="3" t="s">
        <v>10</v>
      </c>
      <c r="B7" s="25">
        <f t="shared" si="0"/>
        <v>0.20198125</v>
      </c>
      <c r="C7" s="17" t="str">
        <f>IF(_xlfn.XLOOKUP(($A7&amp;"_"&amp;TEXT(C$2,"yyyy-mm-dd")),[1]SURVEY123!$A:$A,[1]SURVEY123!$AG:$AG,"")&lt;0,"0.0000",_xlfn.XLOOKUP(($A7&amp;"_"&amp;TEXT(C$2,"yyyy-mm-dd")),[1]SURVEY123!$A:$A,[1]SURVEY123!$AG:$AG,""))</f>
        <v/>
      </c>
      <c r="D7" s="17" t="str">
        <f>IF(_xlfn.XLOOKUP(($A7&amp;"_"&amp;TEXT(D$2,"yyyy-mm-dd")),[1]SURVEY123!$A:$A,[1]SURVEY123!$AG:$AG,"")&lt;0,"0.0000",_xlfn.XLOOKUP(($A7&amp;"_"&amp;TEXT(D$2,"yyyy-mm-dd")),[1]SURVEY123!$A:$A,[1]SURVEY123!$AG:$AG,""))</f>
        <v/>
      </c>
      <c r="E7" s="17">
        <f>IF(_xlfn.XLOOKUP(($A7&amp;"_"&amp;TEXT(E$2,"yyyy-mm-dd")),[1]SURVEY123!$A:$A,[1]SURVEY123!$AG:$AG,"")&lt;0,"0.0000",_xlfn.XLOOKUP(($A7&amp;"_"&amp;TEXT(E$2,"yyyy-mm-dd")),[1]SURVEY123!$A:$A,[1]SURVEY123!$AG:$AG,""))</f>
        <v>4.2659999999999997E-2</v>
      </c>
      <c r="F7" s="17">
        <f>IF(_xlfn.XLOOKUP(($A7&amp;"_"&amp;TEXT(F$2,"yyyy-mm-dd")),[1]SURVEY123!$A:$A,[1]SURVEY123!$AG:$AG,"")&lt;0,"0.0000",_xlfn.XLOOKUP(($A7&amp;"_"&amp;TEXT(F$2,"yyyy-mm-dd")),[1]SURVEY123!$A:$A,[1]SURVEY123!$AG:$AG,""))</f>
        <v>0.44194</v>
      </c>
      <c r="G7" s="17">
        <f>IF(_xlfn.XLOOKUP(($A7&amp;"_"&amp;TEXT(G$2,"yyyy-mm-dd")),[1]SURVEY123!$A:$A,[1]SURVEY123!$AG:$AG,"")&lt;0,"0.0000",_xlfn.XLOOKUP(($A7&amp;"_"&amp;TEXT(G$2,"yyyy-mm-dd")),[1]SURVEY123!$A:$A,[1]SURVEY123!$AG:$AG,""))</f>
        <v>5.6180000000000001E-2</v>
      </c>
      <c r="H7" s="17">
        <f>IF(_xlfn.XLOOKUP(($A7&amp;"_"&amp;TEXT(H$2,"yyyy-mm-dd")),[1]SURVEY123!$A:$A,[1]SURVEY123!$AG:$AG,"")&lt;0,"0.0000",_xlfn.XLOOKUP(($A7&amp;"_"&amp;TEXT(H$2,"yyyy-mm-dd")),[1]SURVEY123!$A:$A,[1]SURVEY123!$AG:$AG,""))</f>
        <v>7.5929999999999997E-2</v>
      </c>
      <c r="I7" s="17">
        <f>IF(_xlfn.XLOOKUP(($A7&amp;"_"&amp;TEXT(I$2,"yyyy-mm-dd")),[1]SURVEY123!$A:$A,[1]SURVEY123!$AG:$AG,"")&lt;0,"0.0000",_xlfn.XLOOKUP(($A7&amp;"_"&amp;TEXT(I$2,"yyyy-mm-dd")),[1]SURVEY123!$A:$A,[1]SURVEY123!$AG:$AG,""))</f>
        <v>8.9300000000000004E-2</v>
      </c>
      <c r="J7" s="17">
        <f>IF(_xlfn.XLOOKUP(($A7&amp;"_"&amp;TEXT(J$2,"yyyy-mm-dd")),[1]SURVEY123!$A:$A,[1]SURVEY123!$AG:$AG,"")&lt;0,"0.0000",_xlfn.XLOOKUP(($A7&amp;"_"&amp;TEXT(J$2,"yyyy-mm-dd")),[1]SURVEY123!$A:$A,[1]SURVEY123!$AG:$AG,""))</f>
        <v>0.77934000000000003</v>
      </c>
      <c r="K7" s="17">
        <f>IF(_xlfn.XLOOKUP(($A7&amp;"_"&amp;TEXT(K$2,"yyyy-mm-dd")),[1]SURVEY123!$A:$A,[1]SURVEY123!$AG:$AG,"")&lt;0,"0.0000",_xlfn.XLOOKUP(($A7&amp;"_"&amp;TEXT(K$2,"yyyy-mm-dd")),[1]SURVEY123!$A:$A,[1]SURVEY123!$AG:$AG,""))</f>
        <v>7.8159999999999993E-2</v>
      </c>
      <c r="L7" s="17">
        <f>IF(_xlfn.XLOOKUP(($A7&amp;"_"&amp;TEXT(L$2,"yyyy-mm-dd")),[1]SURVEY123!$A:$A,[1]SURVEY123!$AG:$AG,"")&lt;0,"0.0000",_xlfn.XLOOKUP(($A7&amp;"_"&amp;TEXT(L$2,"yyyy-mm-dd")),[1]SURVEY123!$A:$A,[1]SURVEY123!$AG:$AG,""))</f>
        <v>5.2339999999999998E-2</v>
      </c>
      <c r="M7" s="17" t="str">
        <f>IF(_xlfn.XLOOKUP(($A7&amp;"_"&amp;TEXT(M$2,"yyyy-mm-dd")),[1]SURVEY123!$A:$A,[1]SURVEY123!$AG:$AG,"")&lt;0,"0.0000",_xlfn.XLOOKUP(($A7&amp;"_"&amp;TEXT(M$2,"yyyy-mm-dd")),[1]SURVEY123!$A:$A,[1]SURVEY123!$AG:$AG,""))</f>
        <v/>
      </c>
      <c r="N7" s="17" t="str">
        <f>IF(_xlfn.XLOOKUP(($A7&amp;"_"&amp;TEXT(N$2,"yyyy-mm-dd")),[1]SURVEY123!$A:$A,[1]SURVEY123!$AG:$AG,"")&lt;0,"0.0000",_xlfn.XLOOKUP(($A7&amp;"_"&amp;TEXT(N$2,"yyyy-mm-dd")),[1]SURVEY123!$A:$A,[1]SURVEY123!$AG:$AG,""))</f>
        <v/>
      </c>
      <c r="O7" s="17" t="str">
        <f>IF(_xlfn.XLOOKUP(($A7&amp;"_"&amp;TEXT(O$2,"yyyy-mm-dd")),[1]SURVEY123!$A:$A,[1]SURVEY123!$AG:$AG,"")&lt;0,"0.0000",_xlfn.XLOOKUP(($A7&amp;"_"&amp;TEXT(O$2,"yyyy-mm-dd")),[1]SURVEY123!$A:$A,[1]SURVEY123!$AG:$AG,""))</f>
        <v/>
      </c>
      <c r="P7" s="17" t="str">
        <f>IF(_xlfn.XLOOKUP(($A7&amp;"_"&amp;TEXT(P$2,"yyyy-mm-dd")),[1]SURVEY123!$A:$A,[1]SURVEY123!$AG:$AG,"")&lt;0,"0.0000",_xlfn.XLOOKUP(($A7&amp;"_"&amp;TEXT(P$2,"yyyy-mm-dd")),[1]SURVEY123!$A:$A,[1]SURVEY123!$AG:$AG,""))</f>
        <v/>
      </c>
      <c r="Q7" s="16" t="str">
        <f>IF(_xlfn.XLOOKUP(($A7&amp;"_"&amp;TEXT(Q$2,"yyyy-mm-dd")),[1]SURVEY123!$A:$A,[1]SURVEY123!$AG:$AG,"")&lt;0,"0.0000",_xlfn.XLOOKUP(($A7&amp;"_"&amp;TEXT(Q$2,"yyyy-mm-dd")),[1]SURVEY123!$A:$A,[1]SURVEY123!$AG:$AG,""))</f>
        <v/>
      </c>
      <c r="R7" s="3">
        <f t="shared" si="1"/>
        <v>7</v>
      </c>
      <c r="S7" s="3">
        <f t="shared" si="2"/>
        <v>2</v>
      </c>
      <c r="T7" s="12" t="str" cm="1">
        <f t="array" ref="T7">_xlfn.IFS(B7="","NA",R7=0, "Excellent", S7=0, "Good", OR(S7=1, S7=2), "Fair", S7&gt;=3, "Poor")</f>
        <v>Fair</v>
      </c>
    </row>
    <row r="8" spans="1:20">
      <c r="A8" s="3" t="s">
        <v>11</v>
      </c>
      <c r="B8" s="25">
        <f t="shared" si="0"/>
        <v>1.9848571428571431E-2</v>
      </c>
      <c r="C8" s="17" t="str">
        <f>IF(_xlfn.XLOOKUP(($A8&amp;"_"&amp;TEXT(C$2,"yyyy-mm-dd")),[1]SURVEY123!$A:$A,[1]SURVEY123!$AG:$AG,"")&lt;0,"0.0000",_xlfn.XLOOKUP(($A8&amp;"_"&amp;TEXT(C$2,"yyyy-mm-dd")),[1]SURVEY123!$A:$A,[1]SURVEY123!$AG:$AG,""))</f>
        <v/>
      </c>
      <c r="D8" s="17" t="str">
        <f>IF(_xlfn.XLOOKUP(($A8&amp;"_"&amp;TEXT(D$2,"yyyy-mm-dd")),[1]SURVEY123!$A:$A,[1]SURVEY123!$AG:$AG,"")&lt;0,"0.0000",_xlfn.XLOOKUP(($A8&amp;"_"&amp;TEXT(D$2,"yyyy-mm-dd")),[1]SURVEY123!$A:$A,[1]SURVEY123!$AG:$AG,""))</f>
        <v/>
      </c>
      <c r="E8" s="17" t="str">
        <f>IF(_xlfn.XLOOKUP(($A8&amp;"_"&amp;TEXT(E$2,"yyyy-mm-dd")),[1]SURVEY123!$A:$A,[1]SURVEY123!$AG:$AG,"")&lt;0,"0.0000",_xlfn.XLOOKUP(($A8&amp;"_"&amp;TEXT(E$2,"yyyy-mm-dd")),[1]SURVEY123!$A:$A,[1]SURVEY123!$AG:$AG,""))</f>
        <v/>
      </c>
      <c r="F8" s="17" t="str">
        <f>IF(_xlfn.XLOOKUP(($A8&amp;"_"&amp;TEXT(F$2,"yyyy-mm-dd")),[1]SURVEY123!$A:$A,[1]SURVEY123!$AG:$AG,"")&lt;0,"0.0000",_xlfn.XLOOKUP(($A8&amp;"_"&amp;TEXT(F$2,"yyyy-mm-dd")),[1]SURVEY123!$A:$A,[1]SURVEY123!$AG:$AG,""))</f>
        <v/>
      </c>
      <c r="G8" s="17" t="str">
        <f>IF(_xlfn.XLOOKUP(($A8&amp;"_"&amp;TEXT(G$2,"yyyy-mm-dd")),[1]SURVEY123!$A:$A,[1]SURVEY123!$AG:$AG,"")&lt;0,"0.0000",_xlfn.XLOOKUP(($A8&amp;"_"&amp;TEXT(G$2,"yyyy-mm-dd")),[1]SURVEY123!$A:$A,[1]SURVEY123!$AG:$AG,""))</f>
        <v/>
      </c>
      <c r="H8" s="17">
        <f>IF(_xlfn.XLOOKUP(($A8&amp;"_"&amp;TEXT(H$2,"yyyy-mm-dd")),[1]SURVEY123!$A:$A,[1]SURVEY123!$AG:$AG,"")&lt;0,"0.0000",_xlfn.XLOOKUP(($A8&amp;"_"&amp;TEXT(H$2,"yyyy-mm-dd")),[1]SURVEY123!$A:$A,[1]SURVEY123!$AG:$AG,""))</f>
        <v>1.112E-2</v>
      </c>
      <c r="I8" s="17">
        <f>IF(_xlfn.XLOOKUP(($A8&amp;"_"&amp;TEXT(I$2,"yyyy-mm-dd")),[1]SURVEY123!$A:$A,[1]SURVEY123!$AG:$AG,"")&lt;0,"0.0000",_xlfn.XLOOKUP(($A8&amp;"_"&amp;TEXT(I$2,"yyyy-mm-dd")),[1]SURVEY123!$A:$A,[1]SURVEY123!$AG:$AG,""))</f>
        <v>4.8160000000000001E-2</v>
      </c>
      <c r="J8" s="17">
        <f>IF(_xlfn.XLOOKUP(($A8&amp;"_"&amp;TEXT(J$2,"yyyy-mm-dd")),[1]SURVEY123!$A:$A,[1]SURVEY123!$AG:$AG,"")&lt;0,"0.0000",_xlfn.XLOOKUP(($A8&amp;"_"&amp;TEXT(J$2,"yyyy-mm-dd")),[1]SURVEY123!$A:$A,[1]SURVEY123!$AG:$AG,""))</f>
        <v>1.4829999999999999E-2</v>
      </c>
      <c r="K8" s="17">
        <f>IF(_xlfn.XLOOKUP(($A8&amp;"_"&amp;TEXT(K$2,"yyyy-mm-dd")),[1]SURVEY123!$A:$A,[1]SURVEY123!$AG:$AG,"")&lt;0,"0.0000",_xlfn.XLOOKUP(($A8&amp;"_"&amp;TEXT(K$2,"yyyy-mm-dd")),[1]SURVEY123!$A:$A,[1]SURVEY123!$AG:$AG,""))</f>
        <v>2.716E-2</v>
      </c>
      <c r="L8" s="17">
        <f>IF(_xlfn.XLOOKUP(($A8&amp;"_"&amp;TEXT(L$2,"yyyy-mm-dd")),[1]SURVEY123!$A:$A,[1]SURVEY123!$AG:$AG,"")&lt;0,"0.0000",_xlfn.XLOOKUP(($A8&amp;"_"&amp;TEXT(L$2,"yyyy-mm-dd")),[1]SURVEY123!$A:$A,[1]SURVEY123!$AG:$AG,""))</f>
        <v>1.311E-2</v>
      </c>
      <c r="M8" s="17">
        <f>IF(_xlfn.XLOOKUP(($A8&amp;"_"&amp;TEXT(M$2,"yyyy-mm-dd")),[1]SURVEY123!$A:$A,[1]SURVEY123!$AG:$AG,"")&lt;0,"0.0000",_xlfn.XLOOKUP(($A8&amp;"_"&amp;TEXT(M$2,"yyyy-mm-dd")),[1]SURVEY123!$A:$A,[1]SURVEY123!$AG:$AG,""))</f>
        <v>1.1809999999999999E-2</v>
      </c>
      <c r="N8" s="17">
        <f>IF(_xlfn.XLOOKUP(($A8&amp;"_"&amp;TEXT(N$2,"yyyy-mm-dd")),[1]SURVEY123!$A:$A,[1]SURVEY123!$AG:$AG,"")&lt;0,"0.0000",_xlfn.XLOOKUP(($A8&amp;"_"&amp;TEXT(N$2,"yyyy-mm-dd")),[1]SURVEY123!$A:$A,[1]SURVEY123!$AG:$AG,""))</f>
        <v>1.2749999999999999E-2</v>
      </c>
      <c r="O8" s="17" t="str">
        <f>IF(_xlfn.XLOOKUP(($A8&amp;"_"&amp;TEXT(O$2,"yyyy-mm-dd")),[1]SURVEY123!$A:$A,[1]SURVEY123!$AG:$AG,"")&lt;0,"0.0000",_xlfn.XLOOKUP(($A8&amp;"_"&amp;TEXT(O$2,"yyyy-mm-dd")),[1]SURVEY123!$A:$A,[1]SURVEY123!$AG:$AG,""))</f>
        <v/>
      </c>
      <c r="P8" s="17" t="str">
        <f>IF(_xlfn.XLOOKUP(($A8&amp;"_"&amp;TEXT(P$2,"yyyy-mm-dd")),[1]SURVEY123!$A:$A,[1]SURVEY123!$AG:$AG,"")&lt;0,"0.0000",_xlfn.XLOOKUP(($A8&amp;"_"&amp;TEXT(P$2,"yyyy-mm-dd")),[1]SURVEY123!$A:$A,[1]SURVEY123!$AG:$AG,""))</f>
        <v/>
      </c>
      <c r="Q8" s="16" t="str">
        <f>IF(_xlfn.XLOOKUP(($A8&amp;"_"&amp;TEXT(Q$2,"yyyy-mm-dd")),[1]SURVEY123!$A:$A,[1]SURVEY123!$AG:$AG,"")&lt;0,"0.0000",_xlfn.XLOOKUP(($A8&amp;"_"&amp;TEXT(Q$2,"yyyy-mm-dd")),[1]SURVEY123!$A:$A,[1]SURVEY123!$AG:$AG,""))</f>
        <v/>
      </c>
      <c r="R8" s="3">
        <f t="shared" si="1"/>
        <v>0</v>
      </c>
      <c r="S8" s="3">
        <f t="shared" si="2"/>
        <v>0</v>
      </c>
      <c r="T8" s="12" t="str" cm="1">
        <f t="array" ref="T8">_xlfn.IFS(B8="","NA",R8=0, "Excellent", S8=0, "Good", OR(S8=1, S8=2), "Fair", S8&gt;=3, "Poor")</f>
        <v>Excellent</v>
      </c>
    </row>
    <row r="9" spans="1:20">
      <c r="A9" s="3" t="s">
        <v>12</v>
      </c>
      <c r="B9" s="25">
        <f t="shared" si="0"/>
        <v>0.15827666666666668</v>
      </c>
      <c r="C9" s="17" t="str">
        <f>IF(_xlfn.XLOOKUP(($A9&amp;"_"&amp;TEXT(C$2,"yyyy-mm-dd")),[1]SURVEY123!$A:$A,[1]SURVEY123!$AG:$AG,"")&lt;0,"0.0000",_xlfn.XLOOKUP(($A9&amp;"_"&amp;TEXT(C$2,"yyyy-mm-dd")),[1]SURVEY123!$A:$A,[1]SURVEY123!$AG:$AG,""))</f>
        <v/>
      </c>
      <c r="D9" s="17" t="str">
        <f>IF(_xlfn.XLOOKUP(($A9&amp;"_"&amp;TEXT(D$2,"yyyy-mm-dd")),[1]SURVEY123!$A:$A,[1]SURVEY123!$AG:$AG,"")&lt;0,"0.0000",_xlfn.XLOOKUP(($A9&amp;"_"&amp;TEXT(D$2,"yyyy-mm-dd")),[1]SURVEY123!$A:$A,[1]SURVEY123!$AG:$AG,""))</f>
        <v/>
      </c>
      <c r="E9" s="17" t="str">
        <f>IF(_xlfn.XLOOKUP(($A9&amp;"_"&amp;TEXT(E$2,"yyyy-mm-dd")),[1]SURVEY123!$A:$A,[1]SURVEY123!$AG:$AG,"")&lt;0,"0.0000",_xlfn.XLOOKUP(($A9&amp;"_"&amp;TEXT(E$2,"yyyy-mm-dd")),[1]SURVEY123!$A:$A,[1]SURVEY123!$AG:$AG,""))</f>
        <v/>
      </c>
      <c r="F9" s="17" t="str">
        <f>IF(_xlfn.XLOOKUP(($A9&amp;"_"&amp;TEXT(F$2,"yyyy-mm-dd")),[1]SURVEY123!$A:$A,[1]SURVEY123!$AG:$AG,"")&lt;0,"0.0000",_xlfn.XLOOKUP(($A9&amp;"_"&amp;TEXT(F$2,"yyyy-mm-dd")),[1]SURVEY123!$A:$A,[1]SURVEY123!$AG:$AG,""))</f>
        <v/>
      </c>
      <c r="G9" s="17" t="str">
        <f>IF(_xlfn.XLOOKUP(($A9&amp;"_"&amp;TEXT(G$2,"yyyy-mm-dd")),[1]SURVEY123!$A:$A,[1]SURVEY123!$AG:$AG,"")&lt;0,"0.0000",_xlfn.XLOOKUP(($A9&amp;"_"&amp;TEXT(G$2,"yyyy-mm-dd")),[1]SURVEY123!$A:$A,[1]SURVEY123!$AG:$AG,""))</f>
        <v/>
      </c>
      <c r="H9" s="17" t="str">
        <f>IF(_xlfn.XLOOKUP(($A9&amp;"_"&amp;TEXT(H$2,"yyyy-mm-dd")),[1]SURVEY123!$A:$A,[1]SURVEY123!$AG:$AG,"")&lt;0,"0.0000",_xlfn.XLOOKUP(($A9&amp;"_"&amp;TEXT(H$2,"yyyy-mm-dd")),[1]SURVEY123!$A:$A,[1]SURVEY123!$AG:$AG,""))</f>
        <v/>
      </c>
      <c r="I9" s="17" t="str">
        <f>IF(_xlfn.XLOOKUP(($A9&amp;"_"&amp;TEXT(I$2,"yyyy-mm-dd")),[1]SURVEY123!$A:$A,[1]SURVEY123!$AG:$AG,"")&lt;0,"0.0000",_xlfn.XLOOKUP(($A9&amp;"_"&amp;TEXT(I$2,"yyyy-mm-dd")),[1]SURVEY123!$A:$A,[1]SURVEY123!$AG:$AG,""))</f>
        <v/>
      </c>
      <c r="J9" s="17">
        <f>IF(_xlfn.XLOOKUP(($A9&amp;"_"&amp;TEXT(J$2,"yyyy-mm-dd")),[1]SURVEY123!$A:$A,[1]SURVEY123!$AG:$AG,"")&lt;0,"0.0000",_xlfn.XLOOKUP(($A9&amp;"_"&amp;TEXT(J$2,"yyyy-mm-dd")),[1]SURVEY123!$A:$A,[1]SURVEY123!$AG:$AG,""))</f>
        <v>0.21048</v>
      </c>
      <c r="K9" s="17">
        <f>IF(_xlfn.XLOOKUP(($A9&amp;"_"&amp;TEXT(K$2,"yyyy-mm-dd")),[1]SURVEY123!$A:$A,[1]SURVEY123!$AG:$AG,"")&lt;0,"0.0000",_xlfn.XLOOKUP(($A9&amp;"_"&amp;TEXT(K$2,"yyyy-mm-dd")),[1]SURVEY123!$A:$A,[1]SURVEY123!$AG:$AG,""))</f>
        <v>0.14865999999999999</v>
      </c>
      <c r="L9" s="17">
        <f>IF(_xlfn.XLOOKUP(($A9&amp;"_"&amp;TEXT(L$2,"yyyy-mm-dd")),[1]SURVEY123!$A:$A,[1]SURVEY123!$AG:$AG,"")&lt;0,"0.0000",_xlfn.XLOOKUP(($A9&amp;"_"&amp;TEXT(L$2,"yyyy-mm-dd")),[1]SURVEY123!$A:$A,[1]SURVEY123!$AG:$AG,""))</f>
        <v>0.11569</v>
      </c>
      <c r="M9" s="17" t="str">
        <f>IF(_xlfn.XLOOKUP(($A9&amp;"_"&amp;TEXT(M$2,"yyyy-mm-dd")),[1]SURVEY123!$A:$A,[1]SURVEY123!$AG:$AG,"")&lt;0,"0.0000",_xlfn.XLOOKUP(($A9&amp;"_"&amp;TEXT(M$2,"yyyy-mm-dd")),[1]SURVEY123!$A:$A,[1]SURVEY123!$AG:$AG,""))</f>
        <v/>
      </c>
      <c r="N9" s="17" t="str">
        <f>IF(_xlfn.XLOOKUP(($A9&amp;"_"&amp;TEXT(N$2,"yyyy-mm-dd")),[1]SURVEY123!$A:$A,[1]SURVEY123!$AG:$AG,"")&lt;0,"0.0000",_xlfn.XLOOKUP(($A9&amp;"_"&amp;TEXT(N$2,"yyyy-mm-dd")),[1]SURVEY123!$A:$A,[1]SURVEY123!$AG:$AG,""))</f>
        <v/>
      </c>
      <c r="O9" s="17" t="str">
        <f>IF(_xlfn.XLOOKUP(($A9&amp;"_"&amp;TEXT(O$2,"yyyy-mm-dd")),[1]SURVEY123!$A:$A,[1]SURVEY123!$AG:$AG,"")&lt;0,"0.0000",_xlfn.XLOOKUP(($A9&amp;"_"&amp;TEXT(O$2,"yyyy-mm-dd")),[1]SURVEY123!$A:$A,[1]SURVEY123!$AG:$AG,""))</f>
        <v/>
      </c>
      <c r="P9" s="17" t="str">
        <f>IF(_xlfn.XLOOKUP(($A9&amp;"_"&amp;TEXT(P$2,"yyyy-mm-dd")),[1]SURVEY123!$A:$A,[1]SURVEY123!$AG:$AG,"")&lt;0,"0.0000",_xlfn.XLOOKUP(($A9&amp;"_"&amp;TEXT(P$2,"yyyy-mm-dd")),[1]SURVEY123!$A:$A,[1]SURVEY123!$AG:$AG,""))</f>
        <v/>
      </c>
      <c r="Q9" s="16" t="str">
        <f>IF(_xlfn.XLOOKUP(($A9&amp;"_"&amp;TEXT(Q$2,"yyyy-mm-dd")),[1]SURVEY123!$A:$A,[1]SURVEY123!$AG:$AG,"")&lt;0,"0.0000",_xlfn.XLOOKUP(($A9&amp;"_"&amp;TEXT(Q$2,"yyyy-mm-dd")),[1]SURVEY123!$A:$A,[1]SURVEY123!$AG:$AG,""))</f>
        <v/>
      </c>
      <c r="R9" s="3">
        <f t="shared" si="1"/>
        <v>3</v>
      </c>
      <c r="S9" s="3">
        <f t="shared" si="2"/>
        <v>3</v>
      </c>
      <c r="T9" s="12" t="str" cm="1">
        <f t="array" ref="T9">_xlfn.IFS(B9="","NA",R9=0, "Excellent", S9=0, "Good", OR(S9=1, S9=2), "Fair", S9&gt;=3, "Poor")</f>
        <v>Poor</v>
      </c>
    </row>
    <row r="10" spans="1:20">
      <c r="A10" s="3" t="s">
        <v>13</v>
      </c>
      <c r="B10" s="25" t="str">
        <f t="shared" si="0"/>
        <v/>
      </c>
      <c r="C10" s="17" t="str">
        <f>IF(_xlfn.XLOOKUP(($A10&amp;"_"&amp;TEXT(C$2,"yyyy-mm-dd")),[1]SURVEY123!$A:$A,[1]SURVEY123!$AG:$AG,"")&lt;0,"0.0000",_xlfn.XLOOKUP(($A10&amp;"_"&amp;TEXT(C$2,"yyyy-mm-dd")),[1]SURVEY123!$A:$A,[1]SURVEY123!$AG:$AG,""))</f>
        <v/>
      </c>
      <c r="D10" s="17" t="str">
        <f>IF(_xlfn.XLOOKUP(($A10&amp;"_"&amp;TEXT(D$2,"yyyy-mm-dd")),[1]SURVEY123!$A:$A,[1]SURVEY123!$AG:$AG,"")&lt;0,"0.0000",_xlfn.XLOOKUP(($A10&amp;"_"&amp;TEXT(D$2,"yyyy-mm-dd")),[1]SURVEY123!$A:$A,[1]SURVEY123!$AG:$AG,""))</f>
        <v/>
      </c>
      <c r="E10" s="17" t="str">
        <f>IF(_xlfn.XLOOKUP(($A10&amp;"_"&amp;TEXT(E$2,"yyyy-mm-dd")),[1]SURVEY123!$A:$A,[1]SURVEY123!$AG:$AG,"")&lt;0,"0.0000",_xlfn.XLOOKUP(($A10&amp;"_"&amp;TEXT(E$2,"yyyy-mm-dd")),[1]SURVEY123!$A:$A,[1]SURVEY123!$AG:$AG,""))</f>
        <v/>
      </c>
      <c r="F10" s="17" t="str">
        <f>IF(_xlfn.XLOOKUP(($A10&amp;"_"&amp;TEXT(F$2,"yyyy-mm-dd")),[1]SURVEY123!$A:$A,[1]SURVEY123!$AG:$AG,"")&lt;0,"0.0000",_xlfn.XLOOKUP(($A10&amp;"_"&amp;TEXT(F$2,"yyyy-mm-dd")),[1]SURVEY123!$A:$A,[1]SURVEY123!$AG:$AG,""))</f>
        <v/>
      </c>
      <c r="G10" s="17" t="str">
        <f>IF(_xlfn.XLOOKUP(($A10&amp;"_"&amp;TEXT(G$2,"yyyy-mm-dd")),[1]SURVEY123!$A:$A,[1]SURVEY123!$AG:$AG,"")&lt;0,"0.0000",_xlfn.XLOOKUP(($A10&amp;"_"&amp;TEXT(G$2,"yyyy-mm-dd")),[1]SURVEY123!$A:$A,[1]SURVEY123!$AG:$AG,""))</f>
        <v/>
      </c>
      <c r="H10" s="17" t="str">
        <f>IF(_xlfn.XLOOKUP(($A10&amp;"_"&amp;TEXT(H$2,"yyyy-mm-dd")),[1]SURVEY123!$A:$A,[1]SURVEY123!$AG:$AG,"")&lt;0,"0.0000",_xlfn.XLOOKUP(($A10&amp;"_"&amp;TEXT(H$2,"yyyy-mm-dd")),[1]SURVEY123!$A:$A,[1]SURVEY123!$AG:$AG,""))</f>
        <v/>
      </c>
      <c r="I10" s="17" t="str">
        <f>IF(_xlfn.XLOOKUP(($A10&amp;"_"&amp;TEXT(I$2,"yyyy-mm-dd")),[1]SURVEY123!$A:$A,[1]SURVEY123!$AG:$AG,"")&lt;0,"0.0000",_xlfn.XLOOKUP(($A10&amp;"_"&amp;TEXT(I$2,"yyyy-mm-dd")),[1]SURVEY123!$A:$A,[1]SURVEY123!$AG:$AG,""))</f>
        <v/>
      </c>
      <c r="J10" s="17" t="str">
        <f>IF(_xlfn.XLOOKUP(($A10&amp;"_"&amp;TEXT(J$2,"yyyy-mm-dd")),[1]SURVEY123!$A:$A,[1]SURVEY123!$AG:$AG,"")&lt;0,"0.0000",_xlfn.XLOOKUP(($A10&amp;"_"&amp;TEXT(J$2,"yyyy-mm-dd")),[1]SURVEY123!$A:$A,[1]SURVEY123!$AG:$AG,""))</f>
        <v/>
      </c>
      <c r="K10" s="17" t="str">
        <f>IF(_xlfn.XLOOKUP(($A10&amp;"_"&amp;TEXT(K$2,"yyyy-mm-dd")),[1]SURVEY123!$A:$A,[1]SURVEY123!$AG:$AG,"")&lt;0,"0.0000",_xlfn.XLOOKUP(($A10&amp;"_"&amp;TEXT(K$2,"yyyy-mm-dd")),[1]SURVEY123!$A:$A,[1]SURVEY123!$AG:$AG,""))</f>
        <v/>
      </c>
      <c r="L10" s="17" t="str">
        <f>IF(_xlfn.XLOOKUP(($A10&amp;"_"&amp;TEXT(L$2,"yyyy-mm-dd")),[1]SURVEY123!$A:$A,[1]SURVEY123!$AG:$AG,"")&lt;0,"0.0000",_xlfn.XLOOKUP(($A10&amp;"_"&amp;TEXT(L$2,"yyyy-mm-dd")),[1]SURVEY123!$A:$A,[1]SURVEY123!$AG:$AG,""))</f>
        <v/>
      </c>
      <c r="M10" s="17" t="str">
        <f>IF(_xlfn.XLOOKUP(($A10&amp;"_"&amp;TEXT(M$2,"yyyy-mm-dd")),[1]SURVEY123!$A:$A,[1]SURVEY123!$AG:$AG,"")&lt;0,"0.0000",_xlfn.XLOOKUP(($A10&amp;"_"&amp;TEXT(M$2,"yyyy-mm-dd")),[1]SURVEY123!$A:$A,[1]SURVEY123!$AG:$AG,""))</f>
        <v/>
      </c>
      <c r="N10" s="17" t="str">
        <f>IF(_xlfn.XLOOKUP(($A10&amp;"_"&amp;TEXT(N$2,"yyyy-mm-dd")),[1]SURVEY123!$A:$A,[1]SURVEY123!$AG:$AG,"")&lt;0,"0.0000",_xlfn.XLOOKUP(($A10&amp;"_"&amp;TEXT(N$2,"yyyy-mm-dd")),[1]SURVEY123!$A:$A,[1]SURVEY123!$AG:$AG,""))</f>
        <v/>
      </c>
      <c r="O10" s="17" t="str">
        <f>IF(_xlfn.XLOOKUP(($A10&amp;"_"&amp;TEXT(O$2,"yyyy-mm-dd")),[1]SURVEY123!$A:$A,[1]SURVEY123!$AG:$AG,"")&lt;0,"0.0000",_xlfn.XLOOKUP(($A10&amp;"_"&amp;TEXT(O$2,"yyyy-mm-dd")),[1]SURVEY123!$A:$A,[1]SURVEY123!$AG:$AG,""))</f>
        <v/>
      </c>
      <c r="P10" s="17" t="str">
        <f>IF(_xlfn.XLOOKUP(($A10&amp;"_"&amp;TEXT(P$2,"yyyy-mm-dd")),[1]SURVEY123!$A:$A,[1]SURVEY123!$AG:$AG,"")&lt;0,"0.0000",_xlfn.XLOOKUP(($A10&amp;"_"&amp;TEXT(P$2,"yyyy-mm-dd")),[1]SURVEY123!$A:$A,[1]SURVEY123!$AG:$AG,""))</f>
        <v/>
      </c>
      <c r="Q10" s="16" t="str">
        <f>IF(_xlfn.XLOOKUP(($A10&amp;"_"&amp;TEXT(Q$2,"yyyy-mm-dd")),[1]SURVEY123!$A:$A,[1]SURVEY123!$AG:$AG,"")&lt;0,"0.0000",_xlfn.XLOOKUP(($A10&amp;"_"&amp;TEXT(Q$2,"yyyy-mm-dd")),[1]SURVEY123!$A:$A,[1]SURVEY123!$AG:$AG,""))</f>
        <v/>
      </c>
      <c r="R10" s="3">
        <f t="shared" si="1"/>
        <v>0</v>
      </c>
      <c r="S10" s="3">
        <f t="shared" si="2"/>
        <v>0</v>
      </c>
      <c r="T10" s="12" t="str" cm="1">
        <f t="array" ref="T10">_xlfn.IFS(B10="","NA",R10=0, "Excellent", S10=0, "Good", OR(S10=1, S10=2), "Fair", S10&gt;=3, "Poor")</f>
        <v>NA</v>
      </c>
    </row>
    <row r="11" spans="1:20">
      <c r="A11" s="3" t="s">
        <v>14</v>
      </c>
      <c r="B11" s="25">
        <f t="shared" si="0"/>
        <v>1.9224285714285715E-2</v>
      </c>
      <c r="C11" s="17">
        <f>IF(_xlfn.XLOOKUP(($A11&amp;"_"&amp;TEXT(C$2,"yyyy-mm-dd")),[1]SURVEY123!$A:$A,[1]SURVEY123!$AG:$AG,"")&lt;0,"0.0000",_xlfn.XLOOKUP(($A11&amp;"_"&amp;TEXT(C$2,"yyyy-mm-dd")),[1]SURVEY123!$A:$A,[1]SURVEY123!$AG:$AG,""))</f>
        <v>1.2880000000000001E-2</v>
      </c>
      <c r="D11" s="17">
        <f>IF(_xlfn.XLOOKUP(($A11&amp;"_"&amp;TEXT(D$2,"yyyy-mm-dd")),[1]SURVEY123!$A:$A,[1]SURVEY123!$AG:$AG,"")&lt;0,"0.0000",_xlfn.XLOOKUP(($A11&amp;"_"&amp;TEXT(D$2,"yyyy-mm-dd")),[1]SURVEY123!$A:$A,[1]SURVEY123!$AG:$AG,""))</f>
        <v>6.9899999999999997E-3</v>
      </c>
      <c r="E11" s="17">
        <f>IF(_xlfn.XLOOKUP(($A11&amp;"_"&amp;TEXT(E$2,"yyyy-mm-dd")),[1]SURVEY123!$A:$A,[1]SURVEY123!$AG:$AG,"")&lt;0,"0.0000",_xlfn.XLOOKUP(($A11&amp;"_"&amp;TEXT(E$2,"yyyy-mm-dd")),[1]SURVEY123!$A:$A,[1]SURVEY123!$AG:$AG,""))</f>
        <v>4.3800000000000002E-3</v>
      </c>
      <c r="F11" s="17">
        <f>IF(_xlfn.XLOOKUP(($A11&amp;"_"&amp;TEXT(F$2,"yyyy-mm-dd")),[1]SURVEY123!$A:$A,[1]SURVEY123!$AG:$AG,"")&lt;0,"0.0000",_xlfn.XLOOKUP(($A11&amp;"_"&amp;TEXT(F$2,"yyyy-mm-dd")),[1]SURVEY123!$A:$A,[1]SURVEY123!$AG:$AG,""))</f>
        <v>3.5200000000000001E-3</v>
      </c>
      <c r="G11" s="17" t="str">
        <f>IF(_xlfn.XLOOKUP(($A11&amp;"_"&amp;TEXT(G$2,"yyyy-mm-dd")),[1]SURVEY123!$A:$A,[1]SURVEY123!$AG:$AG,"")&lt;0,"0.0000",_xlfn.XLOOKUP(($A11&amp;"_"&amp;TEXT(G$2,"yyyy-mm-dd")),[1]SURVEY123!$A:$A,[1]SURVEY123!$AG:$AG,""))</f>
        <v>0.0000</v>
      </c>
      <c r="H11" s="17" t="str">
        <f>IF(_xlfn.XLOOKUP(($A11&amp;"_"&amp;TEXT(H$2,"yyyy-mm-dd")),[1]SURVEY123!$A:$A,[1]SURVEY123!$AG:$AG,"")&lt;0,"0.0000",_xlfn.XLOOKUP(($A11&amp;"_"&amp;TEXT(H$2,"yyyy-mm-dd")),[1]SURVEY123!$A:$A,[1]SURVEY123!$AG:$AG,""))</f>
        <v/>
      </c>
      <c r="I11" s="17">
        <f>IF(_xlfn.XLOOKUP(($A11&amp;"_"&amp;TEXT(I$2,"yyyy-mm-dd")),[1]SURVEY123!$A:$A,[1]SURVEY123!$AG:$AG,"")&lt;0,"0.0000",_xlfn.XLOOKUP(($A11&amp;"_"&amp;TEXT(I$2,"yyyy-mm-dd")),[1]SURVEY123!$A:$A,[1]SURVEY123!$AG:$AG,""))</f>
        <v>8.5370000000000001E-2</v>
      </c>
      <c r="J11" s="17" t="str">
        <f>IF(_xlfn.XLOOKUP(($A11&amp;"_"&amp;TEXT(J$2,"yyyy-mm-dd")),[1]SURVEY123!$A:$A,[1]SURVEY123!$AG:$AG,"")&lt;0,"0.0000",_xlfn.XLOOKUP(($A11&amp;"_"&amp;TEXT(J$2,"yyyy-mm-dd")),[1]SURVEY123!$A:$A,[1]SURVEY123!$AG:$AG,""))</f>
        <v>0.0000</v>
      </c>
      <c r="K11" s="17" t="str">
        <f>IF(_xlfn.XLOOKUP(($A11&amp;"_"&amp;TEXT(K$2,"yyyy-mm-dd")),[1]SURVEY123!$A:$A,[1]SURVEY123!$AG:$AG,"")&lt;0,"0.0000",_xlfn.XLOOKUP(($A11&amp;"_"&amp;TEXT(K$2,"yyyy-mm-dd")),[1]SURVEY123!$A:$A,[1]SURVEY123!$AG:$AG,""))</f>
        <v>0.0000</v>
      </c>
      <c r="L11" s="17" t="str">
        <f>IF(_xlfn.XLOOKUP(($A11&amp;"_"&amp;TEXT(L$2,"yyyy-mm-dd")),[1]SURVEY123!$A:$A,[1]SURVEY123!$AG:$AG,"")&lt;0,"0.0000",_xlfn.XLOOKUP(($A11&amp;"_"&amp;TEXT(L$2,"yyyy-mm-dd")),[1]SURVEY123!$A:$A,[1]SURVEY123!$AG:$AG,""))</f>
        <v>0.0000</v>
      </c>
      <c r="M11" s="17">
        <f>IF(_xlfn.XLOOKUP(($A11&amp;"_"&amp;TEXT(M$2,"yyyy-mm-dd")),[1]SURVEY123!$A:$A,[1]SURVEY123!$AG:$AG,"")&lt;0,"0.0000",_xlfn.XLOOKUP(($A11&amp;"_"&amp;TEXT(M$2,"yyyy-mm-dd")),[1]SURVEY123!$A:$A,[1]SURVEY123!$AG:$AG,""))</f>
        <v>1.0699999999999999E-2</v>
      </c>
      <c r="N11" s="17">
        <f>IF(_xlfn.XLOOKUP(($A11&amp;"_"&amp;TEXT(N$2,"yyyy-mm-dd")),[1]SURVEY123!$A:$A,[1]SURVEY123!$AG:$AG,"")&lt;0,"0.0000",_xlfn.XLOOKUP(($A11&amp;"_"&amp;TEXT(N$2,"yyyy-mm-dd")),[1]SURVEY123!$A:$A,[1]SURVEY123!$AG:$AG,""))</f>
        <v>1.073E-2</v>
      </c>
      <c r="O11" s="17" t="str">
        <f>IF(_xlfn.XLOOKUP(($A11&amp;"_"&amp;TEXT(O$2,"yyyy-mm-dd")),[1]SURVEY123!$A:$A,[1]SURVEY123!$AG:$AG,"")&lt;0,"0.0000",_xlfn.XLOOKUP(($A11&amp;"_"&amp;TEXT(O$2,"yyyy-mm-dd")),[1]SURVEY123!$A:$A,[1]SURVEY123!$AG:$AG,""))</f>
        <v/>
      </c>
      <c r="P11" s="17" t="str">
        <f>IF(_xlfn.XLOOKUP(($A11&amp;"_"&amp;TEXT(P$2,"yyyy-mm-dd")),[1]SURVEY123!$A:$A,[1]SURVEY123!$AG:$AG,"")&lt;0,"0.0000",_xlfn.XLOOKUP(($A11&amp;"_"&amp;TEXT(P$2,"yyyy-mm-dd")),[1]SURVEY123!$A:$A,[1]SURVEY123!$AG:$AG,""))</f>
        <v/>
      </c>
      <c r="Q11" s="16" t="str">
        <f>IF(_xlfn.XLOOKUP(($A11&amp;"_"&amp;TEXT(Q$2,"yyyy-mm-dd")),[1]SURVEY123!$A:$A,[1]SURVEY123!$AG:$AG,"")&lt;0,"0.0000",_xlfn.XLOOKUP(($A11&amp;"_"&amp;TEXT(Q$2,"yyyy-mm-dd")),[1]SURVEY123!$A:$A,[1]SURVEY123!$AG:$AG,""))</f>
        <v/>
      </c>
      <c r="R11" s="3">
        <f t="shared" si="1"/>
        <v>1</v>
      </c>
      <c r="S11" s="3">
        <f t="shared" si="2"/>
        <v>0</v>
      </c>
      <c r="T11" s="12" t="str" cm="1">
        <f t="array" ref="T11">_xlfn.IFS(B11="","NA",R11=0, "Excellent", S11=0, "Good", OR(S11=1, S11=2), "Fair", S11&gt;=3, "Poor")</f>
        <v>Good</v>
      </c>
    </row>
    <row r="12" spans="1:20">
      <c r="A12" s="3" t="s">
        <v>15</v>
      </c>
      <c r="B12" s="25">
        <f t="shared" si="0"/>
        <v>5.5300000000000002E-2</v>
      </c>
      <c r="C12" s="17" t="str">
        <f>IF(_xlfn.XLOOKUP(($A12&amp;"_"&amp;TEXT(C$2,"yyyy-mm-dd")),[1]SURVEY123!$A:$A,[1]SURVEY123!$AG:$AG,"")&lt;0,"0.0000",_xlfn.XLOOKUP(($A12&amp;"_"&amp;TEXT(C$2,"yyyy-mm-dd")),[1]SURVEY123!$A:$A,[1]SURVEY123!$AG:$AG,""))</f>
        <v/>
      </c>
      <c r="D12" s="17" t="str">
        <f>IF(_xlfn.XLOOKUP(($A12&amp;"_"&amp;TEXT(D$2,"yyyy-mm-dd")),[1]SURVEY123!$A:$A,[1]SURVEY123!$AG:$AG,"")&lt;0,"0.0000",_xlfn.XLOOKUP(($A12&amp;"_"&amp;TEXT(D$2,"yyyy-mm-dd")),[1]SURVEY123!$A:$A,[1]SURVEY123!$AG:$AG,""))</f>
        <v/>
      </c>
      <c r="E12" s="17" t="str">
        <f>IF(_xlfn.XLOOKUP(($A12&amp;"_"&amp;TEXT(E$2,"yyyy-mm-dd")),[1]SURVEY123!$A:$A,[1]SURVEY123!$AG:$AG,"")&lt;0,"0.0000",_xlfn.XLOOKUP(($A12&amp;"_"&amp;TEXT(E$2,"yyyy-mm-dd")),[1]SURVEY123!$A:$A,[1]SURVEY123!$AG:$AG,""))</f>
        <v/>
      </c>
      <c r="F12" s="17" t="str">
        <f>IF(_xlfn.XLOOKUP(($A12&amp;"_"&amp;TEXT(F$2,"yyyy-mm-dd")),[1]SURVEY123!$A:$A,[1]SURVEY123!$AG:$AG,"")&lt;0,"0.0000",_xlfn.XLOOKUP(($A12&amp;"_"&amp;TEXT(F$2,"yyyy-mm-dd")),[1]SURVEY123!$A:$A,[1]SURVEY123!$AG:$AG,""))</f>
        <v/>
      </c>
      <c r="G12" s="17" t="str">
        <f>IF(_xlfn.XLOOKUP(($A12&amp;"_"&amp;TEXT(G$2,"yyyy-mm-dd")),[1]SURVEY123!$A:$A,[1]SURVEY123!$AG:$AG,"")&lt;0,"0.0000",_xlfn.XLOOKUP(($A12&amp;"_"&amp;TEXT(G$2,"yyyy-mm-dd")),[1]SURVEY123!$A:$A,[1]SURVEY123!$AG:$AG,""))</f>
        <v/>
      </c>
      <c r="H12" s="17">
        <f>IF(_xlfn.XLOOKUP(($A12&amp;"_"&amp;TEXT(H$2,"yyyy-mm-dd")),[1]SURVEY123!$A:$A,[1]SURVEY123!$AG:$AG,"")&lt;0,"0.0000",_xlfn.XLOOKUP(($A12&amp;"_"&amp;TEXT(H$2,"yyyy-mm-dd")),[1]SURVEY123!$A:$A,[1]SURVEY123!$AG:$AG,""))</f>
        <v>2.0619999999999999E-2</v>
      </c>
      <c r="I12" s="17">
        <f>IF(_xlfn.XLOOKUP(($A12&amp;"_"&amp;TEXT(I$2,"yyyy-mm-dd")),[1]SURVEY123!$A:$A,[1]SURVEY123!$AG:$AG,"")&lt;0,"0.0000",_xlfn.XLOOKUP(($A12&amp;"_"&amp;TEXT(I$2,"yyyy-mm-dd")),[1]SURVEY123!$A:$A,[1]SURVEY123!$AG:$AG,""))</f>
        <v>6.2190000000000002E-2</v>
      </c>
      <c r="J12" s="17">
        <f>IF(_xlfn.XLOOKUP(($A12&amp;"_"&amp;TEXT(J$2,"yyyy-mm-dd")),[1]SURVEY123!$A:$A,[1]SURVEY123!$AG:$AG,"")&lt;0,"0.0000",_xlfn.XLOOKUP(($A12&amp;"_"&amp;TEXT(J$2,"yyyy-mm-dd")),[1]SURVEY123!$A:$A,[1]SURVEY123!$AG:$AG,""))</f>
        <v>3.6769999999999997E-2</v>
      </c>
      <c r="K12" s="17">
        <f>IF(_xlfn.XLOOKUP(($A12&amp;"_"&amp;TEXT(K$2,"yyyy-mm-dd")),[1]SURVEY123!$A:$A,[1]SURVEY123!$AG:$AG,"")&lt;0,"0.0000",_xlfn.XLOOKUP(($A12&amp;"_"&amp;TEXT(K$2,"yyyy-mm-dd")),[1]SURVEY123!$A:$A,[1]SURVEY123!$AG:$AG,""))</f>
        <v>1.553E-2</v>
      </c>
      <c r="L12" s="17">
        <f>IF(_xlfn.XLOOKUP(($A12&amp;"_"&amp;TEXT(L$2,"yyyy-mm-dd")),[1]SURVEY123!$A:$A,[1]SURVEY123!$AG:$AG,"")&lt;0,"0.0000",_xlfn.XLOOKUP(($A12&amp;"_"&amp;TEXT(L$2,"yyyy-mm-dd")),[1]SURVEY123!$A:$A,[1]SURVEY123!$AG:$AG,""))</f>
        <v>9.8799999999999999E-2</v>
      </c>
      <c r="M12" s="17">
        <f>IF(_xlfn.XLOOKUP(($A12&amp;"_"&amp;TEXT(M$2,"yyyy-mm-dd")),[1]SURVEY123!$A:$A,[1]SURVEY123!$AG:$AG,"")&lt;0,"0.0000",_xlfn.XLOOKUP(($A12&amp;"_"&amp;TEXT(M$2,"yyyy-mm-dd")),[1]SURVEY123!$A:$A,[1]SURVEY123!$AG:$AG,""))</f>
        <v>3.65E-3</v>
      </c>
      <c r="N12" s="17">
        <f>IF(_xlfn.XLOOKUP(($A12&amp;"_"&amp;TEXT(N$2,"yyyy-mm-dd")),[1]SURVEY123!$A:$A,[1]SURVEY123!$AG:$AG,"")&lt;0,"0.0000",_xlfn.XLOOKUP(($A12&amp;"_"&amp;TEXT(N$2,"yyyy-mm-dd")),[1]SURVEY123!$A:$A,[1]SURVEY123!$AG:$AG,""))</f>
        <v>0.14954000000000001</v>
      </c>
      <c r="O12" s="17" t="str">
        <f>IF(_xlfn.XLOOKUP(($A12&amp;"_"&amp;TEXT(O$2,"yyyy-mm-dd")),[1]SURVEY123!$A:$A,[1]SURVEY123!$AG:$AG,"")&lt;0,"0.0000",_xlfn.XLOOKUP(($A12&amp;"_"&amp;TEXT(O$2,"yyyy-mm-dd")),[1]SURVEY123!$A:$A,[1]SURVEY123!$AG:$AG,""))</f>
        <v/>
      </c>
      <c r="P12" s="17" t="str">
        <f>IF(_xlfn.XLOOKUP(($A12&amp;"_"&amp;TEXT(P$2,"yyyy-mm-dd")),[1]SURVEY123!$A:$A,[1]SURVEY123!$AG:$AG,"")&lt;0,"0.0000",_xlfn.XLOOKUP(($A12&amp;"_"&amp;TEXT(P$2,"yyyy-mm-dd")),[1]SURVEY123!$A:$A,[1]SURVEY123!$AG:$AG,""))</f>
        <v/>
      </c>
      <c r="Q12" s="16" t="str">
        <f>IF(_xlfn.XLOOKUP(($A12&amp;"_"&amp;TEXT(Q$2,"yyyy-mm-dd")),[1]SURVEY123!$A:$A,[1]SURVEY123!$AG:$AG,"")&lt;0,"0.0000",_xlfn.XLOOKUP(($A12&amp;"_"&amp;TEXT(Q$2,"yyyy-mm-dd")),[1]SURVEY123!$A:$A,[1]SURVEY123!$AG:$AG,""))</f>
        <v/>
      </c>
      <c r="R12" s="3">
        <f t="shared" si="1"/>
        <v>3</v>
      </c>
      <c r="S12" s="3">
        <f t="shared" si="2"/>
        <v>1</v>
      </c>
      <c r="T12" s="12" t="str" cm="1">
        <f t="array" ref="T12">_xlfn.IFS(B12="","NA",R12=0, "Excellent", S12=0, "Good", OR(S12=1, S12=2), "Fair", S12&gt;=3, "Poor")</f>
        <v>Fair</v>
      </c>
    </row>
    <row r="13" spans="1:20">
      <c r="A13" s="3" t="s">
        <v>16</v>
      </c>
      <c r="B13" s="25">
        <f t="shared" si="0"/>
        <v>0.118945</v>
      </c>
      <c r="C13" s="17">
        <f>IF(_xlfn.XLOOKUP(($A13&amp;"_"&amp;TEXT(C$2,"yyyy-mm-dd")),[1]SURVEY123!$A:$A,[1]SURVEY123!$AG:$AG,"")&lt;0,"0.0000",_xlfn.XLOOKUP(($A13&amp;"_"&amp;TEXT(C$2,"yyyy-mm-dd")),[1]SURVEY123!$A:$A,[1]SURVEY123!$AG:$AG,""))</f>
        <v>7.4759999999999993E-2</v>
      </c>
      <c r="D13" s="17">
        <f>IF(_xlfn.XLOOKUP(($A13&amp;"_"&amp;TEXT(D$2,"yyyy-mm-dd")),[1]SURVEY123!$A:$A,[1]SURVEY123!$AG:$AG,"")&lt;0,"0.0000",_xlfn.XLOOKUP(($A13&amp;"_"&amp;TEXT(D$2,"yyyy-mm-dd")),[1]SURVEY123!$A:$A,[1]SURVEY123!$AG:$AG,""))</f>
        <v>6.726E-2</v>
      </c>
      <c r="E13" s="17">
        <f>IF(_xlfn.XLOOKUP(($A13&amp;"_"&amp;TEXT(E$2,"yyyy-mm-dd")),[1]SURVEY123!$A:$A,[1]SURVEY123!$AG:$AG,"")&lt;0,"0.0000",_xlfn.XLOOKUP(($A13&amp;"_"&amp;TEXT(E$2,"yyyy-mm-dd")),[1]SURVEY123!$A:$A,[1]SURVEY123!$AG:$AG,""))</f>
        <v>0.13192000000000001</v>
      </c>
      <c r="F13" s="17">
        <f>IF(_xlfn.XLOOKUP(($A13&amp;"_"&amp;TEXT(F$2,"yyyy-mm-dd")),[1]SURVEY123!$A:$A,[1]SURVEY123!$AG:$AG,"")&lt;0,"0.0000",_xlfn.XLOOKUP(($A13&amp;"_"&amp;TEXT(F$2,"yyyy-mm-dd")),[1]SURVEY123!$A:$A,[1]SURVEY123!$AG:$AG,""))</f>
        <v>0.20183999999999999</v>
      </c>
      <c r="G13" s="17" t="str">
        <f>IF(_xlfn.XLOOKUP(($A13&amp;"_"&amp;TEXT(G$2,"yyyy-mm-dd")),[1]SURVEY123!$A:$A,[1]SURVEY123!$AG:$AG,"")&lt;0,"0.0000",_xlfn.XLOOKUP(($A13&amp;"_"&amp;TEXT(G$2,"yyyy-mm-dd")),[1]SURVEY123!$A:$A,[1]SURVEY123!$AG:$AG,""))</f>
        <v/>
      </c>
      <c r="H13" s="17" t="str">
        <f>IF(_xlfn.XLOOKUP(($A13&amp;"_"&amp;TEXT(H$2,"yyyy-mm-dd")),[1]SURVEY123!$A:$A,[1]SURVEY123!$AG:$AG,"")&lt;0,"0.0000",_xlfn.XLOOKUP(($A13&amp;"_"&amp;TEXT(H$2,"yyyy-mm-dd")),[1]SURVEY123!$A:$A,[1]SURVEY123!$AG:$AG,""))</f>
        <v/>
      </c>
      <c r="I13" s="17" t="str">
        <f>IF(_xlfn.XLOOKUP(($A13&amp;"_"&amp;TEXT(I$2,"yyyy-mm-dd")),[1]SURVEY123!$A:$A,[1]SURVEY123!$AG:$AG,"")&lt;0,"0.0000",_xlfn.XLOOKUP(($A13&amp;"_"&amp;TEXT(I$2,"yyyy-mm-dd")),[1]SURVEY123!$A:$A,[1]SURVEY123!$AG:$AG,""))</f>
        <v/>
      </c>
      <c r="J13" s="17" t="str">
        <f>IF(_xlfn.XLOOKUP(($A13&amp;"_"&amp;TEXT(J$2,"yyyy-mm-dd")),[1]SURVEY123!$A:$A,[1]SURVEY123!$AG:$AG,"")&lt;0,"0.0000",_xlfn.XLOOKUP(($A13&amp;"_"&amp;TEXT(J$2,"yyyy-mm-dd")),[1]SURVEY123!$A:$A,[1]SURVEY123!$AG:$AG,""))</f>
        <v/>
      </c>
      <c r="K13" s="17" t="str">
        <f>IF(_xlfn.XLOOKUP(($A13&amp;"_"&amp;TEXT(K$2,"yyyy-mm-dd")),[1]SURVEY123!$A:$A,[1]SURVEY123!$AG:$AG,"")&lt;0,"0.0000",_xlfn.XLOOKUP(($A13&amp;"_"&amp;TEXT(K$2,"yyyy-mm-dd")),[1]SURVEY123!$A:$A,[1]SURVEY123!$AG:$AG,""))</f>
        <v/>
      </c>
      <c r="L13" s="17" t="str">
        <f>IF(_xlfn.XLOOKUP(($A13&amp;"_"&amp;TEXT(L$2,"yyyy-mm-dd")),[1]SURVEY123!$A:$A,[1]SURVEY123!$AG:$AG,"")&lt;0,"0.0000",_xlfn.XLOOKUP(($A13&amp;"_"&amp;TEXT(L$2,"yyyy-mm-dd")),[1]SURVEY123!$A:$A,[1]SURVEY123!$AG:$AG,""))</f>
        <v/>
      </c>
      <c r="M13" s="17" t="str">
        <f>IF(_xlfn.XLOOKUP(($A13&amp;"_"&amp;TEXT(M$2,"yyyy-mm-dd")),[1]SURVEY123!$A:$A,[1]SURVEY123!$AG:$AG,"")&lt;0,"0.0000",_xlfn.XLOOKUP(($A13&amp;"_"&amp;TEXT(M$2,"yyyy-mm-dd")),[1]SURVEY123!$A:$A,[1]SURVEY123!$AG:$AG,""))</f>
        <v/>
      </c>
      <c r="N13" s="17" t="str">
        <f>IF(_xlfn.XLOOKUP(($A13&amp;"_"&amp;TEXT(N$2,"yyyy-mm-dd")),[1]SURVEY123!$A:$A,[1]SURVEY123!$AG:$AG,"")&lt;0,"0.0000",_xlfn.XLOOKUP(($A13&amp;"_"&amp;TEXT(N$2,"yyyy-mm-dd")),[1]SURVEY123!$A:$A,[1]SURVEY123!$AG:$AG,""))</f>
        <v/>
      </c>
      <c r="O13" s="17" t="str">
        <f>IF(_xlfn.XLOOKUP(($A13&amp;"_"&amp;TEXT(O$2,"yyyy-mm-dd")),[1]SURVEY123!$A:$A,[1]SURVEY123!$AG:$AG,"")&lt;0,"0.0000",_xlfn.XLOOKUP(($A13&amp;"_"&amp;TEXT(O$2,"yyyy-mm-dd")),[1]SURVEY123!$A:$A,[1]SURVEY123!$AG:$AG,""))</f>
        <v/>
      </c>
      <c r="P13" s="17" t="str">
        <f>IF(_xlfn.XLOOKUP(($A13&amp;"_"&amp;TEXT(P$2,"yyyy-mm-dd")),[1]SURVEY123!$A:$A,[1]SURVEY123!$AG:$AG,"")&lt;0,"0.0000",_xlfn.XLOOKUP(($A13&amp;"_"&amp;TEXT(P$2,"yyyy-mm-dd")),[1]SURVEY123!$A:$A,[1]SURVEY123!$AG:$AG,""))</f>
        <v/>
      </c>
      <c r="Q13" s="16" t="str">
        <f>IF(_xlfn.XLOOKUP(($A13&amp;"_"&amp;TEXT(Q$2,"yyyy-mm-dd")),[1]SURVEY123!$A:$A,[1]SURVEY123!$AG:$AG,"")&lt;0,"0.0000",_xlfn.XLOOKUP(($A13&amp;"_"&amp;TEXT(Q$2,"yyyy-mm-dd")),[1]SURVEY123!$A:$A,[1]SURVEY123!$AG:$AG,""))</f>
        <v/>
      </c>
      <c r="R13" s="3">
        <f t="shared" si="1"/>
        <v>4</v>
      </c>
      <c r="S13" s="3">
        <f t="shared" si="2"/>
        <v>2</v>
      </c>
      <c r="T13" s="12" t="str" cm="1">
        <f t="array" ref="T13">_xlfn.IFS(B13="","NA",R13=0, "Excellent", S13=0, "Good", OR(S13=1, S13=2), "Fair", S13&gt;=3, "Poor")</f>
        <v>Fair</v>
      </c>
    </row>
    <row r="14" spans="1:20">
      <c r="A14" s="3" t="s">
        <v>17</v>
      </c>
      <c r="B14" s="25">
        <f t="shared" si="0"/>
        <v>5.6605833333333327E-2</v>
      </c>
      <c r="C14" s="17">
        <f>IF(_xlfn.XLOOKUP(($A14&amp;"_"&amp;TEXT(C$2,"yyyy-mm-dd")),[1]SURVEY123!$A:$A,[1]SURVEY123!$AG:$AG,"")&lt;0,"0.0000",_xlfn.XLOOKUP(($A14&amp;"_"&amp;TEXT(C$2,"yyyy-mm-dd")),[1]SURVEY123!$A:$A,[1]SURVEY123!$AG:$AG,""))</f>
        <v>2.5649999999999999E-2</v>
      </c>
      <c r="D14" s="17">
        <f>IF(_xlfn.XLOOKUP(($A14&amp;"_"&amp;TEXT(D$2,"yyyy-mm-dd")),[1]SURVEY123!$A:$A,[1]SURVEY123!$AG:$AG,"")&lt;0,"0.0000",_xlfn.XLOOKUP(($A14&amp;"_"&amp;TEXT(D$2,"yyyy-mm-dd")),[1]SURVEY123!$A:$A,[1]SURVEY123!$AG:$AG,""))</f>
        <v>2.4289999999999999E-2</v>
      </c>
      <c r="E14" s="17">
        <f>IF(_xlfn.XLOOKUP(($A14&amp;"_"&amp;TEXT(E$2,"yyyy-mm-dd")),[1]SURVEY123!$A:$A,[1]SURVEY123!$AG:$AG,"")&lt;0,"0.0000",_xlfn.XLOOKUP(($A14&amp;"_"&amp;TEXT(E$2,"yyyy-mm-dd")),[1]SURVEY123!$A:$A,[1]SURVEY123!$AG:$AG,""))</f>
        <v>9.6000000000000002E-2</v>
      </c>
      <c r="F14" s="17">
        <f>IF(_xlfn.XLOOKUP(($A14&amp;"_"&amp;TEXT(F$2,"yyyy-mm-dd")),[1]SURVEY123!$A:$A,[1]SURVEY123!$AG:$AG,"")&lt;0,"0.0000",_xlfn.XLOOKUP(($A14&amp;"_"&amp;TEXT(F$2,"yyyy-mm-dd")),[1]SURVEY123!$A:$A,[1]SURVEY123!$AG:$AG,""))</f>
        <v>2.4279999999999999E-2</v>
      </c>
      <c r="G14" s="17">
        <f>IF(_xlfn.XLOOKUP(($A14&amp;"_"&amp;TEXT(G$2,"yyyy-mm-dd")),[1]SURVEY123!$A:$A,[1]SURVEY123!$AG:$AG,"")&lt;0,"0.0000",_xlfn.XLOOKUP(($A14&amp;"_"&amp;TEXT(G$2,"yyyy-mm-dd")),[1]SURVEY123!$A:$A,[1]SURVEY123!$AG:$AG,""))</f>
        <v>4.6550000000000001E-2</v>
      </c>
      <c r="H14" s="17">
        <f>IF(_xlfn.XLOOKUP(($A14&amp;"_"&amp;TEXT(H$2,"yyyy-mm-dd")),[1]SURVEY123!$A:$A,[1]SURVEY123!$AG:$AG,"")&lt;0,"0.0000",_xlfn.XLOOKUP(($A14&amp;"_"&amp;TEXT(H$2,"yyyy-mm-dd")),[1]SURVEY123!$A:$A,[1]SURVEY123!$AG:$AG,""))</f>
        <v>5.9839999999999997E-2</v>
      </c>
      <c r="I14" s="17">
        <f>IF(_xlfn.XLOOKUP(($A14&amp;"_"&amp;TEXT(I$2,"yyyy-mm-dd")),[1]SURVEY123!$A:$A,[1]SURVEY123!$AG:$AG,"")&lt;0,"0.0000",_xlfn.XLOOKUP(($A14&amp;"_"&amp;TEXT(I$2,"yyyy-mm-dd")),[1]SURVEY123!$A:$A,[1]SURVEY123!$AG:$AG,""))</f>
        <v>0.20841999999999999</v>
      </c>
      <c r="J14" s="17">
        <f>IF(_xlfn.XLOOKUP(($A14&amp;"_"&amp;TEXT(J$2,"yyyy-mm-dd")),[1]SURVEY123!$A:$A,[1]SURVEY123!$AG:$AG,"")&lt;0,"0.0000",_xlfn.XLOOKUP(($A14&amp;"_"&amp;TEXT(J$2,"yyyy-mm-dd")),[1]SURVEY123!$A:$A,[1]SURVEY123!$AG:$AG,""))</f>
        <v>6.2520000000000006E-2</v>
      </c>
      <c r="K14" s="17">
        <f>IF(_xlfn.XLOOKUP(($A14&amp;"_"&amp;TEXT(K$2,"yyyy-mm-dd")),[1]SURVEY123!$A:$A,[1]SURVEY123!$AG:$AG,"")&lt;0,"0.0000",_xlfn.XLOOKUP(($A14&amp;"_"&amp;TEXT(K$2,"yyyy-mm-dd")),[1]SURVEY123!$A:$A,[1]SURVEY123!$AG:$AG,""))</f>
        <v>4.199E-2</v>
      </c>
      <c r="L14" s="17">
        <f>IF(_xlfn.XLOOKUP(($A14&amp;"_"&amp;TEXT(L$2,"yyyy-mm-dd")),[1]SURVEY123!$A:$A,[1]SURVEY123!$AG:$AG,"")&lt;0,"0.0000",_xlfn.XLOOKUP(($A14&amp;"_"&amp;TEXT(L$2,"yyyy-mm-dd")),[1]SURVEY123!$A:$A,[1]SURVEY123!$AG:$AG,""))</f>
        <v>2.7480000000000001E-2</v>
      </c>
      <c r="M14" s="17">
        <f>IF(_xlfn.XLOOKUP(($A14&amp;"_"&amp;TEXT(M$2,"yyyy-mm-dd")),[1]SURVEY123!$A:$A,[1]SURVEY123!$AG:$AG,"")&lt;0,"0.0000",_xlfn.XLOOKUP(($A14&amp;"_"&amp;TEXT(M$2,"yyyy-mm-dd")),[1]SURVEY123!$A:$A,[1]SURVEY123!$AG:$AG,""))</f>
        <v>3.5729999999999998E-2</v>
      </c>
      <c r="N14" s="17">
        <f>IF(_xlfn.XLOOKUP(($A14&amp;"_"&amp;TEXT(N$2,"yyyy-mm-dd")),[1]SURVEY123!$A:$A,[1]SURVEY123!$AG:$AG,"")&lt;0,"0.0000",_xlfn.XLOOKUP(($A14&amp;"_"&amp;TEXT(N$2,"yyyy-mm-dd")),[1]SURVEY123!$A:$A,[1]SURVEY123!$AG:$AG,""))</f>
        <v>2.6519999999999998E-2</v>
      </c>
      <c r="O14" s="17" t="str">
        <f>IF(_xlfn.XLOOKUP(($A14&amp;"_"&amp;TEXT(O$2,"yyyy-mm-dd")),[1]SURVEY123!$A:$A,[1]SURVEY123!$AG:$AG,"")&lt;0,"0.0000",_xlfn.XLOOKUP(($A14&amp;"_"&amp;TEXT(O$2,"yyyy-mm-dd")),[1]SURVEY123!$A:$A,[1]SURVEY123!$AG:$AG,""))</f>
        <v/>
      </c>
      <c r="P14" s="17" t="str">
        <f>IF(_xlfn.XLOOKUP(($A14&amp;"_"&amp;TEXT(P$2,"yyyy-mm-dd")),[1]SURVEY123!$A:$A,[1]SURVEY123!$AG:$AG,"")&lt;0,"0.0000",_xlfn.XLOOKUP(($A14&amp;"_"&amp;TEXT(P$2,"yyyy-mm-dd")),[1]SURVEY123!$A:$A,[1]SURVEY123!$AG:$AG,""))</f>
        <v/>
      </c>
      <c r="Q14" s="16" t="str">
        <f>IF(_xlfn.XLOOKUP(($A14&amp;"_"&amp;TEXT(Q$2,"yyyy-mm-dd")),[1]SURVEY123!$A:$A,[1]SURVEY123!$AG:$AG,"")&lt;0,"0.0000",_xlfn.XLOOKUP(($A14&amp;"_"&amp;TEXT(Q$2,"yyyy-mm-dd")),[1]SURVEY123!$A:$A,[1]SURVEY123!$AG:$AG,""))</f>
        <v/>
      </c>
      <c r="R14" s="3">
        <f t="shared" si="1"/>
        <v>4</v>
      </c>
      <c r="S14" s="3">
        <f t="shared" si="2"/>
        <v>1</v>
      </c>
      <c r="T14" s="12" t="str" cm="1">
        <f t="array" ref="T14">_xlfn.IFS(B14="","NA",R14=0, "Excellent", S14=0, "Good", OR(S14=1, S14=2), "Fair", S14&gt;=3, "Poor")</f>
        <v>Fair</v>
      </c>
    </row>
    <row r="15" spans="1:20">
      <c r="A15" s="3" t="s">
        <v>18</v>
      </c>
      <c r="B15" s="25">
        <f t="shared" si="0"/>
        <v>5.1401000000000009E-2</v>
      </c>
      <c r="C15" s="17">
        <f>IF(_xlfn.XLOOKUP(($A15&amp;"_"&amp;TEXT(C$2,"yyyy-mm-dd")),[1]SURVEY123!$A:$A,[1]SURVEY123!$AG:$AG,"")&lt;0,"0.0000",_xlfn.XLOOKUP(($A15&amp;"_"&amp;TEXT(C$2,"yyyy-mm-dd")),[1]SURVEY123!$A:$A,[1]SURVEY123!$AG:$AG,""))</f>
        <v>3.6360000000000003E-2</v>
      </c>
      <c r="D15" s="17">
        <f>IF(_xlfn.XLOOKUP(($A15&amp;"_"&amp;TEXT(D$2,"yyyy-mm-dd")),[1]SURVEY123!$A:$A,[1]SURVEY123!$AG:$AG,"")&lt;0,"0.0000",_xlfn.XLOOKUP(($A15&amp;"_"&amp;TEXT(D$2,"yyyy-mm-dd")),[1]SURVEY123!$A:$A,[1]SURVEY123!$AG:$AG,""))</f>
        <v>2.7480000000000001E-2</v>
      </c>
      <c r="E15" s="17">
        <f>IF(_xlfn.XLOOKUP(($A15&amp;"_"&amp;TEXT(E$2,"yyyy-mm-dd")),[1]SURVEY123!$A:$A,[1]SURVEY123!$AG:$AG,"")&lt;0,"0.0000",_xlfn.XLOOKUP(($A15&amp;"_"&amp;TEXT(E$2,"yyyy-mm-dd")),[1]SURVEY123!$A:$A,[1]SURVEY123!$AG:$AG,""))</f>
        <v>3.3779999999999998E-2</v>
      </c>
      <c r="F15" s="17">
        <f>IF(_xlfn.XLOOKUP(($A15&amp;"_"&amp;TEXT(F$2,"yyyy-mm-dd")),[1]SURVEY123!$A:$A,[1]SURVEY123!$AG:$AG,"")&lt;0,"0.0000",_xlfn.XLOOKUP(($A15&amp;"_"&amp;TEXT(F$2,"yyyy-mm-dd")),[1]SURVEY123!$A:$A,[1]SURVEY123!$AG:$AG,""))</f>
        <v>8.9099999999999995E-3</v>
      </c>
      <c r="G15" s="17">
        <f>IF(_xlfn.XLOOKUP(($A15&amp;"_"&amp;TEXT(G$2,"yyyy-mm-dd")),[1]SURVEY123!$A:$A,[1]SURVEY123!$AG:$AG,"")&lt;0,"0.0000",_xlfn.XLOOKUP(($A15&amp;"_"&amp;TEXT(G$2,"yyyy-mm-dd")),[1]SURVEY123!$A:$A,[1]SURVEY123!$AG:$AG,""))</f>
        <v>8.0100000000000005E-2</v>
      </c>
      <c r="H15" s="17">
        <f>IF(_xlfn.XLOOKUP(($A15&amp;"_"&amp;TEXT(H$2,"yyyy-mm-dd")),[1]SURVEY123!$A:$A,[1]SURVEY123!$AG:$AG,"")&lt;0,"0.0000",_xlfn.XLOOKUP(($A15&amp;"_"&amp;TEXT(H$2,"yyyy-mm-dd")),[1]SURVEY123!$A:$A,[1]SURVEY123!$AG:$AG,""))</f>
        <v>0.10453</v>
      </c>
      <c r="I15" s="17">
        <f>IF(_xlfn.XLOOKUP(($A15&amp;"_"&amp;TEXT(I$2,"yyyy-mm-dd")),[1]SURVEY123!$A:$A,[1]SURVEY123!$AG:$AG,"")&lt;0,"0.0000",_xlfn.XLOOKUP(($A15&amp;"_"&amp;TEXT(I$2,"yyyy-mm-dd")),[1]SURVEY123!$A:$A,[1]SURVEY123!$AG:$AG,""))</f>
        <v>8.9069999999999996E-2</v>
      </c>
      <c r="J15" s="17">
        <f>IF(_xlfn.XLOOKUP(($A15&amp;"_"&amp;TEXT(J$2,"yyyy-mm-dd")),[1]SURVEY123!$A:$A,[1]SURVEY123!$AG:$AG,"")&lt;0,"0.0000",_xlfn.XLOOKUP(($A15&amp;"_"&amp;TEXT(J$2,"yyyy-mm-dd")),[1]SURVEY123!$A:$A,[1]SURVEY123!$AG:$AG,""))</f>
        <v>5.0299999999999997E-2</v>
      </c>
      <c r="K15" s="17">
        <f>IF(_xlfn.XLOOKUP(($A15&amp;"_"&amp;TEXT(K$2,"yyyy-mm-dd")),[1]SURVEY123!$A:$A,[1]SURVEY123!$AG:$AG,"")&lt;0,"0.0000",_xlfn.XLOOKUP(($A15&amp;"_"&amp;TEXT(K$2,"yyyy-mm-dd")),[1]SURVEY123!$A:$A,[1]SURVEY123!$AG:$AG,""))</f>
        <v>5.3969999999999997E-2</v>
      </c>
      <c r="L15" s="17">
        <f>IF(_xlfn.XLOOKUP(($A15&amp;"_"&amp;TEXT(L$2,"yyyy-mm-dd")),[1]SURVEY123!$A:$A,[1]SURVEY123!$AG:$AG,"")&lt;0,"0.0000",_xlfn.XLOOKUP(($A15&amp;"_"&amp;TEXT(L$2,"yyyy-mm-dd")),[1]SURVEY123!$A:$A,[1]SURVEY123!$AG:$AG,""))</f>
        <v>2.9510000000000002E-2</v>
      </c>
      <c r="M15" s="17" t="str">
        <f>IF(_xlfn.XLOOKUP(($A15&amp;"_"&amp;TEXT(M$2,"yyyy-mm-dd")),[1]SURVEY123!$A:$A,[1]SURVEY123!$AG:$AG,"")&lt;0,"0.0000",_xlfn.XLOOKUP(($A15&amp;"_"&amp;TEXT(M$2,"yyyy-mm-dd")),[1]SURVEY123!$A:$A,[1]SURVEY123!$AG:$AG,""))</f>
        <v/>
      </c>
      <c r="N15" s="17" t="str">
        <f>IF(_xlfn.XLOOKUP(($A15&amp;"_"&amp;TEXT(N$2,"yyyy-mm-dd")),[1]SURVEY123!$A:$A,[1]SURVEY123!$AG:$AG,"")&lt;0,"0.0000",_xlfn.XLOOKUP(($A15&amp;"_"&amp;TEXT(N$2,"yyyy-mm-dd")),[1]SURVEY123!$A:$A,[1]SURVEY123!$AG:$AG,""))</f>
        <v/>
      </c>
      <c r="O15" s="17" t="str">
        <f>IF(_xlfn.XLOOKUP(($A15&amp;"_"&amp;TEXT(O$2,"yyyy-mm-dd")),[1]SURVEY123!$A:$A,[1]SURVEY123!$AG:$AG,"")&lt;0,"0.0000",_xlfn.XLOOKUP(($A15&amp;"_"&amp;TEXT(O$2,"yyyy-mm-dd")),[1]SURVEY123!$A:$A,[1]SURVEY123!$AG:$AG,""))</f>
        <v/>
      </c>
      <c r="P15" s="17" t="str">
        <f>IF(_xlfn.XLOOKUP(($A15&amp;"_"&amp;TEXT(P$2,"yyyy-mm-dd")),[1]SURVEY123!$A:$A,[1]SURVEY123!$AG:$AG,"")&lt;0,"0.0000",_xlfn.XLOOKUP(($A15&amp;"_"&amp;TEXT(P$2,"yyyy-mm-dd")),[1]SURVEY123!$A:$A,[1]SURVEY123!$AG:$AG,""))</f>
        <v/>
      </c>
      <c r="Q15" s="16" t="str">
        <f>IF(_xlfn.XLOOKUP(($A15&amp;"_"&amp;TEXT(Q$2,"yyyy-mm-dd")),[1]SURVEY123!$A:$A,[1]SURVEY123!$AG:$AG,"")&lt;0,"0.0000",_xlfn.XLOOKUP(($A15&amp;"_"&amp;TEXT(Q$2,"yyyy-mm-dd")),[1]SURVEY123!$A:$A,[1]SURVEY123!$AG:$AG,""))</f>
        <v/>
      </c>
      <c r="R15" s="3">
        <f t="shared" si="1"/>
        <v>5</v>
      </c>
      <c r="S15" s="3">
        <f t="shared" si="2"/>
        <v>1</v>
      </c>
      <c r="T15" s="12" t="str" cm="1">
        <f t="array" ref="T15">_xlfn.IFS(B15="","NA",R15=0, "Excellent", S15=0, "Good", OR(S15=1, S15=2), "Fair", S15&gt;=3, "Poor")</f>
        <v>Fair</v>
      </c>
    </row>
    <row r="16" spans="1:20">
      <c r="A16" s="3" t="s">
        <v>19</v>
      </c>
      <c r="B16" s="25">
        <f t="shared" si="0"/>
        <v>5.0139999999999997E-2</v>
      </c>
      <c r="C16" s="17">
        <f>IF(_xlfn.XLOOKUP(($A16&amp;"_"&amp;TEXT(C$2,"yyyy-mm-dd")),[1]SURVEY123!$A:$A,[1]SURVEY123!$AG:$AG,"")&lt;0,"0.0000",_xlfn.XLOOKUP(($A16&amp;"_"&amp;TEXT(C$2,"yyyy-mm-dd")),[1]SURVEY123!$A:$A,[1]SURVEY123!$AG:$AG,""))</f>
        <v>7.6499999999999999E-2</v>
      </c>
      <c r="D16" s="17">
        <f>IF(_xlfn.XLOOKUP(($A16&amp;"_"&amp;TEXT(D$2,"yyyy-mm-dd")),[1]SURVEY123!$A:$A,[1]SURVEY123!$AG:$AG,"")&lt;0,"0.0000",_xlfn.XLOOKUP(($A16&amp;"_"&amp;TEXT(D$2,"yyyy-mm-dd")),[1]SURVEY123!$A:$A,[1]SURVEY123!$AG:$AG,""))</f>
        <v>6.7409999999999998E-2</v>
      </c>
      <c r="E16" s="17">
        <f>IF(_xlfn.XLOOKUP(($A16&amp;"_"&amp;TEXT(E$2,"yyyy-mm-dd")),[1]SURVEY123!$A:$A,[1]SURVEY123!$AG:$AG,"")&lt;0,"0.0000",_xlfn.XLOOKUP(($A16&amp;"_"&amp;TEXT(E$2,"yyyy-mm-dd")),[1]SURVEY123!$A:$A,[1]SURVEY123!$AG:$AG,""))</f>
        <v>5.135E-2</v>
      </c>
      <c r="F16" s="17">
        <f>IF(_xlfn.XLOOKUP(($A16&amp;"_"&amp;TEXT(F$2,"yyyy-mm-dd")),[1]SURVEY123!$A:$A,[1]SURVEY123!$AG:$AG,"")&lt;0,"0.0000",_xlfn.XLOOKUP(($A16&amp;"_"&amp;TEXT(F$2,"yyyy-mm-dd")),[1]SURVEY123!$A:$A,[1]SURVEY123!$AG:$AG,""))</f>
        <v>1.653E-2</v>
      </c>
      <c r="G16" s="17">
        <f>IF(_xlfn.XLOOKUP(($A16&amp;"_"&amp;TEXT(G$2,"yyyy-mm-dd")),[1]SURVEY123!$A:$A,[1]SURVEY123!$AG:$AG,"")&lt;0,"0.0000",_xlfn.XLOOKUP(($A16&amp;"_"&amp;TEXT(G$2,"yyyy-mm-dd")),[1]SURVEY123!$A:$A,[1]SURVEY123!$AG:$AG,""))</f>
        <v>1.644E-2</v>
      </c>
      <c r="H16" s="17">
        <f>IF(_xlfn.XLOOKUP(($A16&amp;"_"&amp;TEXT(H$2,"yyyy-mm-dd")),[1]SURVEY123!$A:$A,[1]SURVEY123!$AG:$AG,"")&lt;0,"0.0000",_xlfn.XLOOKUP(($A16&amp;"_"&amp;TEXT(H$2,"yyyy-mm-dd")),[1]SURVEY123!$A:$A,[1]SURVEY123!$AG:$AG,""))</f>
        <v>3.5720000000000002E-2</v>
      </c>
      <c r="I16" s="17">
        <f>IF(_xlfn.XLOOKUP(($A16&amp;"_"&amp;TEXT(I$2,"yyyy-mm-dd")),[1]SURVEY123!$A:$A,[1]SURVEY123!$AG:$AG,"")&lt;0,"0.0000",_xlfn.XLOOKUP(($A16&amp;"_"&amp;TEXT(I$2,"yyyy-mm-dd")),[1]SURVEY123!$A:$A,[1]SURVEY123!$AG:$AG,""))</f>
        <v>8.3460000000000006E-2</v>
      </c>
      <c r="J16" s="17">
        <f>IF(_xlfn.XLOOKUP(($A16&amp;"_"&amp;TEXT(J$2,"yyyy-mm-dd")),[1]SURVEY123!$A:$A,[1]SURVEY123!$AG:$AG,"")&lt;0,"0.0000",_xlfn.XLOOKUP(($A16&amp;"_"&amp;TEXT(J$2,"yyyy-mm-dd")),[1]SURVEY123!$A:$A,[1]SURVEY123!$AG:$AG,""))</f>
        <v>4.734E-2</v>
      </c>
      <c r="K16" s="17">
        <f>IF(_xlfn.XLOOKUP(($A16&amp;"_"&amp;TEXT(K$2,"yyyy-mm-dd")),[1]SURVEY123!$A:$A,[1]SURVEY123!$AG:$AG,"")&lt;0,"0.0000",_xlfn.XLOOKUP(($A16&amp;"_"&amp;TEXT(K$2,"yyyy-mm-dd")),[1]SURVEY123!$A:$A,[1]SURVEY123!$AG:$AG,""))</f>
        <v>0.11532000000000001</v>
      </c>
      <c r="L16" s="17">
        <f>IF(_xlfn.XLOOKUP(($A16&amp;"_"&amp;TEXT(L$2,"yyyy-mm-dd")),[1]SURVEY123!$A:$A,[1]SURVEY123!$AG:$AG,"")&lt;0,"0.0000",_xlfn.XLOOKUP(($A16&amp;"_"&amp;TEXT(L$2,"yyyy-mm-dd")),[1]SURVEY123!$A:$A,[1]SURVEY123!$AG:$AG,""))</f>
        <v>4.437E-2</v>
      </c>
      <c r="M16" s="17">
        <f>IF(_xlfn.XLOOKUP(($A16&amp;"_"&amp;TEXT(M$2,"yyyy-mm-dd")),[1]SURVEY123!$A:$A,[1]SURVEY123!$AG:$AG,"")&lt;0,"0.0000",_xlfn.XLOOKUP(($A16&amp;"_"&amp;TEXT(M$2,"yyyy-mm-dd")),[1]SURVEY123!$A:$A,[1]SURVEY123!$AG:$AG,""))</f>
        <v>2.469E-2</v>
      </c>
      <c r="N16" s="17">
        <f>IF(_xlfn.XLOOKUP(($A16&amp;"_"&amp;TEXT(N$2,"yyyy-mm-dd")),[1]SURVEY123!$A:$A,[1]SURVEY123!$AG:$AG,"")&lt;0,"0.0000",_xlfn.XLOOKUP(($A16&amp;"_"&amp;TEXT(N$2,"yyyy-mm-dd")),[1]SURVEY123!$A:$A,[1]SURVEY123!$AG:$AG,""))</f>
        <v>2.2550000000000001E-2</v>
      </c>
      <c r="O16" s="17" t="str">
        <f>IF(_xlfn.XLOOKUP(($A16&amp;"_"&amp;TEXT(O$2,"yyyy-mm-dd")),[1]SURVEY123!$A:$A,[1]SURVEY123!$AG:$AG,"")&lt;0,"0.0000",_xlfn.XLOOKUP(($A16&amp;"_"&amp;TEXT(O$2,"yyyy-mm-dd")),[1]SURVEY123!$A:$A,[1]SURVEY123!$AG:$AG,""))</f>
        <v/>
      </c>
      <c r="P16" s="17" t="str">
        <f>IF(_xlfn.XLOOKUP(($A16&amp;"_"&amp;TEXT(P$2,"yyyy-mm-dd")),[1]SURVEY123!$A:$A,[1]SURVEY123!$AG:$AG,"")&lt;0,"0.0000",_xlfn.XLOOKUP(($A16&amp;"_"&amp;TEXT(P$2,"yyyy-mm-dd")),[1]SURVEY123!$A:$A,[1]SURVEY123!$AG:$AG,""))</f>
        <v/>
      </c>
      <c r="Q16" s="16" t="str">
        <f>IF(_xlfn.XLOOKUP(($A16&amp;"_"&amp;TEXT(Q$2,"yyyy-mm-dd")),[1]SURVEY123!$A:$A,[1]SURVEY123!$AG:$AG,"")&lt;0,"0.0000",_xlfn.XLOOKUP(($A16&amp;"_"&amp;TEXT(Q$2,"yyyy-mm-dd")),[1]SURVEY123!$A:$A,[1]SURVEY123!$AG:$AG,""))</f>
        <v/>
      </c>
      <c r="R16" s="3">
        <f t="shared" si="1"/>
        <v>5</v>
      </c>
      <c r="S16" s="3">
        <f t="shared" si="2"/>
        <v>1</v>
      </c>
      <c r="T16" s="12" t="str" cm="1">
        <f t="array" ref="T16">_xlfn.IFS(B16="","NA",R16=0, "Excellent", S16=0, "Good", OR(S16=1, S16=2), "Fair", S16&gt;=3, "Poor")</f>
        <v>Fair</v>
      </c>
    </row>
    <row r="17" spans="1:20">
      <c r="A17" s="3" t="s">
        <v>20</v>
      </c>
      <c r="B17" s="25">
        <f t="shared" si="0"/>
        <v>0.13811999999999999</v>
      </c>
      <c r="C17" s="17" t="str">
        <f>IF(_xlfn.XLOOKUP(($A17&amp;"_"&amp;TEXT(C$2,"yyyy-mm-dd")),[1]SURVEY123!$A:$A,[1]SURVEY123!$AG:$AG,"")&lt;0,"0.0000",_xlfn.XLOOKUP(($A17&amp;"_"&amp;TEXT(C$2,"yyyy-mm-dd")),[1]SURVEY123!$A:$A,[1]SURVEY123!$AG:$AG,""))</f>
        <v/>
      </c>
      <c r="D17" s="17" t="str">
        <f>IF(_xlfn.XLOOKUP(($A17&amp;"_"&amp;TEXT(D$2,"yyyy-mm-dd")),[1]SURVEY123!$A:$A,[1]SURVEY123!$AG:$AG,"")&lt;0,"0.0000",_xlfn.XLOOKUP(($A17&amp;"_"&amp;TEXT(D$2,"yyyy-mm-dd")),[1]SURVEY123!$A:$A,[1]SURVEY123!$AG:$AG,""))</f>
        <v/>
      </c>
      <c r="E17" s="17" t="str">
        <f>IF(_xlfn.XLOOKUP(($A17&amp;"_"&amp;TEXT(E$2,"yyyy-mm-dd")),[1]SURVEY123!$A:$A,[1]SURVEY123!$AG:$AG,"")&lt;0,"0.0000",_xlfn.XLOOKUP(($A17&amp;"_"&amp;TEXT(E$2,"yyyy-mm-dd")),[1]SURVEY123!$A:$A,[1]SURVEY123!$AG:$AG,""))</f>
        <v/>
      </c>
      <c r="F17" s="17" t="str">
        <f>IF(_xlfn.XLOOKUP(($A17&amp;"_"&amp;TEXT(F$2,"yyyy-mm-dd")),[1]SURVEY123!$A:$A,[1]SURVEY123!$AG:$AG,"")&lt;0,"0.0000",_xlfn.XLOOKUP(($A17&amp;"_"&amp;TEXT(F$2,"yyyy-mm-dd")),[1]SURVEY123!$A:$A,[1]SURVEY123!$AG:$AG,""))</f>
        <v/>
      </c>
      <c r="G17" s="17" t="str">
        <f>IF(_xlfn.XLOOKUP(($A17&amp;"_"&amp;TEXT(G$2,"yyyy-mm-dd")),[1]SURVEY123!$A:$A,[1]SURVEY123!$AG:$AG,"")&lt;0,"0.0000",_xlfn.XLOOKUP(($A17&amp;"_"&amp;TEXT(G$2,"yyyy-mm-dd")),[1]SURVEY123!$A:$A,[1]SURVEY123!$AG:$AG,""))</f>
        <v/>
      </c>
      <c r="H17" s="17" t="str">
        <f>IF(_xlfn.XLOOKUP(($A17&amp;"_"&amp;TEXT(H$2,"yyyy-mm-dd")),[1]SURVEY123!$A:$A,[1]SURVEY123!$AG:$AG,"")&lt;0,"0.0000",_xlfn.XLOOKUP(($A17&amp;"_"&amp;TEXT(H$2,"yyyy-mm-dd")),[1]SURVEY123!$A:$A,[1]SURVEY123!$AG:$AG,""))</f>
        <v/>
      </c>
      <c r="I17" s="17">
        <f>IF(_xlfn.XLOOKUP(($A17&amp;"_"&amp;TEXT(I$2,"yyyy-mm-dd")),[1]SURVEY123!$A:$A,[1]SURVEY123!$AG:$AG,"")&lt;0,"0.0000",_xlfn.XLOOKUP(($A17&amp;"_"&amp;TEXT(I$2,"yyyy-mm-dd")),[1]SURVEY123!$A:$A,[1]SURVEY123!$AG:$AG,""))</f>
        <v>0.13811999999999999</v>
      </c>
      <c r="J17" s="17" t="str">
        <f>IF(_xlfn.XLOOKUP(($A17&amp;"_"&amp;TEXT(J$2,"yyyy-mm-dd")),[1]SURVEY123!$A:$A,[1]SURVEY123!$AG:$AG,"")&lt;0,"0.0000",_xlfn.XLOOKUP(($A17&amp;"_"&amp;TEXT(J$2,"yyyy-mm-dd")),[1]SURVEY123!$A:$A,[1]SURVEY123!$AG:$AG,""))</f>
        <v/>
      </c>
      <c r="K17" s="17" t="str">
        <f>IF(_xlfn.XLOOKUP(($A17&amp;"_"&amp;TEXT(K$2,"yyyy-mm-dd")),[1]SURVEY123!$A:$A,[1]SURVEY123!$AG:$AG,"")&lt;0,"0.0000",_xlfn.XLOOKUP(($A17&amp;"_"&amp;TEXT(K$2,"yyyy-mm-dd")),[1]SURVEY123!$A:$A,[1]SURVEY123!$AG:$AG,""))</f>
        <v/>
      </c>
      <c r="L17" s="17" t="str">
        <f>IF(_xlfn.XLOOKUP(($A17&amp;"_"&amp;TEXT(L$2,"yyyy-mm-dd")),[1]SURVEY123!$A:$A,[1]SURVEY123!$AG:$AG,"")&lt;0,"0.0000",_xlfn.XLOOKUP(($A17&amp;"_"&amp;TEXT(L$2,"yyyy-mm-dd")),[1]SURVEY123!$A:$A,[1]SURVEY123!$AG:$AG,""))</f>
        <v/>
      </c>
      <c r="M17" s="17" t="str">
        <f>IF(_xlfn.XLOOKUP(($A17&amp;"_"&amp;TEXT(M$2,"yyyy-mm-dd")),[1]SURVEY123!$A:$A,[1]SURVEY123!$AG:$AG,"")&lt;0,"0.0000",_xlfn.XLOOKUP(($A17&amp;"_"&amp;TEXT(M$2,"yyyy-mm-dd")),[1]SURVEY123!$A:$A,[1]SURVEY123!$AG:$AG,""))</f>
        <v/>
      </c>
      <c r="N17" s="17" t="str">
        <f>IF(_xlfn.XLOOKUP(($A17&amp;"_"&amp;TEXT(N$2,"yyyy-mm-dd")),[1]SURVEY123!$A:$A,[1]SURVEY123!$AG:$AG,"")&lt;0,"0.0000",_xlfn.XLOOKUP(($A17&amp;"_"&amp;TEXT(N$2,"yyyy-mm-dd")),[1]SURVEY123!$A:$A,[1]SURVEY123!$AG:$AG,""))</f>
        <v/>
      </c>
      <c r="O17" s="17" t="str">
        <f>IF(_xlfn.XLOOKUP(($A17&amp;"_"&amp;TEXT(O$2,"yyyy-mm-dd")),[1]SURVEY123!$A:$A,[1]SURVEY123!$AG:$AG,"")&lt;0,"0.0000",_xlfn.XLOOKUP(($A17&amp;"_"&amp;TEXT(O$2,"yyyy-mm-dd")),[1]SURVEY123!$A:$A,[1]SURVEY123!$AG:$AG,""))</f>
        <v/>
      </c>
      <c r="P17" s="17" t="str">
        <f>IF(_xlfn.XLOOKUP(($A17&amp;"_"&amp;TEXT(P$2,"yyyy-mm-dd")),[1]SURVEY123!$A:$A,[1]SURVEY123!$AG:$AG,"")&lt;0,"0.0000",_xlfn.XLOOKUP(($A17&amp;"_"&amp;TEXT(P$2,"yyyy-mm-dd")),[1]SURVEY123!$A:$A,[1]SURVEY123!$AG:$AG,""))</f>
        <v/>
      </c>
      <c r="Q17" s="16" t="str">
        <f>IF(_xlfn.XLOOKUP(($A17&amp;"_"&amp;TEXT(Q$2,"yyyy-mm-dd")),[1]SURVEY123!$A:$A,[1]SURVEY123!$AG:$AG,"")&lt;0,"0.0000",_xlfn.XLOOKUP(($A17&amp;"_"&amp;TEXT(Q$2,"yyyy-mm-dd")),[1]SURVEY123!$A:$A,[1]SURVEY123!$AG:$AG,""))</f>
        <v/>
      </c>
      <c r="R17" s="3">
        <f t="shared" si="1"/>
        <v>1</v>
      </c>
      <c r="S17" s="3">
        <f t="shared" si="2"/>
        <v>1</v>
      </c>
      <c r="T17" s="12" t="str" cm="1">
        <f t="array" ref="T17">_xlfn.IFS(B17="","NA",R17=0, "Excellent", S17=0, "Good", OR(S17=1, S17=2), "Fair", S17&gt;=3, "Poor")</f>
        <v>Fair</v>
      </c>
    </row>
    <row r="18" spans="1:20">
      <c r="A18" s="3" t="s">
        <v>21</v>
      </c>
      <c r="B18" s="25">
        <f t="shared" si="0"/>
        <v>0.16691999999999999</v>
      </c>
      <c r="C18" s="17">
        <f>IF(_xlfn.XLOOKUP(($A18&amp;"_"&amp;TEXT(C$2,"yyyy-mm-dd")),[1]SURVEY123!$A:$A,[1]SURVEY123!$AG:$AG,"")&lt;0,"0.0000",_xlfn.XLOOKUP(($A18&amp;"_"&amp;TEXT(C$2,"yyyy-mm-dd")),[1]SURVEY123!$A:$A,[1]SURVEY123!$AG:$AG,""))</f>
        <v>8.5830000000000004E-2</v>
      </c>
      <c r="D18" s="17">
        <f>IF(_xlfn.XLOOKUP(($A18&amp;"_"&amp;TEXT(D$2,"yyyy-mm-dd")),[1]SURVEY123!$A:$A,[1]SURVEY123!$AG:$AG,"")&lt;0,"0.0000",_xlfn.XLOOKUP(($A18&amp;"_"&amp;TEXT(D$2,"yyyy-mm-dd")),[1]SURVEY123!$A:$A,[1]SURVEY123!$AG:$AG,""))</f>
        <v>9.6100000000000005E-2</v>
      </c>
      <c r="E18" s="17">
        <f>IF(_xlfn.XLOOKUP(($A18&amp;"_"&amp;TEXT(E$2,"yyyy-mm-dd")),[1]SURVEY123!$A:$A,[1]SURVEY123!$AG:$AG,"")&lt;0,"0.0000",_xlfn.XLOOKUP(($A18&amp;"_"&amp;TEXT(E$2,"yyyy-mm-dd")),[1]SURVEY123!$A:$A,[1]SURVEY123!$AG:$AG,""))</f>
        <v>0.10324999999999999</v>
      </c>
      <c r="F18" s="17">
        <f>IF(_xlfn.XLOOKUP(($A18&amp;"_"&amp;TEXT(F$2,"yyyy-mm-dd")),[1]SURVEY123!$A:$A,[1]SURVEY123!$AG:$AG,"")&lt;0,"0.0000",_xlfn.XLOOKUP(($A18&amp;"_"&amp;TEXT(F$2,"yyyy-mm-dd")),[1]SURVEY123!$A:$A,[1]SURVEY123!$AG:$AG,""))</f>
        <v>8.7550000000000003E-2</v>
      </c>
      <c r="G18" s="17">
        <f>IF(_xlfn.XLOOKUP(($A18&amp;"_"&amp;TEXT(G$2,"yyyy-mm-dd")),[1]SURVEY123!$A:$A,[1]SURVEY123!$AG:$AG,"")&lt;0,"0.0000",_xlfn.XLOOKUP(($A18&amp;"_"&amp;TEXT(G$2,"yyyy-mm-dd")),[1]SURVEY123!$A:$A,[1]SURVEY123!$AG:$AG,""))</f>
        <v>0.14143</v>
      </c>
      <c r="H18" s="17">
        <f>IF(_xlfn.XLOOKUP(($A18&amp;"_"&amp;TEXT(H$2,"yyyy-mm-dd")),[1]SURVEY123!$A:$A,[1]SURVEY123!$AG:$AG,"")&lt;0,"0.0000",_xlfn.XLOOKUP(($A18&amp;"_"&amp;TEXT(H$2,"yyyy-mm-dd")),[1]SURVEY123!$A:$A,[1]SURVEY123!$AG:$AG,""))</f>
        <v>0.17832000000000001</v>
      </c>
      <c r="I18" s="17">
        <f>IF(_xlfn.XLOOKUP(($A18&amp;"_"&amp;TEXT(I$2,"yyyy-mm-dd")),[1]SURVEY123!$A:$A,[1]SURVEY123!$AG:$AG,"")&lt;0,"0.0000",_xlfn.XLOOKUP(($A18&amp;"_"&amp;TEXT(I$2,"yyyy-mm-dd")),[1]SURVEY123!$A:$A,[1]SURVEY123!$AG:$AG,""))</f>
        <v>0.17058999999999999</v>
      </c>
      <c r="J18" s="17">
        <f>IF(_xlfn.XLOOKUP(($A18&amp;"_"&amp;TEXT(J$2,"yyyy-mm-dd")),[1]SURVEY123!$A:$A,[1]SURVEY123!$AG:$AG,"")&lt;0,"0.0000",_xlfn.XLOOKUP(($A18&amp;"_"&amp;TEXT(J$2,"yyyy-mm-dd")),[1]SURVEY123!$A:$A,[1]SURVEY123!$AG:$AG,""))</f>
        <v>0.23332</v>
      </c>
      <c r="K18" s="17">
        <f>IF(_xlfn.XLOOKUP(($A18&amp;"_"&amp;TEXT(K$2,"yyyy-mm-dd")),[1]SURVEY123!$A:$A,[1]SURVEY123!$AG:$AG,"")&lt;0,"0.0000",_xlfn.XLOOKUP(($A18&amp;"_"&amp;TEXT(K$2,"yyyy-mm-dd")),[1]SURVEY123!$A:$A,[1]SURVEY123!$AG:$AG,""))</f>
        <v>0.26860000000000001</v>
      </c>
      <c r="L18" s="17">
        <f>IF(_xlfn.XLOOKUP(($A18&amp;"_"&amp;TEXT(L$2,"yyyy-mm-dd")),[1]SURVEY123!$A:$A,[1]SURVEY123!$AG:$AG,"")&lt;0,"0.0000",_xlfn.XLOOKUP(($A18&amp;"_"&amp;TEXT(L$2,"yyyy-mm-dd")),[1]SURVEY123!$A:$A,[1]SURVEY123!$AG:$AG,""))</f>
        <v>0.18959000000000001</v>
      </c>
      <c r="M18" s="17">
        <f>IF(_xlfn.XLOOKUP(($A18&amp;"_"&amp;TEXT(M$2,"yyyy-mm-dd")),[1]SURVEY123!$A:$A,[1]SURVEY123!$AG:$AG,"")&lt;0,"0.0000",_xlfn.XLOOKUP(($A18&amp;"_"&amp;TEXT(M$2,"yyyy-mm-dd")),[1]SURVEY123!$A:$A,[1]SURVEY123!$AG:$AG,""))</f>
        <v>0.12056</v>
      </c>
      <c r="N18" s="17">
        <f>IF(_xlfn.XLOOKUP(($A18&amp;"_"&amp;TEXT(N$2,"yyyy-mm-dd")),[1]SURVEY123!$A:$A,[1]SURVEY123!$AG:$AG,"")&lt;0,"0.0000",_xlfn.XLOOKUP(($A18&amp;"_"&amp;TEXT(N$2,"yyyy-mm-dd")),[1]SURVEY123!$A:$A,[1]SURVEY123!$AG:$AG,""))</f>
        <v>0.32790000000000002</v>
      </c>
      <c r="O18" s="17" t="str">
        <f>IF(_xlfn.XLOOKUP(($A18&amp;"_"&amp;TEXT(O$2,"yyyy-mm-dd")),[1]SURVEY123!$A:$A,[1]SURVEY123!$AG:$AG,"")&lt;0,"0.0000",_xlfn.XLOOKUP(($A18&amp;"_"&amp;TEXT(O$2,"yyyy-mm-dd")),[1]SURVEY123!$A:$A,[1]SURVEY123!$AG:$AG,""))</f>
        <v/>
      </c>
      <c r="P18" s="17" t="str">
        <f>IF(_xlfn.XLOOKUP(($A18&amp;"_"&amp;TEXT(P$2,"yyyy-mm-dd")),[1]SURVEY123!$A:$A,[1]SURVEY123!$AG:$AG,"")&lt;0,"0.0000",_xlfn.XLOOKUP(($A18&amp;"_"&amp;TEXT(P$2,"yyyy-mm-dd")),[1]SURVEY123!$A:$A,[1]SURVEY123!$AG:$AG,""))</f>
        <v/>
      </c>
      <c r="Q18" s="16" t="str">
        <f>IF(_xlfn.XLOOKUP(($A18&amp;"_"&amp;TEXT(Q$2,"yyyy-mm-dd")),[1]SURVEY123!$A:$A,[1]SURVEY123!$AG:$AG,"")&lt;0,"0.0000",_xlfn.XLOOKUP(($A18&amp;"_"&amp;TEXT(Q$2,"yyyy-mm-dd")),[1]SURVEY123!$A:$A,[1]SURVEY123!$AG:$AG,""))</f>
        <v/>
      </c>
      <c r="R18" s="3">
        <f t="shared" si="1"/>
        <v>12</v>
      </c>
      <c r="S18" s="3">
        <f t="shared" si="2"/>
        <v>9</v>
      </c>
      <c r="T18" s="12" t="str" cm="1">
        <f t="array" ref="T18">_xlfn.IFS(B18="","NA",R18=0, "Excellent", S18=0, "Good", OR(S18=1, S18=2), "Fair", S18&gt;=3, "Poor")</f>
        <v>Poor</v>
      </c>
    </row>
    <row r="19" spans="1:20">
      <c r="A19" s="3" t="s">
        <v>22</v>
      </c>
      <c r="B19" s="25">
        <f t="shared" si="0"/>
        <v>6.6532857142857144E-2</v>
      </c>
      <c r="C19" s="17" t="str">
        <f>IF(_xlfn.XLOOKUP(($A19&amp;"_"&amp;TEXT(C$2,"yyyy-mm-dd")),[1]SURVEY123!$A:$A,[1]SURVEY123!$AG:$AG,"")&lt;0,"0.0000",_xlfn.XLOOKUP(($A19&amp;"_"&amp;TEXT(C$2,"yyyy-mm-dd")),[1]SURVEY123!$A:$A,[1]SURVEY123!$AG:$AG,""))</f>
        <v/>
      </c>
      <c r="D19" s="17" t="str">
        <f>IF(_xlfn.XLOOKUP(($A19&amp;"_"&amp;TEXT(D$2,"yyyy-mm-dd")),[1]SURVEY123!$A:$A,[1]SURVEY123!$AG:$AG,"")&lt;0,"0.0000",_xlfn.XLOOKUP(($A19&amp;"_"&amp;TEXT(D$2,"yyyy-mm-dd")),[1]SURVEY123!$A:$A,[1]SURVEY123!$AG:$AG,""))</f>
        <v/>
      </c>
      <c r="E19" s="17" t="str">
        <f>IF(_xlfn.XLOOKUP(($A19&amp;"_"&amp;TEXT(E$2,"yyyy-mm-dd")),[1]SURVEY123!$A:$A,[1]SURVEY123!$AG:$AG,"")&lt;0,"0.0000",_xlfn.XLOOKUP(($A19&amp;"_"&amp;TEXT(E$2,"yyyy-mm-dd")),[1]SURVEY123!$A:$A,[1]SURVEY123!$AG:$AG,""))</f>
        <v/>
      </c>
      <c r="F19" s="17" t="str">
        <f>IF(_xlfn.XLOOKUP(($A19&amp;"_"&amp;TEXT(F$2,"yyyy-mm-dd")),[1]SURVEY123!$A:$A,[1]SURVEY123!$AG:$AG,"")&lt;0,"0.0000",_xlfn.XLOOKUP(($A19&amp;"_"&amp;TEXT(F$2,"yyyy-mm-dd")),[1]SURVEY123!$A:$A,[1]SURVEY123!$AG:$AG,""))</f>
        <v/>
      </c>
      <c r="G19" s="17" t="str">
        <f>IF(_xlfn.XLOOKUP(($A19&amp;"_"&amp;TEXT(G$2,"yyyy-mm-dd")),[1]SURVEY123!$A:$A,[1]SURVEY123!$AG:$AG,"")&lt;0,"0.0000",_xlfn.XLOOKUP(($A19&amp;"_"&amp;TEXT(G$2,"yyyy-mm-dd")),[1]SURVEY123!$A:$A,[1]SURVEY123!$AG:$AG,""))</f>
        <v/>
      </c>
      <c r="H19" s="17">
        <f>IF(_xlfn.XLOOKUP(($A19&amp;"_"&amp;TEXT(H$2,"yyyy-mm-dd")),[1]SURVEY123!$A:$A,[1]SURVEY123!$AG:$AG,"")&lt;0,"0.0000",_xlfn.XLOOKUP(($A19&amp;"_"&amp;TEXT(H$2,"yyyy-mm-dd")),[1]SURVEY123!$A:$A,[1]SURVEY123!$AG:$AG,""))</f>
        <v>6.1510000000000002E-2</v>
      </c>
      <c r="I19" s="17">
        <f>IF(_xlfn.XLOOKUP(($A19&amp;"_"&amp;TEXT(I$2,"yyyy-mm-dd")),[1]SURVEY123!$A:$A,[1]SURVEY123!$AG:$AG,"")&lt;0,"0.0000",_xlfn.XLOOKUP(($A19&amp;"_"&amp;TEXT(I$2,"yyyy-mm-dd")),[1]SURVEY123!$A:$A,[1]SURVEY123!$AG:$AG,""))</f>
        <v>7.4079999999999993E-2</v>
      </c>
      <c r="J19" s="17">
        <f>IF(_xlfn.XLOOKUP(($A19&amp;"_"&amp;TEXT(J$2,"yyyy-mm-dd")),[1]SURVEY123!$A:$A,[1]SURVEY123!$AG:$AG,"")&lt;0,"0.0000",_xlfn.XLOOKUP(($A19&amp;"_"&amp;TEXT(J$2,"yyyy-mm-dd")),[1]SURVEY123!$A:$A,[1]SURVEY123!$AG:$AG,""))</f>
        <v>0.10222000000000001</v>
      </c>
      <c r="K19" s="17">
        <f>IF(_xlfn.XLOOKUP(($A19&amp;"_"&amp;TEXT(K$2,"yyyy-mm-dd")),[1]SURVEY123!$A:$A,[1]SURVEY123!$AG:$AG,"")&lt;0,"0.0000",_xlfn.XLOOKUP(($A19&amp;"_"&amp;TEXT(K$2,"yyyy-mm-dd")),[1]SURVEY123!$A:$A,[1]SURVEY123!$AG:$AG,""))</f>
        <v>7.8289999999999998E-2</v>
      </c>
      <c r="L19" s="17">
        <f>IF(_xlfn.XLOOKUP(($A19&amp;"_"&amp;TEXT(L$2,"yyyy-mm-dd")),[1]SURVEY123!$A:$A,[1]SURVEY123!$AG:$AG,"")&lt;0,"0.0000",_xlfn.XLOOKUP(($A19&amp;"_"&amp;TEXT(L$2,"yyyy-mm-dd")),[1]SURVEY123!$A:$A,[1]SURVEY123!$AG:$AG,""))</f>
        <v>7.7289999999999998E-2</v>
      </c>
      <c r="M19" s="17">
        <f>IF(_xlfn.XLOOKUP(($A19&amp;"_"&amp;TEXT(M$2,"yyyy-mm-dd")),[1]SURVEY123!$A:$A,[1]SURVEY123!$AG:$AG,"")&lt;0,"0.0000",_xlfn.XLOOKUP(($A19&amp;"_"&amp;TEXT(M$2,"yyyy-mm-dd")),[1]SURVEY123!$A:$A,[1]SURVEY123!$AG:$AG,""))</f>
        <v>1.159E-2</v>
      </c>
      <c r="N19" s="17">
        <f>IF(_xlfn.XLOOKUP(($A19&amp;"_"&amp;TEXT(N$2,"yyyy-mm-dd")),[1]SURVEY123!$A:$A,[1]SURVEY123!$AG:$AG,"")&lt;0,"0.0000",_xlfn.XLOOKUP(($A19&amp;"_"&amp;TEXT(N$2,"yyyy-mm-dd")),[1]SURVEY123!$A:$A,[1]SURVEY123!$AG:$AG,""))</f>
        <v>6.0749999999999998E-2</v>
      </c>
      <c r="O19" s="17" t="str">
        <f>IF(_xlfn.XLOOKUP(($A19&amp;"_"&amp;TEXT(O$2,"yyyy-mm-dd")),[1]SURVEY123!$A:$A,[1]SURVEY123!$AG:$AG,"")&lt;0,"0.0000",_xlfn.XLOOKUP(($A19&amp;"_"&amp;TEXT(O$2,"yyyy-mm-dd")),[1]SURVEY123!$A:$A,[1]SURVEY123!$AG:$AG,""))</f>
        <v/>
      </c>
      <c r="P19" s="17" t="str">
        <f>IF(_xlfn.XLOOKUP(($A19&amp;"_"&amp;TEXT(P$2,"yyyy-mm-dd")),[1]SURVEY123!$A:$A,[1]SURVEY123!$AG:$AG,"")&lt;0,"0.0000",_xlfn.XLOOKUP(($A19&amp;"_"&amp;TEXT(P$2,"yyyy-mm-dd")),[1]SURVEY123!$A:$A,[1]SURVEY123!$AG:$AG,""))</f>
        <v/>
      </c>
      <c r="Q19" s="16" t="str">
        <f>IF(_xlfn.XLOOKUP(($A19&amp;"_"&amp;TEXT(Q$2,"yyyy-mm-dd")),[1]SURVEY123!$A:$A,[1]SURVEY123!$AG:$AG,"")&lt;0,"0.0000",_xlfn.XLOOKUP(($A19&amp;"_"&amp;TEXT(Q$2,"yyyy-mm-dd")),[1]SURVEY123!$A:$A,[1]SURVEY123!$AG:$AG,""))</f>
        <v/>
      </c>
      <c r="R19" s="3">
        <f t="shared" si="1"/>
        <v>6</v>
      </c>
      <c r="S19" s="3">
        <f t="shared" si="2"/>
        <v>1</v>
      </c>
      <c r="T19" s="12" t="str" cm="1">
        <f t="array" ref="T19">_xlfn.IFS(B19="","NA",R19=0, "Excellent", S19=0, "Good", OR(S19=1, S19=2), "Fair", S19&gt;=3, "Poor")</f>
        <v>Fair</v>
      </c>
    </row>
    <row r="20" spans="1:20">
      <c r="A20" s="3" t="s">
        <v>23</v>
      </c>
      <c r="B20" s="25">
        <f t="shared" si="0"/>
        <v>0.201378</v>
      </c>
      <c r="C20" s="17" t="str">
        <f>IF(_xlfn.XLOOKUP(($A20&amp;"_"&amp;TEXT(C$2,"yyyy-mm-dd")),[1]SURVEY123!$A:$A,[1]SURVEY123!$AG:$AG,"")&lt;0,"0.0000",_xlfn.XLOOKUP(($A20&amp;"_"&amp;TEXT(C$2,"yyyy-mm-dd")),[1]SURVEY123!$A:$A,[1]SURVEY123!$AG:$AG,""))</f>
        <v/>
      </c>
      <c r="D20" s="17" t="str">
        <f>IF(_xlfn.XLOOKUP(($A20&amp;"_"&amp;TEXT(D$2,"yyyy-mm-dd")),[1]SURVEY123!$A:$A,[1]SURVEY123!$AG:$AG,"")&lt;0,"0.0000",_xlfn.XLOOKUP(($A20&amp;"_"&amp;TEXT(D$2,"yyyy-mm-dd")),[1]SURVEY123!$A:$A,[1]SURVEY123!$AG:$AG,""))</f>
        <v/>
      </c>
      <c r="E20" s="17" t="str">
        <f>IF(_xlfn.XLOOKUP(($A20&amp;"_"&amp;TEXT(E$2,"yyyy-mm-dd")),[1]SURVEY123!$A:$A,[1]SURVEY123!$AG:$AG,"")&lt;0,"0.0000",_xlfn.XLOOKUP(($A20&amp;"_"&amp;TEXT(E$2,"yyyy-mm-dd")),[1]SURVEY123!$A:$A,[1]SURVEY123!$AG:$AG,""))</f>
        <v/>
      </c>
      <c r="F20" s="17" t="str">
        <f>IF(_xlfn.XLOOKUP(($A20&amp;"_"&amp;TEXT(F$2,"yyyy-mm-dd")),[1]SURVEY123!$A:$A,[1]SURVEY123!$AG:$AG,"")&lt;0,"0.0000",_xlfn.XLOOKUP(($A20&amp;"_"&amp;TEXT(F$2,"yyyy-mm-dd")),[1]SURVEY123!$A:$A,[1]SURVEY123!$AG:$AG,""))</f>
        <v/>
      </c>
      <c r="G20" s="17" t="str">
        <f>IF(_xlfn.XLOOKUP(($A20&amp;"_"&amp;TEXT(G$2,"yyyy-mm-dd")),[1]SURVEY123!$A:$A,[1]SURVEY123!$AG:$AG,"")&lt;0,"0.0000",_xlfn.XLOOKUP(($A20&amp;"_"&amp;TEXT(G$2,"yyyy-mm-dd")),[1]SURVEY123!$A:$A,[1]SURVEY123!$AG:$AG,""))</f>
        <v/>
      </c>
      <c r="H20" s="17">
        <f>IF(_xlfn.XLOOKUP(($A20&amp;"_"&amp;TEXT(H$2,"yyyy-mm-dd")),[1]SURVEY123!$A:$A,[1]SURVEY123!$AG:$AG,"")&lt;0,"0.0000",_xlfn.XLOOKUP(($A20&amp;"_"&amp;TEXT(H$2,"yyyy-mm-dd")),[1]SURVEY123!$A:$A,[1]SURVEY123!$AG:$AG,""))</f>
        <v>0.1119</v>
      </c>
      <c r="I20" s="17">
        <f>IF(_xlfn.XLOOKUP(($A20&amp;"_"&amp;TEXT(I$2,"yyyy-mm-dd")),[1]SURVEY123!$A:$A,[1]SURVEY123!$AG:$AG,"")&lt;0,"0.0000",_xlfn.XLOOKUP(($A20&amp;"_"&amp;TEXT(I$2,"yyyy-mm-dd")),[1]SURVEY123!$A:$A,[1]SURVEY123!$AG:$AG,""))</f>
        <v>0.17100000000000001</v>
      </c>
      <c r="J20" s="17">
        <f>IF(_xlfn.XLOOKUP(($A20&amp;"_"&amp;TEXT(J$2,"yyyy-mm-dd")),[1]SURVEY123!$A:$A,[1]SURVEY123!$AG:$AG,"")&lt;0,"0.0000",_xlfn.XLOOKUP(($A20&amp;"_"&amp;TEXT(J$2,"yyyy-mm-dd")),[1]SURVEY123!$A:$A,[1]SURVEY123!$AG:$AG,""))</f>
        <v>0.2225</v>
      </c>
      <c r="K20" s="17">
        <f>IF(_xlfn.XLOOKUP(($A20&amp;"_"&amp;TEXT(K$2,"yyyy-mm-dd")),[1]SURVEY123!$A:$A,[1]SURVEY123!$AG:$AG,"")&lt;0,"0.0000",_xlfn.XLOOKUP(($A20&amp;"_"&amp;TEXT(K$2,"yyyy-mm-dd")),[1]SURVEY123!$A:$A,[1]SURVEY123!$AG:$AG,""))</f>
        <v>0.32668999999999998</v>
      </c>
      <c r="L20" s="17">
        <f>IF(_xlfn.XLOOKUP(($A20&amp;"_"&amp;TEXT(L$2,"yyyy-mm-dd")),[1]SURVEY123!$A:$A,[1]SURVEY123!$AG:$AG,"")&lt;0,"0.0000",_xlfn.XLOOKUP(($A20&amp;"_"&amp;TEXT(L$2,"yyyy-mm-dd")),[1]SURVEY123!$A:$A,[1]SURVEY123!$AG:$AG,""))</f>
        <v>0.17480000000000001</v>
      </c>
      <c r="M20" s="17" t="str">
        <f>IF(_xlfn.XLOOKUP(($A20&amp;"_"&amp;TEXT(M$2,"yyyy-mm-dd")),[1]SURVEY123!$A:$A,[1]SURVEY123!$AG:$AG,"")&lt;0,"0.0000",_xlfn.XLOOKUP(($A20&amp;"_"&amp;TEXT(M$2,"yyyy-mm-dd")),[1]SURVEY123!$A:$A,[1]SURVEY123!$AG:$AG,""))</f>
        <v/>
      </c>
      <c r="N20" s="17" t="str">
        <f>IF(_xlfn.XLOOKUP(($A20&amp;"_"&amp;TEXT(N$2,"yyyy-mm-dd")),[1]SURVEY123!$A:$A,[1]SURVEY123!$AG:$AG,"")&lt;0,"0.0000",_xlfn.XLOOKUP(($A20&amp;"_"&amp;TEXT(N$2,"yyyy-mm-dd")),[1]SURVEY123!$A:$A,[1]SURVEY123!$AG:$AG,""))</f>
        <v/>
      </c>
      <c r="O20" s="17" t="str">
        <f>IF(_xlfn.XLOOKUP(($A20&amp;"_"&amp;TEXT(O$2,"yyyy-mm-dd")),[1]SURVEY123!$A:$A,[1]SURVEY123!$AG:$AG,"")&lt;0,"0.0000",_xlfn.XLOOKUP(($A20&amp;"_"&amp;TEXT(O$2,"yyyy-mm-dd")),[1]SURVEY123!$A:$A,[1]SURVEY123!$AG:$AG,""))</f>
        <v/>
      </c>
      <c r="P20" s="17" t="str">
        <f>IF(_xlfn.XLOOKUP(($A20&amp;"_"&amp;TEXT(P$2,"yyyy-mm-dd")),[1]SURVEY123!$A:$A,[1]SURVEY123!$AG:$AG,"")&lt;0,"0.0000",_xlfn.XLOOKUP(($A20&amp;"_"&amp;TEXT(P$2,"yyyy-mm-dd")),[1]SURVEY123!$A:$A,[1]SURVEY123!$AG:$AG,""))</f>
        <v/>
      </c>
      <c r="Q20" s="16" t="str">
        <f>IF(_xlfn.XLOOKUP(($A20&amp;"_"&amp;TEXT(Q$2,"yyyy-mm-dd")),[1]SURVEY123!$A:$A,[1]SURVEY123!$AG:$AG,"")&lt;0,"0.0000",_xlfn.XLOOKUP(($A20&amp;"_"&amp;TEXT(Q$2,"yyyy-mm-dd")),[1]SURVEY123!$A:$A,[1]SURVEY123!$AG:$AG,""))</f>
        <v/>
      </c>
      <c r="R20" s="3">
        <f t="shared" si="1"/>
        <v>5</v>
      </c>
      <c r="S20" s="3">
        <f t="shared" si="2"/>
        <v>5</v>
      </c>
      <c r="T20" s="12" t="str" cm="1">
        <f t="array" ref="T20">_xlfn.IFS(B20="","NA",R20=0, "Excellent", S20=0, "Good", OR(S20=1, S20=2), "Fair", S20&gt;=3, "Poor")</f>
        <v>Poor</v>
      </c>
    </row>
    <row r="21" spans="1:20">
      <c r="A21" s="3" t="s">
        <v>24</v>
      </c>
      <c r="B21" s="25" t="str">
        <f t="shared" si="0"/>
        <v/>
      </c>
      <c r="C21" s="17" t="str">
        <f>IF(_xlfn.XLOOKUP(($A21&amp;"_"&amp;TEXT(C$2,"yyyy-mm-dd")),[1]SURVEY123!$A:$A,[1]SURVEY123!$AG:$AG,"")&lt;0,"0.0000",_xlfn.XLOOKUP(($A21&amp;"_"&amp;TEXT(C$2,"yyyy-mm-dd")),[1]SURVEY123!$A:$A,[1]SURVEY123!$AG:$AG,""))</f>
        <v/>
      </c>
      <c r="D21" s="17" t="str">
        <f>IF(_xlfn.XLOOKUP(($A21&amp;"_"&amp;TEXT(D$2,"yyyy-mm-dd")),[1]SURVEY123!$A:$A,[1]SURVEY123!$AG:$AG,"")&lt;0,"0.0000",_xlfn.XLOOKUP(($A21&amp;"_"&amp;TEXT(D$2,"yyyy-mm-dd")),[1]SURVEY123!$A:$A,[1]SURVEY123!$AG:$AG,""))</f>
        <v/>
      </c>
      <c r="E21" s="17" t="str">
        <f>IF(_xlfn.XLOOKUP(($A21&amp;"_"&amp;TEXT(E$2,"yyyy-mm-dd")),[1]SURVEY123!$A:$A,[1]SURVEY123!$AG:$AG,"")&lt;0,"0.0000",_xlfn.XLOOKUP(($A21&amp;"_"&amp;TEXT(E$2,"yyyy-mm-dd")),[1]SURVEY123!$A:$A,[1]SURVEY123!$AG:$AG,""))</f>
        <v/>
      </c>
      <c r="F21" s="17" t="str">
        <f>IF(_xlfn.XLOOKUP(($A21&amp;"_"&amp;TEXT(F$2,"yyyy-mm-dd")),[1]SURVEY123!$A:$A,[1]SURVEY123!$AG:$AG,"")&lt;0,"0.0000",_xlfn.XLOOKUP(($A21&amp;"_"&amp;TEXT(F$2,"yyyy-mm-dd")),[1]SURVEY123!$A:$A,[1]SURVEY123!$AG:$AG,""))</f>
        <v/>
      </c>
      <c r="G21" s="17" t="str">
        <f>IF(_xlfn.XLOOKUP(($A21&amp;"_"&amp;TEXT(G$2,"yyyy-mm-dd")),[1]SURVEY123!$A:$A,[1]SURVEY123!$AG:$AG,"")&lt;0,"0.0000",_xlfn.XLOOKUP(($A21&amp;"_"&amp;TEXT(G$2,"yyyy-mm-dd")),[1]SURVEY123!$A:$A,[1]SURVEY123!$AG:$AG,""))</f>
        <v/>
      </c>
      <c r="H21" s="17" t="str">
        <f>IF(_xlfn.XLOOKUP(($A21&amp;"_"&amp;TEXT(H$2,"yyyy-mm-dd")),[1]SURVEY123!$A:$A,[1]SURVEY123!$AG:$AG,"")&lt;0,"0.0000",_xlfn.XLOOKUP(($A21&amp;"_"&amp;TEXT(H$2,"yyyy-mm-dd")),[1]SURVEY123!$A:$A,[1]SURVEY123!$AG:$AG,""))</f>
        <v/>
      </c>
      <c r="I21" s="17" t="str">
        <f>IF(_xlfn.XLOOKUP(($A21&amp;"_"&amp;TEXT(I$2,"yyyy-mm-dd")),[1]SURVEY123!$A:$A,[1]SURVEY123!$AG:$AG,"")&lt;0,"0.0000",_xlfn.XLOOKUP(($A21&amp;"_"&amp;TEXT(I$2,"yyyy-mm-dd")),[1]SURVEY123!$A:$A,[1]SURVEY123!$AG:$AG,""))</f>
        <v/>
      </c>
      <c r="J21" s="17" t="str">
        <f>IF(_xlfn.XLOOKUP(($A21&amp;"_"&amp;TEXT(J$2,"yyyy-mm-dd")),[1]SURVEY123!$A:$A,[1]SURVEY123!$AG:$AG,"")&lt;0,"0.0000",_xlfn.XLOOKUP(($A21&amp;"_"&amp;TEXT(J$2,"yyyy-mm-dd")),[1]SURVEY123!$A:$A,[1]SURVEY123!$AG:$AG,""))</f>
        <v/>
      </c>
      <c r="K21" s="17" t="str">
        <f>IF(_xlfn.XLOOKUP(($A21&amp;"_"&amp;TEXT(K$2,"yyyy-mm-dd")),[1]SURVEY123!$A:$A,[1]SURVEY123!$AG:$AG,"")&lt;0,"0.0000",_xlfn.XLOOKUP(($A21&amp;"_"&amp;TEXT(K$2,"yyyy-mm-dd")),[1]SURVEY123!$A:$A,[1]SURVEY123!$AG:$AG,""))</f>
        <v/>
      </c>
      <c r="L21" s="17" t="str">
        <f>IF(_xlfn.XLOOKUP(($A21&amp;"_"&amp;TEXT(L$2,"yyyy-mm-dd")),[1]SURVEY123!$A:$A,[1]SURVEY123!$AG:$AG,"")&lt;0,"0.0000",_xlfn.XLOOKUP(($A21&amp;"_"&amp;TEXT(L$2,"yyyy-mm-dd")),[1]SURVEY123!$A:$A,[1]SURVEY123!$AG:$AG,""))</f>
        <v/>
      </c>
      <c r="M21" s="17" t="str">
        <f>IF(_xlfn.XLOOKUP(($A21&amp;"_"&amp;TEXT(M$2,"yyyy-mm-dd")),[1]SURVEY123!$A:$A,[1]SURVEY123!$AG:$AG,"")&lt;0,"0.0000",_xlfn.XLOOKUP(($A21&amp;"_"&amp;TEXT(M$2,"yyyy-mm-dd")),[1]SURVEY123!$A:$A,[1]SURVEY123!$AG:$AG,""))</f>
        <v/>
      </c>
      <c r="N21" s="17" t="str">
        <f>IF(_xlfn.XLOOKUP(($A21&amp;"_"&amp;TEXT(N$2,"yyyy-mm-dd")),[1]SURVEY123!$A:$A,[1]SURVEY123!$AG:$AG,"")&lt;0,"0.0000",_xlfn.XLOOKUP(($A21&amp;"_"&amp;TEXT(N$2,"yyyy-mm-dd")),[1]SURVEY123!$A:$A,[1]SURVEY123!$AG:$AG,""))</f>
        <v/>
      </c>
      <c r="O21" s="17" t="str">
        <f>IF(_xlfn.XLOOKUP(($A21&amp;"_"&amp;TEXT(O$2,"yyyy-mm-dd")),[1]SURVEY123!$A:$A,[1]SURVEY123!$AG:$AG,"")&lt;0,"0.0000",_xlfn.XLOOKUP(($A21&amp;"_"&amp;TEXT(O$2,"yyyy-mm-dd")),[1]SURVEY123!$A:$A,[1]SURVEY123!$AG:$AG,""))</f>
        <v/>
      </c>
      <c r="P21" s="17" t="str">
        <f>IF(_xlfn.XLOOKUP(($A21&amp;"_"&amp;TEXT(P$2,"yyyy-mm-dd")),[1]SURVEY123!$A:$A,[1]SURVEY123!$AG:$AG,"")&lt;0,"0.0000",_xlfn.XLOOKUP(($A21&amp;"_"&amp;TEXT(P$2,"yyyy-mm-dd")),[1]SURVEY123!$A:$A,[1]SURVEY123!$AG:$AG,""))</f>
        <v/>
      </c>
      <c r="Q21" s="16" t="str">
        <f>IF(_xlfn.XLOOKUP(($A21&amp;"_"&amp;TEXT(Q$2,"yyyy-mm-dd")),[1]SURVEY123!$A:$A,[1]SURVEY123!$AG:$AG,"")&lt;0,"0.0000",_xlfn.XLOOKUP(($A21&amp;"_"&amp;TEXT(Q$2,"yyyy-mm-dd")),[1]SURVEY123!$A:$A,[1]SURVEY123!$AG:$AG,""))</f>
        <v/>
      </c>
      <c r="R21" s="3">
        <f t="shared" si="1"/>
        <v>0</v>
      </c>
      <c r="S21" s="3">
        <f t="shared" si="2"/>
        <v>0</v>
      </c>
      <c r="T21" s="12" t="str" cm="1">
        <f t="array" ref="T21">_xlfn.IFS(B21="","NA",R21=0, "Excellent", S21=0, "Good", OR(S21=1, S21=2), "Fair", S21&gt;=3, "Poor")</f>
        <v>NA</v>
      </c>
    </row>
    <row r="22" spans="1:20">
      <c r="A22" s="3" t="s">
        <v>25</v>
      </c>
      <c r="B22" s="25">
        <f t="shared" si="0"/>
        <v>0.24413599999999999</v>
      </c>
      <c r="C22" s="17">
        <f>IF(_xlfn.XLOOKUP(($A22&amp;"_"&amp;TEXT(C$2,"yyyy-mm-dd")),[1]SURVEY123!$A:$A,[1]SURVEY123!$AG:$AG,"")&lt;0,"0.0000",_xlfn.XLOOKUP(($A22&amp;"_"&amp;TEXT(C$2,"yyyy-mm-dd")),[1]SURVEY123!$A:$A,[1]SURVEY123!$AG:$AG,""))</f>
        <v>0.16943</v>
      </c>
      <c r="D22" s="17">
        <f>IF(_xlfn.XLOOKUP(($A22&amp;"_"&amp;TEXT(D$2,"yyyy-mm-dd")),[1]SURVEY123!$A:$A,[1]SURVEY123!$AG:$AG,"")&lt;0,"0.0000",_xlfn.XLOOKUP(($A22&amp;"_"&amp;TEXT(D$2,"yyyy-mm-dd")),[1]SURVEY123!$A:$A,[1]SURVEY123!$AG:$AG,""))</f>
        <v>0.14013999999999999</v>
      </c>
      <c r="E22" s="17">
        <f>IF(_xlfn.XLOOKUP(($A22&amp;"_"&amp;TEXT(E$2,"yyyy-mm-dd")),[1]SURVEY123!$A:$A,[1]SURVEY123!$AG:$AG,"")&lt;0,"0.0000",_xlfn.XLOOKUP(($A22&amp;"_"&amp;TEXT(E$2,"yyyy-mm-dd")),[1]SURVEY123!$A:$A,[1]SURVEY123!$AG:$AG,""))</f>
        <v>0.14380999999999999</v>
      </c>
      <c r="F22" s="17">
        <f>IF(_xlfn.XLOOKUP(($A22&amp;"_"&amp;TEXT(F$2,"yyyy-mm-dd")),[1]SURVEY123!$A:$A,[1]SURVEY123!$AG:$AG,"")&lt;0,"0.0000",_xlfn.XLOOKUP(($A22&amp;"_"&amp;TEXT(F$2,"yyyy-mm-dd")),[1]SURVEY123!$A:$A,[1]SURVEY123!$AG:$AG,""))</f>
        <v>0.10826</v>
      </c>
      <c r="G22" s="17" t="str">
        <f>IF(_xlfn.XLOOKUP(($A22&amp;"_"&amp;TEXT(G$2,"yyyy-mm-dd")),[1]SURVEY123!$A:$A,[1]SURVEY123!$AG:$AG,"")&lt;0,"0.0000",_xlfn.XLOOKUP(($A22&amp;"_"&amp;TEXT(G$2,"yyyy-mm-dd")),[1]SURVEY123!$A:$A,[1]SURVEY123!$AG:$AG,""))</f>
        <v/>
      </c>
      <c r="H22" s="17">
        <f>IF(_xlfn.XLOOKUP(($A22&amp;"_"&amp;TEXT(H$2,"yyyy-mm-dd")),[1]SURVEY123!$A:$A,[1]SURVEY123!$AG:$AG,"")&lt;0,"0.0000",_xlfn.XLOOKUP(($A22&amp;"_"&amp;TEXT(H$2,"yyyy-mm-dd")),[1]SURVEY123!$A:$A,[1]SURVEY123!$AG:$AG,""))</f>
        <v>0.65903999999999996</v>
      </c>
      <c r="I22" s="17" t="str">
        <f>IF(_xlfn.XLOOKUP(($A22&amp;"_"&amp;TEXT(I$2,"yyyy-mm-dd")),[1]SURVEY123!$A:$A,[1]SURVEY123!$AG:$AG,"")&lt;0,"0.0000",_xlfn.XLOOKUP(($A22&amp;"_"&amp;TEXT(I$2,"yyyy-mm-dd")),[1]SURVEY123!$A:$A,[1]SURVEY123!$AG:$AG,""))</f>
        <v/>
      </c>
      <c r="J22" s="17" t="str">
        <f>IF(_xlfn.XLOOKUP(($A22&amp;"_"&amp;TEXT(J$2,"yyyy-mm-dd")),[1]SURVEY123!$A:$A,[1]SURVEY123!$AG:$AG,"")&lt;0,"0.0000",_xlfn.XLOOKUP(($A22&amp;"_"&amp;TEXT(J$2,"yyyy-mm-dd")),[1]SURVEY123!$A:$A,[1]SURVEY123!$AG:$AG,""))</f>
        <v/>
      </c>
      <c r="K22" s="17" t="str">
        <f>IF(_xlfn.XLOOKUP(($A22&amp;"_"&amp;TEXT(K$2,"yyyy-mm-dd")),[1]SURVEY123!$A:$A,[1]SURVEY123!$AG:$AG,"")&lt;0,"0.0000",_xlfn.XLOOKUP(($A22&amp;"_"&amp;TEXT(K$2,"yyyy-mm-dd")),[1]SURVEY123!$A:$A,[1]SURVEY123!$AG:$AG,""))</f>
        <v/>
      </c>
      <c r="L22" s="17" t="str">
        <f>IF(_xlfn.XLOOKUP(($A22&amp;"_"&amp;TEXT(L$2,"yyyy-mm-dd")),[1]SURVEY123!$A:$A,[1]SURVEY123!$AG:$AG,"")&lt;0,"0.0000",_xlfn.XLOOKUP(($A22&amp;"_"&amp;TEXT(L$2,"yyyy-mm-dd")),[1]SURVEY123!$A:$A,[1]SURVEY123!$AG:$AG,""))</f>
        <v/>
      </c>
      <c r="M22" s="17" t="str">
        <f>IF(_xlfn.XLOOKUP(($A22&amp;"_"&amp;TEXT(M$2,"yyyy-mm-dd")),[1]SURVEY123!$A:$A,[1]SURVEY123!$AG:$AG,"")&lt;0,"0.0000",_xlfn.XLOOKUP(($A22&amp;"_"&amp;TEXT(M$2,"yyyy-mm-dd")),[1]SURVEY123!$A:$A,[1]SURVEY123!$AG:$AG,""))</f>
        <v/>
      </c>
      <c r="N22" s="17" t="str">
        <f>IF(_xlfn.XLOOKUP(($A22&amp;"_"&amp;TEXT(N$2,"yyyy-mm-dd")),[1]SURVEY123!$A:$A,[1]SURVEY123!$AG:$AG,"")&lt;0,"0.0000",_xlfn.XLOOKUP(($A22&amp;"_"&amp;TEXT(N$2,"yyyy-mm-dd")),[1]SURVEY123!$A:$A,[1]SURVEY123!$AG:$AG,""))</f>
        <v/>
      </c>
      <c r="O22" s="17" t="str">
        <f>IF(_xlfn.XLOOKUP(($A22&amp;"_"&amp;TEXT(O$2,"yyyy-mm-dd")),[1]SURVEY123!$A:$A,[1]SURVEY123!$AG:$AG,"")&lt;0,"0.0000",_xlfn.XLOOKUP(($A22&amp;"_"&amp;TEXT(O$2,"yyyy-mm-dd")),[1]SURVEY123!$A:$A,[1]SURVEY123!$AG:$AG,""))</f>
        <v/>
      </c>
      <c r="P22" s="17" t="str">
        <f>IF(_xlfn.XLOOKUP(($A22&amp;"_"&amp;TEXT(P$2,"yyyy-mm-dd")),[1]SURVEY123!$A:$A,[1]SURVEY123!$AG:$AG,"")&lt;0,"0.0000",_xlfn.XLOOKUP(($A22&amp;"_"&amp;TEXT(P$2,"yyyy-mm-dd")),[1]SURVEY123!$A:$A,[1]SURVEY123!$AG:$AG,""))</f>
        <v/>
      </c>
      <c r="Q22" s="16" t="str">
        <f>IF(_xlfn.XLOOKUP(($A22&amp;"_"&amp;TEXT(Q$2,"yyyy-mm-dd")),[1]SURVEY123!$A:$A,[1]SURVEY123!$AG:$AG,"")&lt;0,"0.0000",_xlfn.XLOOKUP(($A22&amp;"_"&amp;TEXT(Q$2,"yyyy-mm-dd")),[1]SURVEY123!$A:$A,[1]SURVEY123!$AG:$AG,""))</f>
        <v/>
      </c>
      <c r="R22" s="3">
        <f t="shared" si="1"/>
        <v>5</v>
      </c>
      <c r="S22" s="3">
        <f t="shared" si="2"/>
        <v>5</v>
      </c>
      <c r="T22" s="12" t="str" cm="1">
        <f t="array" ref="T22">_xlfn.IFS(B22="","NA",R22=0, "Excellent", S22=0, "Good", OR(S22=1, S22=2), "Fair", S22&gt;=3, "Poor")</f>
        <v>Poor</v>
      </c>
    </row>
    <row r="23" spans="1:20">
      <c r="A23" s="3" t="s">
        <v>26</v>
      </c>
      <c r="B23" s="25">
        <f t="shared" si="0"/>
        <v>4.4500000000000005E-2</v>
      </c>
      <c r="C23" s="17">
        <f>IF(_xlfn.XLOOKUP(($A23&amp;"_"&amp;TEXT(C$2,"yyyy-mm-dd")),[1]SURVEY123!$A:$A,[1]SURVEY123!$AG:$AG,"")&lt;0,"0.0000",_xlfn.XLOOKUP(($A23&amp;"_"&amp;TEXT(C$2,"yyyy-mm-dd")),[1]SURVEY123!$A:$A,[1]SURVEY123!$AG:$AG,""))</f>
        <v>4.7840000000000001E-2</v>
      </c>
      <c r="D23" s="17">
        <f>IF(_xlfn.XLOOKUP(($A23&amp;"_"&amp;TEXT(D$2,"yyyy-mm-dd")),[1]SURVEY123!$A:$A,[1]SURVEY123!$AG:$AG,"")&lt;0,"0.0000",_xlfn.XLOOKUP(($A23&amp;"_"&amp;TEXT(D$2,"yyyy-mm-dd")),[1]SURVEY123!$A:$A,[1]SURVEY123!$AG:$AG,""))</f>
        <v>9.0499999999999997E-2</v>
      </c>
      <c r="E23" s="17">
        <f>IF(_xlfn.XLOOKUP(($A23&amp;"_"&amp;TEXT(E$2,"yyyy-mm-dd")),[1]SURVEY123!$A:$A,[1]SURVEY123!$AG:$AG,"")&lt;0,"0.0000",_xlfn.XLOOKUP(($A23&amp;"_"&amp;TEXT(E$2,"yyyy-mm-dd")),[1]SURVEY123!$A:$A,[1]SURVEY123!$AG:$AG,""))</f>
        <v>1.6619999999999999E-2</v>
      </c>
      <c r="F23" s="17">
        <f>IF(_xlfn.XLOOKUP(($A23&amp;"_"&amp;TEXT(F$2,"yyyy-mm-dd")),[1]SURVEY123!$A:$A,[1]SURVEY123!$AG:$AG,"")&lt;0,"0.0000",_xlfn.XLOOKUP(($A23&amp;"_"&amp;TEXT(F$2,"yyyy-mm-dd")),[1]SURVEY123!$A:$A,[1]SURVEY123!$AG:$AG,""))</f>
        <v>1.2670000000000001E-2</v>
      </c>
      <c r="G23" s="17">
        <f>IF(_xlfn.XLOOKUP(($A23&amp;"_"&amp;TEXT(G$2,"yyyy-mm-dd")),[1]SURVEY123!$A:$A,[1]SURVEY123!$AG:$AG,"")&lt;0,"0.0000",_xlfn.XLOOKUP(($A23&amp;"_"&amp;TEXT(G$2,"yyyy-mm-dd")),[1]SURVEY123!$A:$A,[1]SURVEY123!$AG:$AG,""))</f>
        <v>1.6289999999999999E-2</v>
      </c>
      <c r="H23" s="17">
        <f>IF(_xlfn.XLOOKUP(($A23&amp;"_"&amp;TEXT(H$2,"yyyy-mm-dd")),[1]SURVEY123!$A:$A,[1]SURVEY123!$AG:$AG,"")&lt;0,"0.0000",_xlfn.XLOOKUP(($A23&amp;"_"&amp;TEXT(H$2,"yyyy-mm-dd")),[1]SURVEY123!$A:$A,[1]SURVEY123!$AG:$AG,""))</f>
        <v>1.555E-2</v>
      </c>
      <c r="I23" s="17">
        <f>IF(_xlfn.XLOOKUP(($A23&amp;"_"&amp;TEXT(I$2,"yyyy-mm-dd")),[1]SURVEY123!$A:$A,[1]SURVEY123!$AG:$AG,"")&lt;0,"0.0000",_xlfn.XLOOKUP(($A23&amp;"_"&amp;TEXT(I$2,"yyyy-mm-dd")),[1]SURVEY123!$A:$A,[1]SURVEY123!$AG:$AG,""))</f>
        <v>0.11865000000000001</v>
      </c>
      <c r="J23" s="17">
        <f>IF(_xlfn.XLOOKUP(($A23&amp;"_"&amp;TEXT(J$2,"yyyy-mm-dd")),[1]SURVEY123!$A:$A,[1]SURVEY123!$AG:$AG,"")&lt;0,"0.0000",_xlfn.XLOOKUP(($A23&amp;"_"&amp;TEXT(J$2,"yyyy-mm-dd")),[1]SURVEY123!$A:$A,[1]SURVEY123!$AG:$AG,""))</f>
        <v>2.1780000000000001E-2</v>
      </c>
      <c r="K23" s="17">
        <f>IF(_xlfn.XLOOKUP(($A23&amp;"_"&amp;TEXT(K$2,"yyyy-mm-dd")),[1]SURVEY123!$A:$A,[1]SURVEY123!$AG:$AG,"")&lt;0,"0.0000",_xlfn.XLOOKUP(($A23&amp;"_"&amp;TEXT(K$2,"yyyy-mm-dd")),[1]SURVEY123!$A:$A,[1]SURVEY123!$AG:$AG,""))</f>
        <v>7.8200000000000006E-3</v>
      </c>
      <c r="L23" s="17">
        <f>IF(_xlfn.XLOOKUP(($A23&amp;"_"&amp;TEXT(L$2,"yyyy-mm-dd")),[1]SURVEY123!$A:$A,[1]SURVEY123!$AG:$AG,"")&lt;0,"0.0000",_xlfn.XLOOKUP(($A23&amp;"_"&amp;TEXT(L$2,"yyyy-mm-dd")),[1]SURVEY123!$A:$A,[1]SURVEY123!$AG:$AG,""))</f>
        <v>9.3969999999999998E-2</v>
      </c>
      <c r="M23" s="17">
        <f>IF(_xlfn.XLOOKUP(($A23&amp;"_"&amp;TEXT(M$2,"yyyy-mm-dd")),[1]SURVEY123!$A:$A,[1]SURVEY123!$AG:$AG,"")&lt;0,"0.0000",_xlfn.XLOOKUP(($A23&amp;"_"&amp;TEXT(M$2,"yyyy-mm-dd")),[1]SURVEY123!$A:$A,[1]SURVEY123!$AG:$AG,""))</f>
        <v>1.06E-3</v>
      </c>
      <c r="N23" s="17">
        <f>IF(_xlfn.XLOOKUP(($A23&amp;"_"&amp;TEXT(N$2,"yyyy-mm-dd")),[1]SURVEY123!$A:$A,[1]SURVEY123!$AG:$AG,"")&lt;0,"0.0000",_xlfn.XLOOKUP(($A23&amp;"_"&amp;TEXT(N$2,"yyyy-mm-dd")),[1]SURVEY123!$A:$A,[1]SURVEY123!$AG:$AG,""))</f>
        <v>9.1249999999999998E-2</v>
      </c>
      <c r="O23" s="17" t="str">
        <f>IF(_xlfn.XLOOKUP(($A23&amp;"_"&amp;TEXT(O$2,"yyyy-mm-dd")),[1]SURVEY123!$A:$A,[1]SURVEY123!$AG:$AG,"")&lt;0,"0.0000",_xlfn.XLOOKUP(($A23&amp;"_"&amp;TEXT(O$2,"yyyy-mm-dd")),[1]SURVEY123!$A:$A,[1]SURVEY123!$AG:$AG,""))</f>
        <v/>
      </c>
      <c r="P23" s="17" t="str">
        <f>IF(_xlfn.XLOOKUP(($A23&amp;"_"&amp;TEXT(P$2,"yyyy-mm-dd")),[1]SURVEY123!$A:$A,[1]SURVEY123!$AG:$AG,"")&lt;0,"0.0000",_xlfn.XLOOKUP(($A23&amp;"_"&amp;TEXT(P$2,"yyyy-mm-dd")),[1]SURVEY123!$A:$A,[1]SURVEY123!$AG:$AG,""))</f>
        <v/>
      </c>
      <c r="Q23" s="16" t="str">
        <f>IF(_xlfn.XLOOKUP(($A23&amp;"_"&amp;TEXT(Q$2,"yyyy-mm-dd")),[1]SURVEY123!$A:$A,[1]SURVEY123!$AG:$AG,"")&lt;0,"0.0000",_xlfn.XLOOKUP(($A23&amp;"_"&amp;TEXT(Q$2,"yyyy-mm-dd")),[1]SURVEY123!$A:$A,[1]SURVEY123!$AG:$AG,""))</f>
        <v/>
      </c>
      <c r="R23" s="3">
        <f t="shared" si="1"/>
        <v>4</v>
      </c>
      <c r="S23" s="3">
        <f t="shared" si="2"/>
        <v>1</v>
      </c>
      <c r="T23" s="12" t="str" cm="1">
        <f t="array" ref="T23">_xlfn.IFS(B23="","NA",R23=0, "Excellent", S23=0, "Good", OR(S23=1, S23=2), "Fair", S23&gt;=3, "Poor")</f>
        <v>Fair</v>
      </c>
    </row>
    <row r="24" spans="1:20">
      <c r="A24" s="3" t="s">
        <v>27</v>
      </c>
      <c r="B24" s="25" t="str">
        <f t="shared" si="0"/>
        <v/>
      </c>
      <c r="C24" s="17" t="str">
        <f>IF(_xlfn.XLOOKUP(($A24&amp;"_"&amp;TEXT(C$2,"yyyy-mm-dd")),[1]SURVEY123!$A:$A,[1]SURVEY123!$AG:$AG,"")&lt;0,"0.0000",_xlfn.XLOOKUP(($A24&amp;"_"&amp;TEXT(C$2,"yyyy-mm-dd")),[1]SURVEY123!$A:$A,[1]SURVEY123!$AG:$AG,""))</f>
        <v/>
      </c>
      <c r="D24" s="17" t="str">
        <f>IF(_xlfn.XLOOKUP(($A24&amp;"_"&amp;TEXT(D$2,"yyyy-mm-dd")),[1]SURVEY123!$A:$A,[1]SURVEY123!$AG:$AG,"")&lt;0,"0.0000",_xlfn.XLOOKUP(($A24&amp;"_"&amp;TEXT(D$2,"yyyy-mm-dd")),[1]SURVEY123!$A:$A,[1]SURVEY123!$AG:$AG,""))</f>
        <v/>
      </c>
      <c r="E24" s="17" t="str">
        <f>IF(_xlfn.XLOOKUP(($A24&amp;"_"&amp;TEXT(E$2,"yyyy-mm-dd")),[1]SURVEY123!$A:$A,[1]SURVEY123!$AG:$AG,"")&lt;0,"0.0000",_xlfn.XLOOKUP(($A24&amp;"_"&amp;TEXT(E$2,"yyyy-mm-dd")),[1]SURVEY123!$A:$A,[1]SURVEY123!$AG:$AG,""))</f>
        <v/>
      </c>
      <c r="F24" s="17" t="str">
        <f>IF(_xlfn.XLOOKUP(($A24&amp;"_"&amp;TEXT(F$2,"yyyy-mm-dd")),[1]SURVEY123!$A:$A,[1]SURVEY123!$AG:$AG,"")&lt;0,"0.0000",_xlfn.XLOOKUP(($A24&amp;"_"&amp;TEXT(F$2,"yyyy-mm-dd")),[1]SURVEY123!$A:$A,[1]SURVEY123!$AG:$AG,""))</f>
        <v/>
      </c>
      <c r="G24" s="17" t="str">
        <f>IF(_xlfn.XLOOKUP(($A24&amp;"_"&amp;TEXT(G$2,"yyyy-mm-dd")),[1]SURVEY123!$A:$A,[1]SURVEY123!$AG:$AG,"")&lt;0,"0.0000",_xlfn.XLOOKUP(($A24&amp;"_"&amp;TEXT(G$2,"yyyy-mm-dd")),[1]SURVEY123!$A:$A,[1]SURVEY123!$AG:$AG,""))</f>
        <v/>
      </c>
      <c r="H24" s="17" t="str">
        <f>IF(_xlfn.XLOOKUP(($A24&amp;"_"&amp;TEXT(H$2,"yyyy-mm-dd")),[1]SURVEY123!$A:$A,[1]SURVEY123!$AG:$AG,"")&lt;0,"0.0000",_xlfn.XLOOKUP(($A24&amp;"_"&amp;TEXT(H$2,"yyyy-mm-dd")),[1]SURVEY123!$A:$A,[1]SURVEY123!$AG:$AG,""))</f>
        <v/>
      </c>
      <c r="I24" s="17" t="str">
        <f>IF(_xlfn.XLOOKUP(($A24&amp;"_"&amp;TEXT(I$2,"yyyy-mm-dd")),[1]SURVEY123!$A:$A,[1]SURVEY123!$AG:$AG,"")&lt;0,"0.0000",_xlfn.XLOOKUP(($A24&amp;"_"&amp;TEXT(I$2,"yyyy-mm-dd")),[1]SURVEY123!$A:$A,[1]SURVEY123!$AG:$AG,""))</f>
        <v/>
      </c>
      <c r="J24" s="17" t="str">
        <f>IF(_xlfn.XLOOKUP(($A24&amp;"_"&amp;TEXT(J$2,"yyyy-mm-dd")),[1]SURVEY123!$A:$A,[1]SURVEY123!$AG:$AG,"")&lt;0,"0.0000",_xlfn.XLOOKUP(($A24&amp;"_"&amp;TEXT(J$2,"yyyy-mm-dd")),[1]SURVEY123!$A:$A,[1]SURVEY123!$AG:$AG,""))</f>
        <v/>
      </c>
      <c r="K24" s="17" t="str">
        <f>IF(_xlfn.XLOOKUP(($A24&amp;"_"&amp;TEXT(K$2,"yyyy-mm-dd")),[1]SURVEY123!$A:$A,[1]SURVEY123!$AG:$AG,"")&lt;0,"0.0000",_xlfn.XLOOKUP(($A24&amp;"_"&amp;TEXT(K$2,"yyyy-mm-dd")),[1]SURVEY123!$A:$A,[1]SURVEY123!$AG:$AG,""))</f>
        <v/>
      </c>
      <c r="L24" s="17" t="str">
        <f>IF(_xlfn.XLOOKUP(($A24&amp;"_"&amp;TEXT(L$2,"yyyy-mm-dd")),[1]SURVEY123!$A:$A,[1]SURVEY123!$AG:$AG,"")&lt;0,"0.0000",_xlfn.XLOOKUP(($A24&amp;"_"&amp;TEXT(L$2,"yyyy-mm-dd")),[1]SURVEY123!$A:$A,[1]SURVEY123!$AG:$AG,""))</f>
        <v/>
      </c>
      <c r="M24" s="17" t="str">
        <f>IF(_xlfn.XLOOKUP(($A24&amp;"_"&amp;TEXT(M$2,"yyyy-mm-dd")),[1]SURVEY123!$A:$A,[1]SURVEY123!$AG:$AG,"")&lt;0,"0.0000",_xlfn.XLOOKUP(($A24&amp;"_"&amp;TEXT(M$2,"yyyy-mm-dd")),[1]SURVEY123!$A:$A,[1]SURVEY123!$AG:$AG,""))</f>
        <v/>
      </c>
      <c r="N24" s="17" t="str">
        <f>IF(_xlfn.XLOOKUP(($A24&amp;"_"&amp;TEXT(N$2,"yyyy-mm-dd")),[1]SURVEY123!$A:$A,[1]SURVEY123!$AG:$AG,"")&lt;0,"0.0000",_xlfn.XLOOKUP(($A24&amp;"_"&amp;TEXT(N$2,"yyyy-mm-dd")),[1]SURVEY123!$A:$A,[1]SURVEY123!$AG:$AG,""))</f>
        <v/>
      </c>
      <c r="O24" s="17" t="str">
        <f>IF(_xlfn.XLOOKUP(($A24&amp;"_"&amp;TEXT(O$2,"yyyy-mm-dd")),[1]SURVEY123!$A:$A,[1]SURVEY123!$AG:$AG,"")&lt;0,"0.0000",_xlfn.XLOOKUP(($A24&amp;"_"&amp;TEXT(O$2,"yyyy-mm-dd")),[1]SURVEY123!$A:$A,[1]SURVEY123!$AG:$AG,""))</f>
        <v/>
      </c>
      <c r="P24" s="17" t="str">
        <f>IF(_xlfn.XLOOKUP(($A24&amp;"_"&amp;TEXT(P$2,"yyyy-mm-dd")),[1]SURVEY123!$A:$A,[1]SURVEY123!$AG:$AG,"")&lt;0,"0.0000",_xlfn.XLOOKUP(($A24&amp;"_"&amp;TEXT(P$2,"yyyy-mm-dd")),[1]SURVEY123!$A:$A,[1]SURVEY123!$AG:$AG,""))</f>
        <v/>
      </c>
      <c r="Q24" s="16" t="str">
        <f>IF(_xlfn.XLOOKUP(($A24&amp;"_"&amp;TEXT(Q$2,"yyyy-mm-dd")),[1]SURVEY123!$A:$A,[1]SURVEY123!$AG:$AG,"")&lt;0,"0.0000",_xlfn.XLOOKUP(($A24&amp;"_"&amp;TEXT(Q$2,"yyyy-mm-dd")),[1]SURVEY123!$A:$A,[1]SURVEY123!$AG:$AG,""))</f>
        <v/>
      </c>
      <c r="R24" s="3">
        <f t="shared" si="1"/>
        <v>0</v>
      </c>
      <c r="S24" s="3">
        <f t="shared" si="2"/>
        <v>0</v>
      </c>
      <c r="T24" s="12" t="str" cm="1">
        <f t="array" ref="T24">_xlfn.IFS(B24="","NA",R24=0, "Excellent", S24=0, "Good", OR(S24=1, S24=2), "Fair", S24&gt;=3, "Poor")</f>
        <v>NA</v>
      </c>
    </row>
    <row r="25" spans="1:20">
      <c r="A25" s="3" t="s">
        <v>28</v>
      </c>
      <c r="B25" s="25">
        <f t="shared" si="0"/>
        <v>3.3002499999999997E-2</v>
      </c>
      <c r="C25" s="17">
        <f>IF(_xlfn.XLOOKUP(($A25&amp;"_"&amp;TEXT(C$2,"yyyy-mm-dd")),[1]SURVEY123!$A:$A,[1]SURVEY123!$AG:$AG,"")&lt;0,"0.0000",_xlfn.XLOOKUP(($A25&amp;"_"&amp;TEXT(C$2,"yyyy-mm-dd")),[1]SURVEY123!$A:$A,[1]SURVEY123!$AG:$AG,""))</f>
        <v>5.8259999999999999E-2</v>
      </c>
      <c r="D25" s="17">
        <f>IF(_xlfn.XLOOKUP(($A25&amp;"_"&amp;TEXT(D$2,"yyyy-mm-dd")),[1]SURVEY123!$A:$A,[1]SURVEY123!$AG:$AG,"")&lt;0,"0.0000",_xlfn.XLOOKUP(($A25&amp;"_"&amp;TEXT(D$2,"yyyy-mm-dd")),[1]SURVEY123!$A:$A,[1]SURVEY123!$AG:$AG,""))</f>
        <v>9.3990000000000004E-2</v>
      </c>
      <c r="E25" s="17">
        <f>IF(_xlfn.XLOOKUP(($A25&amp;"_"&amp;TEXT(E$2,"yyyy-mm-dd")),[1]SURVEY123!$A:$A,[1]SURVEY123!$AG:$AG,"")&lt;0,"0.0000",_xlfn.XLOOKUP(($A25&amp;"_"&amp;TEXT(E$2,"yyyy-mm-dd")),[1]SURVEY123!$A:$A,[1]SURVEY123!$AG:$AG,""))</f>
        <v>1.9640000000000001E-2</v>
      </c>
      <c r="F25" s="17">
        <f>IF(_xlfn.XLOOKUP(($A25&amp;"_"&amp;TEXT(F$2,"yyyy-mm-dd")),[1]SURVEY123!$A:$A,[1]SURVEY123!$AG:$AG,"")&lt;0,"0.0000",_xlfn.XLOOKUP(($A25&amp;"_"&amp;TEXT(F$2,"yyyy-mm-dd")),[1]SURVEY123!$A:$A,[1]SURVEY123!$AG:$AG,""))</f>
        <v>1.4829999999999999E-2</v>
      </c>
      <c r="G25" s="17">
        <f>IF(_xlfn.XLOOKUP(($A25&amp;"_"&amp;TEXT(G$2,"yyyy-mm-dd")),[1]SURVEY123!$A:$A,[1]SURVEY123!$AG:$AG,"")&lt;0,"0.0000",_xlfn.XLOOKUP(($A25&amp;"_"&amp;TEXT(G$2,"yyyy-mm-dd")),[1]SURVEY123!$A:$A,[1]SURVEY123!$AG:$AG,""))</f>
        <v>1.6820000000000002E-2</v>
      </c>
      <c r="H25" s="17">
        <f>IF(_xlfn.XLOOKUP(($A25&amp;"_"&amp;TEXT(H$2,"yyyy-mm-dd")),[1]SURVEY123!$A:$A,[1]SURVEY123!$AG:$AG,"")&lt;0,"0.0000",_xlfn.XLOOKUP(($A25&amp;"_"&amp;TEXT(H$2,"yyyy-mm-dd")),[1]SURVEY123!$A:$A,[1]SURVEY123!$AG:$AG,""))</f>
        <v>7.1639999999999995E-2</v>
      </c>
      <c r="I25" s="17">
        <f>IF(_xlfn.XLOOKUP(($A25&amp;"_"&amp;TEXT(I$2,"yyyy-mm-dd")),[1]SURVEY123!$A:$A,[1]SURVEY123!$AG:$AG,"")&lt;0,"0.0000",_xlfn.XLOOKUP(($A25&amp;"_"&amp;TEXT(I$2,"yyyy-mm-dd")),[1]SURVEY123!$A:$A,[1]SURVEY123!$AG:$AG,""))</f>
        <v>1.349E-2</v>
      </c>
      <c r="J25" s="17">
        <f>IF(_xlfn.XLOOKUP(($A25&amp;"_"&amp;TEXT(J$2,"yyyy-mm-dd")),[1]SURVEY123!$A:$A,[1]SURVEY123!$AG:$AG,"")&lt;0,"0.0000",_xlfn.XLOOKUP(($A25&amp;"_"&amp;TEXT(J$2,"yyyy-mm-dd")),[1]SURVEY123!$A:$A,[1]SURVEY123!$AG:$AG,""))</f>
        <v>3.0960000000000001E-2</v>
      </c>
      <c r="K25" s="17">
        <f>IF(_xlfn.XLOOKUP(($A25&amp;"_"&amp;TEXT(K$2,"yyyy-mm-dd")),[1]SURVEY123!$A:$A,[1]SURVEY123!$AG:$AG,"")&lt;0,"0.0000",_xlfn.XLOOKUP(($A25&amp;"_"&amp;TEXT(K$2,"yyyy-mm-dd")),[1]SURVEY123!$A:$A,[1]SURVEY123!$AG:$AG,""))</f>
        <v>5.1630000000000002E-2</v>
      </c>
      <c r="L25" s="17">
        <f>IF(_xlfn.XLOOKUP(($A25&amp;"_"&amp;TEXT(L$2,"yyyy-mm-dd")),[1]SURVEY123!$A:$A,[1]SURVEY123!$AG:$AG,"")&lt;0,"0.0000",_xlfn.XLOOKUP(($A25&amp;"_"&amp;TEXT(L$2,"yyyy-mm-dd")),[1]SURVEY123!$A:$A,[1]SURVEY123!$AG:$AG,""))</f>
        <v>1.346E-2</v>
      </c>
      <c r="M25" s="17">
        <f>IF(_xlfn.XLOOKUP(($A25&amp;"_"&amp;TEXT(M$2,"yyyy-mm-dd")),[1]SURVEY123!$A:$A,[1]SURVEY123!$AG:$AG,"")&lt;0,"0.0000",_xlfn.XLOOKUP(($A25&amp;"_"&amp;TEXT(M$2,"yyyy-mm-dd")),[1]SURVEY123!$A:$A,[1]SURVEY123!$AG:$AG,""))</f>
        <v>3.3700000000000002E-3</v>
      </c>
      <c r="N25" s="17">
        <f>IF(_xlfn.XLOOKUP(($A25&amp;"_"&amp;TEXT(N$2,"yyyy-mm-dd")),[1]SURVEY123!$A:$A,[1]SURVEY123!$AG:$AG,"")&lt;0,"0.0000",_xlfn.XLOOKUP(($A25&amp;"_"&amp;TEXT(N$2,"yyyy-mm-dd")),[1]SURVEY123!$A:$A,[1]SURVEY123!$AG:$AG,""))</f>
        <v>7.9399999999999991E-3</v>
      </c>
      <c r="O25" s="17" t="str">
        <f>IF(_xlfn.XLOOKUP(($A25&amp;"_"&amp;TEXT(O$2,"yyyy-mm-dd")),[1]SURVEY123!$A:$A,[1]SURVEY123!$AG:$AG,"")&lt;0,"0.0000",_xlfn.XLOOKUP(($A25&amp;"_"&amp;TEXT(O$2,"yyyy-mm-dd")),[1]SURVEY123!$A:$A,[1]SURVEY123!$AG:$AG,""))</f>
        <v/>
      </c>
      <c r="P25" s="17" t="str">
        <f>IF(_xlfn.XLOOKUP(($A25&amp;"_"&amp;TEXT(P$2,"yyyy-mm-dd")),[1]SURVEY123!$A:$A,[1]SURVEY123!$AG:$AG,"")&lt;0,"0.0000",_xlfn.XLOOKUP(($A25&amp;"_"&amp;TEXT(P$2,"yyyy-mm-dd")),[1]SURVEY123!$A:$A,[1]SURVEY123!$AG:$AG,""))</f>
        <v/>
      </c>
      <c r="Q25" s="16" t="str">
        <f>IF(_xlfn.XLOOKUP(($A25&amp;"_"&amp;TEXT(Q$2,"yyyy-mm-dd")),[1]SURVEY123!$A:$A,[1]SURVEY123!$AG:$AG,"")&lt;0,"0.0000",_xlfn.XLOOKUP(($A25&amp;"_"&amp;TEXT(Q$2,"yyyy-mm-dd")),[1]SURVEY123!$A:$A,[1]SURVEY123!$AG:$AG,""))</f>
        <v/>
      </c>
      <c r="R25" s="3">
        <f t="shared" si="1"/>
        <v>4</v>
      </c>
      <c r="S25" s="3">
        <f t="shared" si="2"/>
        <v>0</v>
      </c>
      <c r="T25" s="12" t="str" cm="1">
        <f t="array" ref="T25">_xlfn.IFS(B25="","NA",R25=0, "Excellent", S25=0, "Good", OR(S25=1, S25=2), "Fair", S25&gt;=3, "Poor")</f>
        <v>Good</v>
      </c>
    </row>
    <row r="26" spans="1:20">
      <c r="A26" s="3" t="s">
        <v>29</v>
      </c>
      <c r="B26" s="25">
        <f t="shared" si="0"/>
        <v>4.8960833333333335E-2</v>
      </c>
      <c r="C26" s="17">
        <f>IF(_xlfn.XLOOKUP(($A26&amp;"_"&amp;TEXT(C$2,"yyyy-mm-dd")),[1]SURVEY123!$A:$A,[1]SURVEY123!$AG:$AG,"")&lt;0,"0.0000",_xlfn.XLOOKUP(($A26&amp;"_"&amp;TEXT(C$2,"yyyy-mm-dd")),[1]SURVEY123!$A:$A,[1]SURVEY123!$AG:$AG,""))</f>
        <v>6.0949999999999997E-2</v>
      </c>
      <c r="D26" s="17">
        <f>IF(_xlfn.XLOOKUP(($A26&amp;"_"&amp;TEXT(D$2,"yyyy-mm-dd")),[1]SURVEY123!$A:$A,[1]SURVEY123!$AG:$AG,"")&lt;0,"0.0000",_xlfn.XLOOKUP(($A26&amp;"_"&amp;TEXT(D$2,"yyyy-mm-dd")),[1]SURVEY123!$A:$A,[1]SURVEY123!$AG:$AG,""))</f>
        <v>6.0040000000000003E-2</v>
      </c>
      <c r="E26" s="17">
        <f>IF(_xlfn.XLOOKUP(($A26&amp;"_"&amp;TEXT(E$2,"yyyy-mm-dd")),[1]SURVEY123!$A:$A,[1]SURVEY123!$AG:$AG,"")&lt;0,"0.0000",_xlfn.XLOOKUP(($A26&amp;"_"&amp;TEXT(E$2,"yyyy-mm-dd")),[1]SURVEY123!$A:$A,[1]SURVEY123!$AG:$AG,""))</f>
        <v>5.7799999999999997E-2</v>
      </c>
      <c r="F26" s="17">
        <f>IF(_xlfn.XLOOKUP(($A26&amp;"_"&amp;TEXT(F$2,"yyyy-mm-dd")),[1]SURVEY123!$A:$A,[1]SURVEY123!$AG:$AG,"")&lt;0,"0.0000",_xlfn.XLOOKUP(($A26&amp;"_"&amp;TEXT(F$2,"yyyy-mm-dd")),[1]SURVEY123!$A:$A,[1]SURVEY123!$AG:$AG,""))</f>
        <v>1.8610000000000002E-2</v>
      </c>
      <c r="G26" s="17">
        <f>IF(_xlfn.XLOOKUP(($A26&amp;"_"&amp;TEXT(G$2,"yyyy-mm-dd")),[1]SURVEY123!$A:$A,[1]SURVEY123!$AG:$AG,"")&lt;0,"0.0000",_xlfn.XLOOKUP(($A26&amp;"_"&amp;TEXT(G$2,"yyyy-mm-dd")),[1]SURVEY123!$A:$A,[1]SURVEY123!$AG:$AG,""))</f>
        <v>2.4309999999999998E-2</v>
      </c>
      <c r="H26" s="17">
        <f>IF(_xlfn.XLOOKUP(($A26&amp;"_"&amp;TEXT(H$2,"yyyy-mm-dd")),[1]SURVEY123!$A:$A,[1]SURVEY123!$AG:$AG,"")&lt;0,"0.0000",_xlfn.XLOOKUP(($A26&amp;"_"&amp;TEXT(H$2,"yyyy-mm-dd")),[1]SURVEY123!$A:$A,[1]SURVEY123!$AG:$AG,""))</f>
        <v>8.1739999999999993E-2</v>
      </c>
      <c r="I26" s="17">
        <f>IF(_xlfn.XLOOKUP(($A26&amp;"_"&amp;TEXT(I$2,"yyyy-mm-dd")),[1]SURVEY123!$A:$A,[1]SURVEY123!$AG:$AG,"")&lt;0,"0.0000",_xlfn.XLOOKUP(($A26&amp;"_"&amp;TEXT(I$2,"yyyy-mm-dd")),[1]SURVEY123!$A:$A,[1]SURVEY123!$AG:$AG,""))</f>
        <v>2.5870000000000001E-2</v>
      </c>
      <c r="J26" s="17">
        <f>IF(_xlfn.XLOOKUP(($A26&amp;"_"&amp;TEXT(J$2,"yyyy-mm-dd")),[1]SURVEY123!$A:$A,[1]SURVEY123!$AG:$AG,"")&lt;0,"0.0000",_xlfn.XLOOKUP(($A26&amp;"_"&amp;TEXT(J$2,"yyyy-mm-dd")),[1]SURVEY123!$A:$A,[1]SURVEY123!$AG:$AG,""))</f>
        <v>4.888E-2</v>
      </c>
      <c r="K26" s="17">
        <f>IF(_xlfn.XLOOKUP(($A26&amp;"_"&amp;TEXT(K$2,"yyyy-mm-dd")),[1]SURVEY123!$A:$A,[1]SURVEY123!$AG:$AG,"")&lt;0,"0.0000",_xlfn.XLOOKUP(($A26&amp;"_"&amp;TEXT(K$2,"yyyy-mm-dd")),[1]SURVEY123!$A:$A,[1]SURVEY123!$AG:$AG,""))</f>
        <v>6.3570000000000002E-2</v>
      </c>
      <c r="L26" s="17">
        <f>IF(_xlfn.XLOOKUP(($A26&amp;"_"&amp;TEXT(L$2,"yyyy-mm-dd")),[1]SURVEY123!$A:$A,[1]SURVEY123!$AG:$AG,"")&lt;0,"0.0000",_xlfn.XLOOKUP(($A26&amp;"_"&amp;TEXT(L$2,"yyyy-mm-dd")),[1]SURVEY123!$A:$A,[1]SURVEY123!$AG:$AG,""))</f>
        <v>7.2800000000000004E-2</v>
      </c>
      <c r="M26" s="17">
        <f>IF(_xlfn.XLOOKUP(($A26&amp;"_"&amp;TEXT(M$2,"yyyy-mm-dd")),[1]SURVEY123!$A:$A,[1]SURVEY123!$AG:$AG,"")&lt;0,"0.0000",_xlfn.XLOOKUP(($A26&amp;"_"&amp;TEXT(M$2,"yyyy-mm-dd")),[1]SURVEY123!$A:$A,[1]SURVEY123!$AG:$AG,""))</f>
        <v>3.3759999999999998E-2</v>
      </c>
      <c r="N26" s="17">
        <f>IF(_xlfn.XLOOKUP(($A26&amp;"_"&amp;TEXT(N$2,"yyyy-mm-dd")),[1]SURVEY123!$A:$A,[1]SURVEY123!$AG:$AG,"")&lt;0,"0.0000",_xlfn.XLOOKUP(($A26&amp;"_"&amp;TEXT(N$2,"yyyy-mm-dd")),[1]SURVEY123!$A:$A,[1]SURVEY123!$AG:$AG,""))</f>
        <v>3.9199999999999999E-2</v>
      </c>
      <c r="O26" s="17" t="str">
        <f>IF(_xlfn.XLOOKUP(($A26&amp;"_"&amp;TEXT(O$2,"yyyy-mm-dd")),[1]SURVEY123!$A:$A,[1]SURVEY123!$AG:$AG,"")&lt;0,"0.0000",_xlfn.XLOOKUP(($A26&amp;"_"&amp;TEXT(O$2,"yyyy-mm-dd")),[1]SURVEY123!$A:$A,[1]SURVEY123!$AG:$AG,""))</f>
        <v/>
      </c>
      <c r="P26" s="17" t="str">
        <f>IF(_xlfn.XLOOKUP(($A26&amp;"_"&amp;TEXT(P$2,"yyyy-mm-dd")),[1]SURVEY123!$A:$A,[1]SURVEY123!$AG:$AG,"")&lt;0,"0.0000",_xlfn.XLOOKUP(($A26&amp;"_"&amp;TEXT(P$2,"yyyy-mm-dd")),[1]SURVEY123!$A:$A,[1]SURVEY123!$AG:$AG,""))</f>
        <v/>
      </c>
      <c r="Q26" s="16" t="str">
        <f>IF(_xlfn.XLOOKUP(($A26&amp;"_"&amp;TEXT(Q$2,"yyyy-mm-dd")),[1]SURVEY123!$A:$A,[1]SURVEY123!$AG:$AG,"")&lt;0,"0.0000",_xlfn.XLOOKUP(($A26&amp;"_"&amp;TEXT(Q$2,"yyyy-mm-dd")),[1]SURVEY123!$A:$A,[1]SURVEY123!$AG:$AG,""))</f>
        <v/>
      </c>
      <c r="R26" s="3">
        <f t="shared" si="1"/>
        <v>6</v>
      </c>
      <c r="S26" s="3">
        <f t="shared" si="2"/>
        <v>0</v>
      </c>
      <c r="T26" s="12" t="str" cm="1">
        <f t="array" ref="T26">_xlfn.IFS(B26="","NA",R26=0, "Excellent", S26=0, "Good", OR(S26=1, S26=2), "Fair", S26&gt;=3, "Poor")</f>
        <v>Good</v>
      </c>
    </row>
    <row r="27" spans="1:20">
      <c r="A27" s="3" t="s">
        <v>30</v>
      </c>
      <c r="B27" s="25" t="str">
        <f t="shared" si="0"/>
        <v/>
      </c>
      <c r="C27" s="17" t="str">
        <f>IF(_xlfn.XLOOKUP(($A27&amp;"_"&amp;TEXT(C$2,"yyyy-mm-dd")),[1]SURVEY123!$A:$A,[1]SURVEY123!$AG:$AG,"")&lt;0,"0.0000",_xlfn.XLOOKUP(($A27&amp;"_"&amp;TEXT(C$2,"yyyy-mm-dd")),[1]SURVEY123!$A:$A,[1]SURVEY123!$AG:$AG,""))</f>
        <v/>
      </c>
      <c r="D27" s="17" t="str">
        <f>IF(_xlfn.XLOOKUP(($A27&amp;"_"&amp;TEXT(D$2,"yyyy-mm-dd")),[1]SURVEY123!$A:$A,[1]SURVEY123!$AG:$AG,"")&lt;0,"0.0000",_xlfn.XLOOKUP(($A27&amp;"_"&amp;TEXT(D$2,"yyyy-mm-dd")),[1]SURVEY123!$A:$A,[1]SURVEY123!$AG:$AG,""))</f>
        <v/>
      </c>
      <c r="E27" s="17" t="str">
        <f>IF(_xlfn.XLOOKUP(($A27&amp;"_"&amp;TEXT(E$2,"yyyy-mm-dd")),[1]SURVEY123!$A:$A,[1]SURVEY123!$AG:$AG,"")&lt;0,"0.0000",_xlfn.XLOOKUP(($A27&amp;"_"&amp;TEXT(E$2,"yyyy-mm-dd")),[1]SURVEY123!$A:$A,[1]SURVEY123!$AG:$AG,""))</f>
        <v/>
      </c>
      <c r="F27" s="17" t="str">
        <f>IF(_xlfn.XLOOKUP(($A27&amp;"_"&amp;TEXT(F$2,"yyyy-mm-dd")),[1]SURVEY123!$A:$A,[1]SURVEY123!$AG:$AG,"")&lt;0,"0.0000",_xlfn.XLOOKUP(($A27&amp;"_"&amp;TEXT(F$2,"yyyy-mm-dd")),[1]SURVEY123!$A:$A,[1]SURVEY123!$AG:$AG,""))</f>
        <v/>
      </c>
      <c r="G27" s="17" t="str">
        <f>IF(_xlfn.XLOOKUP(($A27&amp;"_"&amp;TEXT(G$2,"yyyy-mm-dd")),[1]SURVEY123!$A:$A,[1]SURVEY123!$AG:$AG,"")&lt;0,"0.0000",_xlfn.XLOOKUP(($A27&amp;"_"&amp;TEXT(G$2,"yyyy-mm-dd")),[1]SURVEY123!$A:$A,[1]SURVEY123!$AG:$AG,""))</f>
        <v/>
      </c>
      <c r="H27" s="17" t="str">
        <f>IF(_xlfn.XLOOKUP(($A27&amp;"_"&amp;TEXT(H$2,"yyyy-mm-dd")),[1]SURVEY123!$A:$A,[1]SURVEY123!$AG:$AG,"")&lt;0,"0.0000",_xlfn.XLOOKUP(($A27&amp;"_"&amp;TEXT(H$2,"yyyy-mm-dd")),[1]SURVEY123!$A:$A,[1]SURVEY123!$AG:$AG,""))</f>
        <v/>
      </c>
      <c r="I27" s="17" t="str">
        <f>IF(_xlfn.XLOOKUP(($A27&amp;"_"&amp;TEXT(I$2,"yyyy-mm-dd")),[1]SURVEY123!$A:$A,[1]SURVEY123!$AG:$AG,"")&lt;0,"0.0000",_xlfn.XLOOKUP(($A27&amp;"_"&amp;TEXT(I$2,"yyyy-mm-dd")),[1]SURVEY123!$A:$A,[1]SURVEY123!$AG:$AG,""))</f>
        <v/>
      </c>
      <c r="J27" s="17" t="str">
        <f>IF(_xlfn.XLOOKUP(($A27&amp;"_"&amp;TEXT(J$2,"yyyy-mm-dd")),[1]SURVEY123!$A:$A,[1]SURVEY123!$AG:$AG,"")&lt;0,"0.0000",_xlfn.XLOOKUP(($A27&amp;"_"&amp;TEXT(J$2,"yyyy-mm-dd")),[1]SURVEY123!$A:$A,[1]SURVEY123!$AG:$AG,""))</f>
        <v/>
      </c>
      <c r="K27" s="17" t="str">
        <f>IF(_xlfn.XLOOKUP(($A27&amp;"_"&amp;TEXT(K$2,"yyyy-mm-dd")),[1]SURVEY123!$A:$A,[1]SURVEY123!$AG:$AG,"")&lt;0,"0.0000",_xlfn.XLOOKUP(($A27&amp;"_"&amp;TEXT(K$2,"yyyy-mm-dd")),[1]SURVEY123!$A:$A,[1]SURVEY123!$AG:$AG,""))</f>
        <v/>
      </c>
      <c r="L27" s="17" t="str">
        <f>IF(_xlfn.XLOOKUP(($A27&amp;"_"&amp;TEXT(L$2,"yyyy-mm-dd")),[1]SURVEY123!$A:$A,[1]SURVEY123!$AG:$AG,"")&lt;0,"0.0000",_xlfn.XLOOKUP(($A27&amp;"_"&amp;TEXT(L$2,"yyyy-mm-dd")),[1]SURVEY123!$A:$A,[1]SURVEY123!$AG:$AG,""))</f>
        <v/>
      </c>
      <c r="M27" s="17" t="str">
        <f>IF(_xlfn.XLOOKUP(($A27&amp;"_"&amp;TEXT(M$2,"yyyy-mm-dd")),[1]SURVEY123!$A:$A,[1]SURVEY123!$AG:$AG,"")&lt;0,"0.0000",_xlfn.XLOOKUP(($A27&amp;"_"&amp;TEXT(M$2,"yyyy-mm-dd")),[1]SURVEY123!$A:$A,[1]SURVEY123!$AG:$AG,""))</f>
        <v/>
      </c>
      <c r="N27" s="17" t="str">
        <f>IF(_xlfn.XLOOKUP(($A27&amp;"_"&amp;TEXT(N$2,"yyyy-mm-dd")),[1]SURVEY123!$A:$A,[1]SURVEY123!$AG:$AG,"")&lt;0,"0.0000",_xlfn.XLOOKUP(($A27&amp;"_"&amp;TEXT(N$2,"yyyy-mm-dd")),[1]SURVEY123!$A:$A,[1]SURVEY123!$AG:$AG,""))</f>
        <v/>
      </c>
      <c r="O27" s="17" t="str">
        <f>IF(_xlfn.XLOOKUP(($A27&amp;"_"&amp;TEXT(O$2,"yyyy-mm-dd")),[1]SURVEY123!$A:$A,[1]SURVEY123!$AG:$AG,"")&lt;0,"0.0000",_xlfn.XLOOKUP(($A27&amp;"_"&amp;TEXT(O$2,"yyyy-mm-dd")),[1]SURVEY123!$A:$A,[1]SURVEY123!$AG:$AG,""))</f>
        <v/>
      </c>
      <c r="P27" s="17" t="str">
        <f>IF(_xlfn.XLOOKUP(($A27&amp;"_"&amp;TEXT(P$2,"yyyy-mm-dd")),[1]SURVEY123!$A:$A,[1]SURVEY123!$AG:$AG,"")&lt;0,"0.0000",_xlfn.XLOOKUP(($A27&amp;"_"&amp;TEXT(P$2,"yyyy-mm-dd")),[1]SURVEY123!$A:$A,[1]SURVEY123!$AG:$AG,""))</f>
        <v/>
      </c>
      <c r="Q27" s="16" t="str">
        <f>IF(_xlfn.XLOOKUP(($A27&amp;"_"&amp;TEXT(Q$2,"yyyy-mm-dd")),[1]SURVEY123!$A:$A,[1]SURVEY123!$AG:$AG,"")&lt;0,"0.0000",_xlfn.XLOOKUP(($A27&amp;"_"&amp;TEXT(Q$2,"yyyy-mm-dd")),[1]SURVEY123!$A:$A,[1]SURVEY123!$AG:$AG,""))</f>
        <v/>
      </c>
      <c r="R27" s="3">
        <f t="shared" si="1"/>
        <v>0</v>
      </c>
      <c r="S27" s="3">
        <f t="shared" si="2"/>
        <v>0</v>
      </c>
      <c r="T27" s="12" t="str" cm="1">
        <f t="array" ref="T27">_xlfn.IFS(B27="","NA",R27=0, "Excellent", S27=0, "Good", OR(S27=1, S27=2), "Fair", S27&gt;=3, "Poor")</f>
        <v>NA</v>
      </c>
    </row>
    <row r="28" spans="1:20">
      <c r="A28" s="3" t="s">
        <v>31</v>
      </c>
      <c r="B28" s="25" t="str">
        <f t="shared" si="0"/>
        <v/>
      </c>
      <c r="C28" s="17" t="str">
        <f>IF(_xlfn.XLOOKUP(($A28&amp;"_"&amp;TEXT(C$2,"yyyy-mm-dd")),[1]SURVEY123!$A:$A,[1]SURVEY123!$AG:$AG,"")&lt;0,"0.0000",_xlfn.XLOOKUP(($A28&amp;"_"&amp;TEXT(C$2,"yyyy-mm-dd")),[1]SURVEY123!$A:$A,[1]SURVEY123!$AG:$AG,""))</f>
        <v/>
      </c>
      <c r="D28" s="17" t="str">
        <f>IF(_xlfn.XLOOKUP(($A28&amp;"_"&amp;TEXT(D$2,"yyyy-mm-dd")),[1]SURVEY123!$A:$A,[1]SURVEY123!$AG:$AG,"")&lt;0,"0.0000",_xlfn.XLOOKUP(($A28&amp;"_"&amp;TEXT(D$2,"yyyy-mm-dd")),[1]SURVEY123!$A:$A,[1]SURVEY123!$AG:$AG,""))</f>
        <v/>
      </c>
      <c r="E28" s="17" t="str">
        <f>IF(_xlfn.XLOOKUP(($A28&amp;"_"&amp;TEXT(E$2,"yyyy-mm-dd")),[1]SURVEY123!$A:$A,[1]SURVEY123!$AG:$AG,"")&lt;0,"0.0000",_xlfn.XLOOKUP(($A28&amp;"_"&amp;TEXT(E$2,"yyyy-mm-dd")),[1]SURVEY123!$A:$A,[1]SURVEY123!$AG:$AG,""))</f>
        <v/>
      </c>
      <c r="F28" s="17" t="str">
        <f>IF(_xlfn.XLOOKUP(($A28&amp;"_"&amp;TEXT(F$2,"yyyy-mm-dd")),[1]SURVEY123!$A:$A,[1]SURVEY123!$AG:$AG,"")&lt;0,"0.0000",_xlfn.XLOOKUP(($A28&amp;"_"&amp;TEXT(F$2,"yyyy-mm-dd")),[1]SURVEY123!$A:$A,[1]SURVEY123!$AG:$AG,""))</f>
        <v/>
      </c>
      <c r="G28" s="17" t="str">
        <f>IF(_xlfn.XLOOKUP(($A28&amp;"_"&amp;TEXT(G$2,"yyyy-mm-dd")),[1]SURVEY123!$A:$A,[1]SURVEY123!$AG:$AG,"")&lt;0,"0.0000",_xlfn.XLOOKUP(($A28&amp;"_"&amp;TEXT(G$2,"yyyy-mm-dd")),[1]SURVEY123!$A:$A,[1]SURVEY123!$AG:$AG,""))</f>
        <v/>
      </c>
      <c r="H28" s="17" t="str">
        <f>IF(_xlfn.XLOOKUP(($A28&amp;"_"&amp;TEXT(H$2,"yyyy-mm-dd")),[1]SURVEY123!$A:$A,[1]SURVEY123!$AG:$AG,"")&lt;0,"0.0000",_xlfn.XLOOKUP(($A28&amp;"_"&amp;TEXT(H$2,"yyyy-mm-dd")),[1]SURVEY123!$A:$A,[1]SURVEY123!$AG:$AG,""))</f>
        <v/>
      </c>
      <c r="I28" s="17" t="str">
        <f>IF(_xlfn.XLOOKUP(($A28&amp;"_"&amp;TEXT(I$2,"yyyy-mm-dd")),[1]SURVEY123!$A:$A,[1]SURVEY123!$AG:$AG,"")&lt;0,"0.0000",_xlfn.XLOOKUP(($A28&amp;"_"&amp;TEXT(I$2,"yyyy-mm-dd")),[1]SURVEY123!$A:$A,[1]SURVEY123!$AG:$AG,""))</f>
        <v/>
      </c>
      <c r="J28" s="17" t="str">
        <f>IF(_xlfn.XLOOKUP(($A28&amp;"_"&amp;TEXT(J$2,"yyyy-mm-dd")),[1]SURVEY123!$A:$A,[1]SURVEY123!$AG:$AG,"")&lt;0,"0.0000",_xlfn.XLOOKUP(($A28&amp;"_"&amp;TEXT(J$2,"yyyy-mm-dd")),[1]SURVEY123!$A:$A,[1]SURVEY123!$AG:$AG,""))</f>
        <v/>
      </c>
      <c r="K28" s="17" t="str">
        <f>IF(_xlfn.XLOOKUP(($A28&amp;"_"&amp;TEXT(K$2,"yyyy-mm-dd")),[1]SURVEY123!$A:$A,[1]SURVEY123!$AG:$AG,"")&lt;0,"0.0000",_xlfn.XLOOKUP(($A28&amp;"_"&amp;TEXT(K$2,"yyyy-mm-dd")),[1]SURVEY123!$A:$A,[1]SURVEY123!$AG:$AG,""))</f>
        <v/>
      </c>
      <c r="L28" s="17" t="str">
        <f>IF(_xlfn.XLOOKUP(($A28&amp;"_"&amp;TEXT(L$2,"yyyy-mm-dd")),[1]SURVEY123!$A:$A,[1]SURVEY123!$AG:$AG,"")&lt;0,"0.0000",_xlfn.XLOOKUP(($A28&amp;"_"&amp;TEXT(L$2,"yyyy-mm-dd")),[1]SURVEY123!$A:$A,[1]SURVEY123!$AG:$AG,""))</f>
        <v/>
      </c>
      <c r="M28" s="17" t="str">
        <f>IF(_xlfn.XLOOKUP(($A28&amp;"_"&amp;TEXT(M$2,"yyyy-mm-dd")),[1]SURVEY123!$A:$A,[1]SURVEY123!$AG:$AG,"")&lt;0,"0.0000",_xlfn.XLOOKUP(($A28&amp;"_"&amp;TEXT(M$2,"yyyy-mm-dd")),[1]SURVEY123!$A:$A,[1]SURVEY123!$AG:$AG,""))</f>
        <v/>
      </c>
      <c r="N28" s="17" t="str">
        <f>IF(_xlfn.XLOOKUP(($A28&amp;"_"&amp;TEXT(N$2,"yyyy-mm-dd")),[1]SURVEY123!$A:$A,[1]SURVEY123!$AG:$AG,"")&lt;0,"0.0000",_xlfn.XLOOKUP(($A28&amp;"_"&amp;TEXT(N$2,"yyyy-mm-dd")),[1]SURVEY123!$A:$A,[1]SURVEY123!$AG:$AG,""))</f>
        <v/>
      </c>
      <c r="O28" s="17" t="str">
        <f>IF(_xlfn.XLOOKUP(($A28&amp;"_"&amp;TEXT(O$2,"yyyy-mm-dd")),[1]SURVEY123!$A:$A,[1]SURVEY123!$AG:$AG,"")&lt;0,"0.0000",_xlfn.XLOOKUP(($A28&amp;"_"&amp;TEXT(O$2,"yyyy-mm-dd")),[1]SURVEY123!$A:$A,[1]SURVEY123!$AG:$AG,""))</f>
        <v/>
      </c>
      <c r="P28" s="17" t="str">
        <f>IF(_xlfn.XLOOKUP(($A28&amp;"_"&amp;TEXT(P$2,"yyyy-mm-dd")),[1]SURVEY123!$A:$A,[1]SURVEY123!$AG:$AG,"")&lt;0,"0.0000",_xlfn.XLOOKUP(($A28&amp;"_"&amp;TEXT(P$2,"yyyy-mm-dd")),[1]SURVEY123!$A:$A,[1]SURVEY123!$AG:$AG,""))</f>
        <v/>
      </c>
      <c r="Q28" s="16" t="str">
        <f>IF(_xlfn.XLOOKUP(($A28&amp;"_"&amp;TEXT(Q$2,"yyyy-mm-dd")),[1]SURVEY123!$A:$A,[1]SURVEY123!$AG:$AG,"")&lt;0,"0.0000",_xlfn.XLOOKUP(($A28&amp;"_"&amp;TEXT(Q$2,"yyyy-mm-dd")),[1]SURVEY123!$A:$A,[1]SURVEY123!$AG:$AG,""))</f>
        <v/>
      </c>
      <c r="R28" s="3">
        <f t="shared" si="1"/>
        <v>0</v>
      </c>
      <c r="S28" s="3">
        <f t="shared" si="2"/>
        <v>0</v>
      </c>
      <c r="T28" s="12" t="str" cm="1">
        <f t="array" ref="T28">_xlfn.IFS(B28="","NA",R28=0, "Excellent", S28=0, "Good", OR(S28=1, S28=2), "Fair", S28&gt;=3, "Poor")</f>
        <v>NA</v>
      </c>
    </row>
    <row r="29" spans="1:20">
      <c r="A29" s="3" t="s">
        <v>32</v>
      </c>
      <c r="B29" s="25">
        <f t="shared" si="0"/>
        <v>8.9623999999999995E-2</v>
      </c>
      <c r="C29" s="17">
        <f>IF(_xlfn.XLOOKUP(($A29&amp;"_"&amp;TEXT(C$2,"yyyy-mm-dd")),[1]SURVEY123!$A:$A,[1]SURVEY123!$AG:$AG,"")&lt;0,"0.0000",_xlfn.XLOOKUP(($A29&amp;"_"&amp;TEXT(C$2,"yyyy-mm-dd")),[1]SURVEY123!$A:$A,[1]SURVEY123!$AG:$AG,""))</f>
        <v>7.2709999999999997E-2</v>
      </c>
      <c r="D29" s="17">
        <f>IF(_xlfn.XLOOKUP(($A29&amp;"_"&amp;TEXT(D$2,"yyyy-mm-dd")),[1]SURVEY123!$A:$A,[1]SURVEY123!$AG:$AG,"")&lt;0,"0.0000",_xlfn.XLOOKUP(($A29&amp;"_"&amp;TEXT(D$2,"yyyy-mm-dd")),[1]SURVEY123!$A:$A,[1]SURVEY123!$AG:$AG,""))</f>
        <v>5.9799999999999999E-2</v>
      </c>
      <c r="E29" s="17" t="str">
        <f>IF(_xlfn.XLOOKUP(($A29&amp;"_"&amp;TEXT(E$2,"yyyy-mm-dd")),[1]SURVEY123!$A:$A,[1]SURVEY123!$AG:$AG,"")&lt;0,"0.0000",_xlfn.XLOOKUP(($A29&amp;"_"&amp;TEXT(E$2,"yyyy-mm-dd")),[1]SURVEY123!$A:$A,[1]SURVEY123!$AG:$AG,""))</f>
        <v/>
      </c>
      <c r="F29" s="17">
        <f>IF(_xlfn.XLOOKUP(($A29&amp;"_"&amp;TEXT(F$2,"yyyy-mm-dd")),[1]SURVEY123!$A:$A,[1]SURVEY123!$AG:$AG,"")&lt;0,"0.0000",_xlfn.XLOOKUP(($A29&amp;"_"&amp;TEXT(F$2,"yyyy-mm-dd")),[1]SURVEY123!$A:$A,[1]SURVEY123!$AG:$AG,""))</f>
        <v>6.8250000000000005E-2</v>
      </c>
      <c r="G29" s="17">
        <f>IF(_xlfn.XLOOKUP(($A29&amp;"_"&amp;TEXT(G$2,"yyyy-mm-dd")),[1]SURVEY123!$A:$A,[1]SURVEY123!$AG:$AG,"")&lt;0,"0.0000",_xlfn.XLOOKUP(($A29&amp;"_"&amp;TEXT(G$2,"yyyy-mm-dd")),[1]SURVEY123!$A:$A,[1]SURVEY123!$AG:$AG,""))</f>
        <v>5.7860000000000002E-2</v>
      </c>
      <c r="H29" s="17">
        <f>IF(_xlfn.XLOOKUP(($A29&amp;"_"&amp;TEXT(H$2,"yyyy-mm-dd")),[1]SURVEY123!$A:$A,[1]SURVEY123!$AG:$AG,"")&lt;0,"0.0000",_xlfn.XLOOKUP(($A29&amp;"_"&amp;TEXT(H$2,"yyyy-mm-dd")),[1]SURVEY123!$A:$A,[1]SURVEY123!$AG:$AG,""))</f>
        <v>0.12427000000000001</v>
      </c>
      <c r="I29" s="17">
        <f>IF(_xlfn.XLOOKUP(($A29&amp;"_"&amp;TEXT(I$2,"yyyy-mm-dd")),[1]SURVEY123!$A:$A,[1]SURVEY123!$AG:$AG,"")&lt;0,"0.0000",_xlfn.XLOOKUP(($A29&amp;"_"&amp;TEXT(I$2,"yyyy-mm-dd")),[1]SURVEY123!$A:$A,[1]SURVEY123!$AG:$AG,""))</f>
        <v>0.1177</v>
      </c>
      <c r="J29" s="17">
        <f>IF(_xlfn.XLOOKUP(($A29&amp;"_"&amp;TEXT(J$2,"yyyy-mm-dd")),[1]SURVEY123!$A:$A,[1]SURVEY123!$AG:$AG,"")&lt;0,"0.0000",_xlfn.XLOOKUP(($A29&amp;"_"&amp;TEXT(J$2,"yyyy-mm-dd")),[1]SURVEY123!$A:$A,[1]SURVEY123!$AG:$AG,""))</f>
        <v>0.10002999999999999</v>
      </c>
      <c r="K29" s="17">
        <f>IF(_xlfn.XLOOKUP(($A29&amp;"_"&amp;TEXT(K$2,"yyyy-mm-dd")),[1]SURVEY123!$A:$A,[1]SURVEY123!$AG:$AG,"")&lt;0,"0.0000",_xlfn.XLOOKUP(($A29&amp;"_"&amp;TEXT(K$2,"yyyy-mm-dd")),[1]SURVEY123!$A:$A,[1]SURVEY123!$AG:$AG,""))</f>
        <v>0.12511</v>
      </c>
      <c r="L29" s="17">
        <f>IF(_xlfn.XLOOKUP(($A29&amp;"_"&amp;TEXT(L$2,"yyyy-mm-dd")),[1]SURVEY123!$A:$A,[1]SURVEY123!$AG:$AG,"")&lt;0,"0.0000",_xlfn.XLOOKUP(($A29&amp;"_"&amp;TEXT(L$2,"yyyy-mm-dd")),[1]SURVEY123!$A:$A,[1]SURVEY123!$AG:$AG,""))</f>
        <v>7.6139999999999999E-2</v>
      </c>
      <c r="M29" s="17" t="str">
        <f>IF(_xlfn.XLOOKUP(($A29&amp;"_"&amp;TEXT(M$2,"yyyy-mm-dd")),[1]SURVEY123!$A:$A,[1]SURVEY123!$AG:$AG,"")&lt;0,"0.0000",_xlfn.XLOOKUP(($A29&amp;"_"&amp;TEXT(M$2,"yyyy-mm-dd")),[1]SURVEY123!$A:$A,[1]SURVEY123!$AG:$AG,""))</f>
        <v/>
      </c>
      <c r="N29" s="17">
        <f>IF(_xlfn.XLOOKUP(($A29&amp;"_"&amp;TEXT(N$2,"yyyy-mm-dd")),[1]SURVEY123!$A:$A,[1]SURVEY123!$AG:$AG,"")&lt;0,"0.0000",_xlfn.XLOOKUP(($A29&amp;"_"&amp;TEXT(N$2,"yyyy-mm-dd")),[1]SURVEY123!$A:$A,[1]SURVEY123!$AG:$AG,""))</f>
        <v>9.4369999999999996E-2</v>
      </c>
      <c r="O29" s="17" t="str">
        <f>IF(_xlfn.XLOOKUP(($A29&amp;"_"&amp;TEXT(O$2,"yyyy-mm-dd")),[1]SURVEY123!$A:$A,[1]SURVEY123!$AG:$AG,"")&lt;0,"0.0000",_xlfn.XLOOKUP(($A29&amp;"_"&amp;TEXT(O$2,"yyyy-mm-dd")),[1]SURVEY123!$A:$A,[1]SURVEY123!$AG:$AG,""))</f>
        <v/>
      </c>
      <c r="P29" s="17" t="str">
        <f>IF(_xlfn.XLOOKUP(($A29&amp;"_"&amp;TEXT(P$2,"yyyy-mm-dd")),[1]SURVEY123!$A:$A,[1]SURVEY123!$AG:$AG,"")&lt;0,"0.0000",_xlfn.XLOOKUP(($A29&amp;"_"&amp;TEXT(P$2,"yyyy-mm-dd")),[1]SURVEY123!$A:$A,[1]SURVEY123!$AG:$AG,""))</f>
        <v/>
      </c>
      <c r="Q29" s="16" t="str">
        <f>IF(_xlfn.XLOOKUP(($A29&amp;"_"&amp;TEXT(Q$2,"yyyy-mm-dd")),[1]SURVEY123!$A:$A,[1]SURVEY123!$AG:$AG,"")&lt;0,"0.0000",_xlfn.XLOOKUP(($A29&amp;"_"&amp;TEXT(Q$2,"yyyy-mm-dd")),[1]SURVEY123!$A:$A,[1]SURVEY123!$AG:$AG,""))</f>
        <v/>
      </c>
      <c r="R29" s="3">
        <f t="shared" si="1"/>
        <v>10</v>
      </c>
      <c r="S29" s="3">
        <f t="shared" si="2"/>
        <v>4</v>
      </c>
      <c r="T29" s="12" t="str" cm="1">
        <f t="array" ref="T29">_xlfn.IFS(B29="","NA",R29=0, "Excellent", S29=0, "Good", OR(S29=1, S29=2), "Fair", S29&gt;=3, "Poor")</f>
        <v>Poor</v>
      </c>
    </row>
    <row r="30" spans="1:20">
      <c r="A30" s="3" t="s">
        <v>33</v>
      </c>
      <c r="B30" s="25">
        <f t="shared" si="0"/>
        <v>6.486090909090908E-2</v>
      </c>
      <c r="C30" s="17">
        <f>IF(_xlfn.XLOOKUP(($A30&amp;"_"&amp;TEXT(C$2,"yyyy-mm-dd")),[1]SURVEY123!$A:$A,[1]SURVEY123!$AG:$AG,"")&lt;0,"0.0000",_xlfn.XLOOKUP(($A30&amp;"_"&amp;TEXT(C$2,"yyyy-mm-dd")),[1]SURVEY123!$A:$A,[1]SURVEY123!$AG:$AG,""))</f>
        <v>0.16195000000000001</v>
      </c>
      <c r="D30" s="17">
        <f>IF(_xlfn.XLOOKUP(($A30&amp;"_"&amp;TEXT(D$2,"yyyy-mm-dd")),[1]SURVEY123!$A:$A,[1]SURVEY123!$AG:$AG,"")&lt;0,"0.0000",_xlfn.XLOOKUP(($A30&amp;"_"&amp;TEXT(D$2,"yyyy-mm-dd")),[1]SURVEY123!$A:$A,[1]SURVEY123!$AG:$AG,""))</f>
        <v>0.11191</v>
      </c>
      <c r="E30" s="17">
        <f>IF(_xlfn.XLOOKUP(($A30&amp;"_"&amp;TEXT(E$2,"yyyy-mm-dd")),[1]SURVEY123!$A:$A,[1]SURVEY123!$AG:$AG,"")&lt;0,"0.0000",_xlfn.XLOOKUP(($A30&amp;"_"&amp;TEXT(E$2,"yyyy-mm-dd")),[1]SURVEY123!$A:$A,[1]SURVEY123!$AG:$AG,""))</f>
        <v>6.8199999999999997E-2</v>
      </c>
      <c r="F30" s="17">
        <f>IF(_xlfn.XLOOKUP(($A30&amp;"_"&amp;TEXT(F$2,"yyyy-mm-dd")),[1]SURVEY123!$A:$A,[1]SURVEY123!$AG:$AG,"")&lt;0,"0.0000",_xlfn.XLOOKUP(($A30&amp;"_"&amp;TEXT(F$2,"yyyy-mm-dd")),[1]SURVEY123!$A:$A,[1]SURVEY123!$AG:$AG,""))</f>
        <v>3.1850000000000003E-2</v>
      </c>
      <c r="G30" s="17">
        <f>IF(_xlfn.XLOOKUP(($A30&amp;"_"&amp;TEXT(G$2,"yyyy-mm-dd")),[1]SURVEY123!$A:$A,[1]SURVEY123!$AG:$AG,"")&lt;0,"0.0000",_xlfn.XLOOKUP(($A30&amp;"_"&amp;TEXT(G$2,"yyyy-mm-dd")),[1]SURVEY123!$A:$A,[1]SURVEY123!$AG:$AG,""))</f>
        <v>7.5999999999999998E-2</v>
      </c>
      <c r="H30" s="17" t="str">
        <f>IF(_xlfn.XLOOKUP(($A30&amp;"_"&amp;TEXT(H$2,"yyyy-mm-dd")),[1]SURVEY123!$A:$A,[1]SURVEY123!$AG:$AG,"")&lt;0,"0.0000",_xlfn.XLOOKUP(($A30&amp;"_"&amp;TEXT(H$2,"yyyy-mm-dd")),[1]SURVEY123!$A:$A,[1]SURVEY123!$AG:$AG,""))</f>
        <v/>
      </c>
      <c r="I30" s="17">
        <f>IF(_xlfn.XLOOKUP(($A30&amp;"_"&amp;TEXT(I$2,"yyyy-mm-dd")),[1]SURVEY123!$A:$A,[1]SURVEY123!$AG:$AG,"")&lt;0,"0.0000",_xlfn.XLOOKUP(($A30&amp;"_"&amp;TEXT(I$2,"yyyy-mm-dd")),[1]SURVEY123!$A:$A,[1]SURVEY123!$AG:$AG,""))</f>
        <v>0.12096999999999999</v>
      </c>
      <c r="J30" s="17">
        <f>IF(_xlfn.XLOOKUP(($A30&amp;"_"&amp;TEXT(J$2,"yyyy-mm-dd")),[1]SURVEY123!$A:$A,[1]SURVEY123!$AG:$AG,"")&lt;0,"0.0000",_xlfn.XLOOKUP(($A30&amp;"_"&amp;TEXT(J$2,"yyyy-mm-dd")),[1]SURVEY123!$A:$A,[1]SURVEY123!$AG:$AG,""))</f>
        <v>2.034E-2</v>
      </c>
      <c r="K30" s="17">
        <f>IF(_xlfn.XLOOKUP(($A30&amp;"_"&amp;TEXT(K$2,"yyyy-mm-dd")),[1]SURVEY123!$A:$A,[1]SURVEY123!$AG:$AG,"")&lt;0,"0.0000",_xlfn.XLOOKUP(($A30&amp;"_"&amp;TEXT(K$2,"yyyy-mm-dd")),[1]SURVEY123!$A:$A,[1]SURVEY123!$AG:$AG,""))</f>
        <v>5.0610000000000002E-2</v>
      </c>
      <c r="L30" s="17">
        <f>IF(_xlfn.XLOOKUP(($A30&amp;"_"&amp;TEXT(L$2,"yyyy-mm-dd")),[1]SURVEY123!$A:$A,[1]SURVEY123!$AG:$AG,"")&lt;0,"0.0000",_xlfn.XLOOKUP(($A30&amp;"_"&amp;TEXT(L$2,"yyyy-mm-dd")),[1]SURVEY123!$A:$A,[1]SURVEY123!$AG:$AG,""))</f>
        <v>3.3869999999999997E-2</v>
      </c>
      <c r="M30" s="17">
        <f>IF(_xlfn.XLOOKUP(($A30&amp;"_"&amp;TEXT(M$2,"yyyy-mm-dd")),[1]SURVEY123!$A:$A,[1]SURVEY123!$AG:$AG,"")&lt;0,"0.0000",_xlfn.XLOOKUP(($A30&amp;"_"&amp;TEXT(M$2,"yyyy-mm-dd")),[1]SURVEY123!$A:$A,[1]SURVEY123!$AG:$AG,""))</f>
        <v>2.4590000000000001E-2</v>
      </c>
      <c r="N30" s="17">
        <f>IF(_xlfn.XLOOKUP(($A30&amp;"_"&amp;TEXT(N$2,"yyyy-mm-dd")),[1]SURVEY123!$A:$A,[1]SURVEY123!$AG:$AG,"")&lt;0,"0.0000",_xlfn.XLOOKUP(($A30&amp;"_"&amp;TEXT(N$2,"yyyy-mm-dd")),[1]SURVEY123!$A:$A,[1]SURVEY123!$AG:$AG,""))</f>
        <v>1.3180000000000001E-2</v>
      </c>
      <c r="O30" s="17" t="str">
        <f>IF(_xlfn.XLOOKUP(($A30&amp;"_"&amp;TEXT(O$2,"yyyy-mm-dd")),[1]SURVEY123!$A:$A,[1]SURVEY123!$AG:$AG,"")&lt;0,"0.0000",_xlfn.XLOOKUP(($A30&amp;"_"&amp;TEXT(O$2,"yyyy-mm-dd")),[1]SURVEY123!$A:$A,[1]SURVEY123!$AG:$AG,""))</f>
        <v/>
      </c>
      <c r="P30" s="17" t="str">
        <f>IF(_xlfn.XLOOKUP(($A30&amp;"_"&amp;TEXT(P$2,"yyyy-mm-dd")),[1]SURVEY123!$A:$A,[1]SURVEY123!$AG:$AG,"")&lt;0,"0.0000",_xlfn.XLOOKUP(($A30&amp;"_"&amp;TEXT(P$2,"yyyy-mm-dd")),[1]SURVEY123!$A:$A,[1]SURVEY123!$AG:$AG,""))</f>
        <v/>
      </c>
      <c r="Q30" s="16" t="str">
        <f>IF(_xlfn.XLOOKUP(($A30&amp;"_"&amp;TEXT(Q$2,"yyyy-mm-dd")),[1]SURVEY123!$A:$A,[1]SURVEY123!$AG:$AG,"")&lt;0,"0.0000",_xlfn.XLOOKUP(($A30&amp;"_"&amp;TEXT(Q$2,"yyyy-mm-dd")),[1]SURVEY123!$A:$A,[1]SURVEY123!$AG:$AG,""))</f>
        <v/>
      </c>
      <c r="R30" s="3">
        <f t="shared" si="1"/>
        <v>6</v>
      </c>
      <c r="S30" s="3">
        <f t="shared" si="2"/>
        <v>3</v>
      </c>
      <c r="T30" s="12" t="str" cm="1">
        <f t="array" ref="T30">_xlfn.IFS(B30="","NA",R30=0, "Excellent", S30=0, "Good", OR(S30=1, S30=2), "Fair", S30&gt;=3, "Poor")</f>
        <v>Poor</v>
      </c>
    </row>
    <row r="31" spans="1:20">
      <c r="A31" s="3" t="s">
        <v>34</v>
      </c>
      <c r="B31" s="25">
        <f t="shared" si="0"/>
        <v>5.3019166666666666E-2</v>
      </c>
      <c r="C31" s="17">
        <f>IF(_xlfn.XLOOKUP(($A31&amp;"_"&amp;TEXT(C$2,"yyyy-mm-dd")),[1]SURVEY123!$A:$A,[1]SURVEY123!$AG:$AG,"")&lt;0,"0.0000",_xlfn.XLOOKUP(($A31&amp;"_"&amp;TEXT(C$2,"yyyy-mm-dd")),[1]SURVEY123!$A:$A,[1]SURVEY123!$AG:$AG,""))</f>
        <v>5.7430000000000002E-2</v>
      </c>
      <c r="D31" s="17">
        <f>IF(_xlfn.XLOOKUP(($A31&amp;"_"&amp;TEXT(D$2,"yyyy-mm-dd")),[1]SURVEY123!$A:$A,[1]SURVEY123!$AG:$AG,"")&lt;0,"0.0000",_xlfn.XLOOKUP(($A31&amp;"_"&amp;TEXT(D$2,"yyyy-mm-dd")),[1]SURVEY123!$A:$A,[1]SURVEY123!$AG:$AG,""))</f>
        <v>6.3189999999999996E-2</v>
      </c>
      <c r="E31" s="17">
        <f>IF(_xlfn.XLOOKUP(($A31&amp;"_"&amp;TEXT(E$2,"yyyy-mm-dd")),[1]SURVEY123!$A:$A,[1]SURVEY123!$AG:$AG,"")&lt;0,"0.0000",_xlfn.XLOOKUP(($A31&amp;"_"&amp;TEXT(E$2,"yyyy-mm-dd")),[1]SURVEY123!$A:$A,[1]SURVEY123!$AG:$AG,""))</f>
        <v>6.0830000000000002E-2</v>
      </c>
      <c r="F31" s="17">
        <f>IF(_xlfn.XLOOKUP(($A31&amp;"_"&amp;TEXT(F$2,"yyyy-mm-dd")),[1]SURVEY123!$A:$A,[1]SURVEY123!$AG:$AG,"")&lt;0,"0.0000",_xlfn.XLOOKUP(($A31&amp;"_"&amp;TEXT(F$2,"yyyy-mm-dd")),[1]SURVEY123!$A:$A,[1]SURVEY123!$AG:$AG,""))</f>
        <v>8.1300000000000001E-3</v>
      </c>
      <c r="G31" s="17">
        <f>IF(_xlfn.XLOOKUP(($A31&amp;"_"&amp;TEXT(G$2,"yyyy-mm-dd")),[1]SURVEY123!$A:$A,[1]SURVEY123!$AG:$AG,"")&lt;0,"0.0000",_xlfn.XLOOKUP(($A31&amp;"_"&amp;TEXT(G$2,"yyyy-mm-dd")),[1]SURVEY123!$A:$A,[1]SURVEY123!$AG:$AG,""))</f>
        <v>3.0099999999999998E-2</v>
      </c>
      <c r="H31" s="17">
        <f>IF(_xlfn.XLOOKUP(($A31&amp;"_"&amp;TEXT(H$2,"yyyy-mm-dd")),[1]SURVEY123!$A:$A,[1]SURVEY123!$AG:$AG,"")&lt;0,"0.0000",_xlfn.XLOOKUP(($A31&amp;"_"&amp;TEXT(H$2,"yyyy-mm-dd")),[1]SURVEY123!$A:$A,[1]SURVEY123!$AG:$AG,""))</f>
        <v>1.4579999999999999E-2</v>
      </c>
      <c r="I31" s="17">
        <f>IF(_xlfn.XLOOKUP(($A31&amp;"_"&amp;TEXT(I$2,"yyyy-mm-dd")),[1]SURVEY123!$A:$A,[1]SURVEY123!$AG:$AG,"")&lt;0,"0.0000",_xlfn.XLOOKUP(($A31&amp;"_"&amp;TEXT(I$2,"yyyy-mm-dd")),[1]SURVEY123!$A:$A,[1]SURVEY123!$AG:$AG,""))</f>
        <v>1.694E-2</v>
      </c>
      <c r="J31" s="17">
        <f>IF(_xlfn.XLOOKUP(($A31&amp;"_"&amp;TEXT(J$2,"yyyy-mm-dd")),[1]SURVEY123!$A:$A,[1]SURVEY123!$AG:$AG,"")&lt;0,"0.0000",_xlfn.XLOOKUP(($A31&amp;"_"&amp;TEXT(J$2,"yyyy-mm-dd")),[1]SURVEY123!$A:$A,[1]SURVEY123!$AG:$AG,""))</f>
        <v>0.19455</v>
      </c>
      <c r="K31" s="17">
        <f>IF(_xlfn.XLOOKUP(($A31&amp;"_"&amp;TEXT(K$2,"yyyy-mm-dd")),[1]SURVEY123!$A:$A,[1]SURVEY123!$AG:$AG,"")&lt;0,"0.0000",_xlfn.XLOOKUP(($A31&amp;"_"&amp;TEXT(K$2,"yyyy-mm-dd")),[1]SURVEY123!$A:$A,[1]SURVEY123!$AG:$AG,""))</f>
        <v>1.5859999999999999E-2</v>
      </c>
      <c r="L31" s="17">
        <f>IF(_xlfn.XLOOKUP(($A31&amp;"_"&amp;TEXT(L$2,"yyyy-mm-dd")),[1]SURVEY123!$A:$A,[1]SURVEY123!$AG:$AG,"")&lt;0,"0.0000",_xlfn.XLOOKUP(($A31&amp;"_"&amp;TEXT(L$2,"yyyy-mm-dd")),[1]SURVEY123!$A:$A,[1]SURVEY123!$AG:$AG,""))</f>
        <v>1.521E-2</v>
      </c>
      <c r="M31" s="17">
        <f>IF(_xlfn.XLOOKUP(($A31&amp;"_"&amp;TEXT(M$2,"yyyy-mm-dd")),[1]SURVEY123!$A:$A,[1]SURVEY123!$AG:$AG,"")&lt;0,"0.0000",_xlfn.XLOOKUP(($A31&amp;"_"&amp;TEXT(M$2,"yyyy-mm-dd")),[1]SURVEY123!$A:$A,[1]SURVEY123!$AG:$AG,""))</f>
        <v>7.5969999999999996E-2</v>
      </c>
      <c r="N31" s="17">
        <f>IF(_xlfn.XLOOKUP(($A31&amp;"_"&amp;TEXT(N$2,"yyyy-mm-dd")),[1]SURVEY123!$A:$A,[1]SURVEY123!$AG:$AG,"")&lt;0,"0.0000",_xlfn.XLOOKUP(($A31&amp;"_"&amp;TEXT(N$2,"yyyy-mm-dd")),[1]SURVEY123!$A:$A,[1]SURVEY123!$AG:$AG,""))</f>
        <v>8.344E-2</v>
      </c>
      <c r="O31" s="17" t="str">
        <f>IF(_xlfn.XLOOKUP(($A31&amp;"_"&amp;TEXT(O$2,"yyyy-mm-dd")),[1]SURVEY123!$A:$A,[1]SURVEY123!$AG:$AG,"")&lt;0,"0.0000",_xlfn.XLOOKUP(($A31&amp;"_"&amp;TEXT(O$2,"yyyy-mm-dd")),[1]SURVEY123!$A:$A,[1]SURVEY123!$AG:$AG,""))</f>
        <v/>
      </c>
      <c r="P31" s="17" t="str">
        <f>IF(_xlfn.XLOOKUP(($A31&amp;"_"&amp;TEXT(P$2,"yyyy-mm-dd")),[1]SURVEY123!$A:$A,[1]SURVEY123!$AG:$AG,"")&lt;0,"0.0000",_xlfn.XLOOKUP(($A31&amp;"_"&amp;TEXT(P$2,"yyyy-mm-dd")),[1]SURVEY123!$A:$A,[1]SURVEY123!$AG:$AG,""))</f>
        <v/>
      </c>
      <c r="Q31" s="16" t="str">
        <f>IF(_xlfn.XLOOKUP(($A31&amp;"_"&amp;TEXT(Q$2,"yyyy-mm-dd")),[1]SURVEY123!$A:$A,[1]SURVEY123!$AG:$AG,"")&lt;0,"0.0000",_xlfn.XLOOKUP(($A31&amp;"_"&amp;TEXT(Q$2,"yyyy-mm-dd")),[1]SURVEY123!$A:$A,[1]SURVEY123!$AG:$AG,""))</f>
        <v/>
      </c>
      <c r="R31" s="3">
        <f t="shared" si="1"/>
        <v>6</v>
      </c>
      <c r="S31" s="3">
        <f t="shared" si="2"/>
        <v>1</v>
      </c>
      <c r="T31" s="12" t="str" cm="1">
        <f t="array" ref="T31">_xlfn.IFS(B31="","NA",R31=0, "Excellent", S31=0, "Good", OR(S31=1, S31=2), "Fair", S31&gt;=3, "Poor")</f>
        <v>Fair</v>
      </c>
    </row>
    <row r="32" spans="1:20">
      <c r="A32" s="3" t="s">
        <v>35</v>
      </c>
      <c r="B32" s="25">
        <f t="shared" si="0"/>
        <v>4.1115555555555558E-2</v>
      </c>
      <c r="C32" s="17" t="str">
        <f>IF(_xlfn.XLOOKUP(($A32&amp;"_"&amp;TEXT(C$2,"yyyy-mm-dd")),[1]SURVEY123!$A:$A,[1]SURVEY123!$AG:$AG,"")&lt;0,"0.0000",_xlfn.XLOOKUP(($A32&amp;"_"&amp;TEXT(C$2,"yyyy-mm-dd")),[1]SURVEY123!$A:$A,[1]SURVEY123!$AG:$AG,""))</f>
        <v/>
      </c>
      <c r="D32" s="17">
        <f>IF(_xlfn.XLOOKUP(($A32&amp;"_"&amp;TEXT(D$2,"yyyy-mm-dd")),[1]SURVEY123!$A:$A,[1]SURVEY123!$AG:$AG,"")&lt;0,"0.0000",_xlfn.XLOOKUP(($A32&amp;"_"&amp;TEXT(D$2,"yyyy-mm-dd")),[1]SURVEY123!$A:$A,[1]SURVEY123!$AG:$AG,""))</f>
        <v>2.8570000000000002E-2</v>
      </c>
      <c r="E32" s="17" t="str">
        <f>IF(_xlfn.XLOOKUP(($A32&amp;"_"&amp;TEXT(E$2,"yyyy-mm-dd")),[1]SURVEY123!$A:$A,[1]SURVEY123!$AG:$AG,"")&lt;0,"0.0000",_xlfn.XLOOKUP(($A32&amp;"_"&amp;TEXT(E$2,"yyyy-mm-dd")),[1]SURVEY123!$A:$A,[1]SURVEY123!$AG:$AG,""))</f>
        <v/>
      </c>
      <c r="F32" s="17">
        <f>IF(_xlfn.XLOOKUP(($A32&amp;"_"&amp;TEXT(F$2,"yyyy-mm-dd")),[1]SURVEY123!$A:$A,[1]SURVEY123!$AG:$AG,"")&lt;0,"0.0000",_xlfn.XLOOKUP(($A32&amp;"_"&amp;TEXT(F$2,"yyyy-mm-dd")),[1]SURVEY123!$A:$A,[1]SURVEY123!$AG:$AG,""))</f>
        <v>1.5299999999999999E-2</v>
      </c>
      <c r="G32" s="17">
        <f>IF(_xlfn.XLOOKUP(($A32&amp;"_"&amp;TEXT(G$2,"yyyy-mm-dd")),[1]SURVEY123!$A:$A,[1]SURVEY123!$AG:$AG,"")&lt;0,"0.0000",_xlfn.XLOOKUP(($A32&amp;"_"&amp;TEXT(G$2,"yyyy-mm-dd")),[1]SURVEY123!$A:$A,[1]SURVEY123!$AG:$AG,""))</f>
        <v>2.0459999999999999E-2</v>
      </c>
      <c r="H32" s="17" t="str">
        <f>IF(_xlfn.XLOOKUP(($A32&amp;"_"&amp;TEXT(H$2,"yyyy-mm-dd")),[1]SURVEY123!$A:$A,[1]SURVEY123!$AG:$AG,"")&lt;0,"0.0000",_xlfn.XLOOKUP(($A32&amp;"_"&amp;TEXT(H$2,"yyyy-mm-dd")),[1]SURVEY123!$A:$A,[1]SURVEY123!$AG:$AG,""))</f>
        <v/>
      </c>
      <c r="I32" s="17">
        <f>IF(_xlfn.XLOOKUP(($A32&amp;"_"&amp;TEXT(I$2,"yyyy-mm-dd")),[1]SURVEY123!$A:$A,[1]SURVEY123!$AG:$AG,"")&lt;0,"0.0000",_xlfn.XLOOKUP(($A32&amp;"_"&amp;TEXT(I$2,"yyyy-mm-dd")),[1]SURVEY123!$A:$A,[1]SURVEY123!$AG:$AG,""))</f>
        <v>4.0189999999999997E-2</v>
      </c>
      <c r="J32" s="17">
        <f>IF(_xlfn.XLOOKUP(($A32&amp;"_"&amp;TEXT(J$2,"yyyy-mm-dd")),[1]SURVEY123!$A:$A,[1]SURVEY123!$AG:$AG,"")&lt;0,"0.0000",_xlfn.XLOOKUP(($A32&amp;"_"&amp;TEXT(J$2,"yyyy-mm-dd")),[1]SURVEY123!$A:$A,[1]SURVEY123!$AG:$AG,""))</f>
        <v>3.9570000000000001E-2</v>
      </c>
      <c r="K32" s="17">
        <f>IF(_xlfn.XLOOKUP(($A32&amp;"_"&amp;TEXT(K$2,"yyyy-mm-dd")),[1]SURVEY123!$A:$A,[1]SURVEY123!$AG:$AG,"")&lt;0,"0.0000",_xlfn.XLOOKUP(($A32&amp;"_"&amp;TEXT(K$2,"yyyy-mm-dd")),[1]SURVEY123!$A:$A,[1]SURVEY123!$AG:$AG,""))</f>
        <v>3.8210000000000001E-2</v>
      </c>
      <c r="L32" s="17">
        <f>IF(_xlfn.XLOOKUP(($A32&amp;"_"&amp;TEXT(L$2,"yyyy-mm-dd")),[1]SURVEY123!$A:$A,[1]SURVEY123!$AG:$AG,"")&lt;0,"0.0000",_xlfn.XLOOKUP(($A32&amp;"_"&amp;TEXT(L$2,"yyyy-mm-dd")),[1]SURVEY123!$A:$A,[1]SURVEY123!$AG:$AG,""))</f>
        <v>1.41E-2</v>
      </c>
      <c r="M32" s="17">
        <f>IF(_xlfn.XLOOKUP(($A32&amp;"_"&amp;TEXT(M$2,"yyyy-mm-dd")),[1]SURVEY123!$A:$A,[1]SURVEY123!$AG:$AG,"")&lt;0,"0.0000",_xlfn.XLOOKUP(($A32&amp;"_"&amp;TEXT(M$2,"yyyy-mm-dd")),[1]SURVEY123!$A:$A,[1]SURVEY123!$AG:$AG,""))</f>
        <v>0.14254</v>
      </c>
      <c r="N32" s="17">
        <f>IF(_xlfn.XLOOKUP(($A32&amp;"_"&amp;TEXT(N$2,"yyyy-mm-dd")),[1]SURVEY123!$A:$A,[1]SURVEY123!$AG:$AG,"")&lt;0,"0.0000",_xlfn.XLOOKUP(($A32&amp;"_"&amp;TEXT(N$2,"yyyy-mm-dd")),[1]SURVEY123!$A:$A,[1]SURVEY123!$AG:$AG,""))</f>
        <v>3.1099999999999999E-2</v>
      </c>
      <c r="O32" s="17" t="str">
        <f>IF(_xlfn.XLOOKUP(($A32&amp;"_"&amp;TEXT(O$2,"yyyy-mm-dd")),[1]SURVEY123!$A:$A,[1]SURVEY123!$AG:$AG,"")&lt;0,"0.0000",_xlfn.XLOOKUP(($A32&amp;"_"&amp;TEXT(O$2,"yyyy-mm-dd")),[1]SURVEY123!$A:$A,[1]SURVEY123!$AG:$AG,""))</f>
        <v/>
      </c>
      <c r="P32" s="17" t="str">
        <f>IF(_xlfn.XLOOKUP(($A32&amp;"_"&amp;TEXT(P$2,"yyyy-mm-dd")),[1]SURVEY123!$A:$A,[1]SURVEY123!$AG:$AG,"")&lt;0,"0.0000",_xlfn.XLOOKUP(($A32&amp;"_"&amp;TEXT(P$2,"yyyy-mm-dd")),[1]SURVEY123!$A:$A,[1]SURVEY123!$AG:$AG,""))</f>
        <v/>
      </c>
      <c r="Q32" s="16" t="str">
        <f>IF(_xlfn.XLOOKUP(($A32&amp;"_"&amp;TEXT(Q$2,"yyyy-mm-dd")),[1]SURVEY123!$A:$A,[1]SURVEY123!$AG:$AG,"")&lt;0,"0.0000",_xlfn.XLOOKUP(($A32&amp;"_"&amp;TEXT(Q$2,"yyyy-mm-dd")),[1]SURVEY123!$A:$A,[1]SURVEY123!$AG:$AG,""))</f>
        <v/>
      </c>
      <c r="R32" s="3">
        <f t="shared" si="1"/>
        <v>1</v>
      </c>
      <c r="S32" s="3">
        <f t="shared" si="2"/>
        <v>1</v>
      </c>
      <c r="T32" s="12" t="str" cm="1">
        <f t="array" ref="T32">_xlfn.IFS(B32="","NA",R32=0, "Excellent", S32=0, "Good", OR(S32=1, S32=2), "Fair", S32&gt;=3, "Poor")</f>
        <v>Fair</v>
      </c>
    </row>
    <row r="33" spans="1:20">
      <c r="A33" s="3" t="s">
        <v>36</v>
      </c>
      <c r="B33" s="25" t="str">
        <f t="shared" si="0"/>
        <v/>
      </c>
      <c r="C33" s="17" t="str">
        <f>IF(_xlfn.XLOOKUP(($A33&amp;"_"&amp;TEXT(C$2,"yyyy-mm-dd")),[1]SURVEY123!$A:$A,[1]SURVEY123!$AG:$AG,"")&lt;0,"0.0000",_xlfn.XLOOKUP(($A33&amp;"_"&amp;TEXT(C$2,"yyyy-mm-dd")),[1]SURVEY123!$A:$A,[1]SURVEY123!$AG:$AG,""))</f>
        <v/>
      </c>
      <c r="D33" s="17" t="str">
        <f>IF(_xlfn.XLOOKUP(($A33&amp;"_"&amp;TEXT(D$2,"yyyy-mm-dd")),[1]SURVEY123!$A:$A,[1]SURVEY123!$AG:$AG,"")&lt;0,"0.0000",_xlfn.XLOOKUP(($A33&amp;"_"&amp;TEXT(D$2,"yyyy-mm-dd")),[1]SURVEY123!$A:$A,[1]SURVEY123!$AG:$AG,""))</f>
        <v/>
      </c>
      <c r="E33" s="17" t="str">
        <f>IF(_xlfn.XLOOKUP(($A33&amp;"_"&amp;TEXT(E$2,"yyyy-mm-dd")),[1]SURVEY123!$A:$A,[1]SURVEY123!$AG:$AG,"")&lt;0,"0.0000",_xlfn.XLOOKUP(($A33&amp;"_"&amp;TEXT(E$2,"yyyy-mm-dd")),[1]SURVEY123!$A:$A,[1]SURVEY123!$AG:$AG,""))</f>
        <v/>
      </c>
      <c r="F33" s="17" t="str">
        <f>IF(_xlfn.XLOOKUP(($A33&amp;"_"&amp;TEXT(F$2,"yyyy-mm-dd")),[1]SURVEY123!$A:$A,[1]SURVEY123!$AG:$AG,"")&lt;0,"0.0000",_xlfn.XLOOKUP(($A33&amp;"_"&amp;TEXT(F$2,"yyyy-mm-dd")),[1]SURVEY123!$A:$A,[1]SURVEY123!$AG:$AG,""))</f>
        <v/>
      </c>
      <c r="G33" s="17" t="str">
        <f>IF(_xlfn.XLOOKUP(($A33&amp;"_"&amp;TEXT(G$2,"yyyy-mm-dd")),[1]SURVEY123!$A:$A,[1]SURVEY123!$AG:$AG,"")&lt;0,"0.0000",_xlfn.XLOOKUP(($A33&amp;"_"&amp;TEXT(G$2,"yyyy-mm-dd")),[1]SURVEY123!$A:$A,[1]SURVEY123!$AG:$AG,""))</f>
        <v/>
      </c>
      <c r="H33" s="17" t="str">
        <f>IF(_xlfn.XLOOKUP(($A33&amp;"_"&amp;TEXT(H$2,"yyyy-mm-dd")),[1]SURVEY123!$A:$A,[1]SURVEY123!$AG:$AG,"")&lt;0,"0.0000",_xlfn.XLOOKUP(($A33&amp;"_"&amp;TEXT(H$2,"yyyy-mm-dd")),[1]SURVEY123!$A:$A,[1]SURVEY123!$AG:$AG,""))</f>
        <v/>
      </c>
      <c r="I33" s="17" t="str">
        <f>IF(_xlfn.XLOOKUP(($A33&amp;"_"&amp;TEXT(I$2,"yyyy-mm-dd")),[1]SURVEY123!$A:$A,[1]SURVEY123!$AG:$AG,"")&lt;0,"0.0000",_xlfn.XLOOKUP(($A33&amp;"_"&amp;TEXT(I$2,"yyyy-mm-dd")),[1]SURVEY123!$A:$A,[1]SURVEY123!$AG:$AG,""))</f>
        <v/>
      </c>
      <c r="J33" s="17" t="str">
        <f>IF(_xlfn.XLOOKUP(($A33&amp;"_"&amp;TEXT(J$2,"yyyy-mm-dd")),[1]SURVEY123!$A:$A,[1]SURVEY123!$AG:$AG,"")&lt;0,"0.0000",_xlfn.XLOOKUP(($A33&amp;"_"&amp;TEXT(J$2,"yyyy-mm-dd")),[1]SURVEY123!$A:$A,[1]SURVEY123!$AG:$AG,""))</f>
        <v/>
      </c>
      <c r="K33" s="17" t="str">
        <f>IF(_xlfn.XLOOKUP(($A33&amp;"_"&amp;TEXT(K$2,"yyyy-mm-dd")),[1]SURVEY123!$A:$A,[1]SURVEY123!$AG:$AG,"")&lt;0,"0.0000",_xlfn.XLOOKUP(($A33&amp;"_"&amp;TEXT(K$2,"yyyy-mm-dd")),[1]SURVEY123!$A:$A,[1]SURVEY123!$AG:$AG,""))</f>
        <v/>
      </c>
      <c r="L33" s="17" t="str">
        <f>IF(_xlfn.XLOOKUP(($A33&amp;"_"&amp;TEXT(L$2,"yyyy-mm-dd")),[1]SURVEY123!$A:$A,[1]SURVEY123!$AG:$AG,"")&lt;0,"0.0000",_xlfn.XLOOKUP(($A33&amp;"_"&amp;TEXT(L$2,"yyyy-mm-dd")),[1]SURVEY123!$A:$A,[1]SURVEY123!$AG:$AG,""))</f>
        <v/>
      </c>
      <c r="M33" s="17" t="str">
        <f>IF(_xlfn.XLOOKUP(($A33&amp;"_"&amp;TEXT(M$2,"yyyy-mm-dd")),[1]SURVEY123!$A:$A,[1]SURVEY123!$AG:$AG,"")&lt;0,"0.0000",_xlfn.XLOOKUP(($A33&amp;"_"&amp;TEXT(M$2,"yyyy-mm-dd")),[1]SURVEY123!$A:$A,[1]SURVEY123!$AG:$AG,""))</f>
        <v/>
      </c>
      <c r="N33" s="17" t="str">
        <f>IF(_xlfn.XLOOKUP(($A33&amp;"_"&amp;TEXT(N$2,"yyyy-mm-dd")),[1]SURVEY123!$A:$A,[1]SURVEY123!$AG:$AG,"")&lt;0,"0.0000",_xlfn.XLOOKUP(($A33&amp;"_"&amp;TEXT(N$2,"yyyy-mm-dd")),[1]SURVEY123!$A:$A,[1]SURVEY123!$AG:$AG,""))</f>
        <v/>
      </c>
      <c r="O33" s="17" t="str">
        <f>IF(_xlfn.XLOOKUP(($A33&amp;"_"&amp;TEXT(O$2,"yyyy-mm-dd")),[1]SURVEY123!$A:$A,[1]SURVEY123!$AG:$AG,"")&lt;0,"0.0000",_xlfn.XLOOKUP(($A33&amp;"_"&amp;TEXT(O$2,"yyyy-mm-dd")),[1]SURVEY123!$A:$A,[1]SURVEY123!$AG:$AG,""))</f>
        <v/>
      </c>
      <c r="P33" s="17" t="str">
        <f>IF(_xlfn.XLOOKUP(($A33&amp;"_"&amp;TEXT(P$2,"yyyy-mm-dd")),[1]SURVEY123!$A:$A,[1]SURVEY123!$AG:$AG,"")&lt;0,"0.0000",_xlfn.XLOOKUP(($A33&amp;"_"&amp;TEXT(P$2,"yyyy-mm-dd")),[1]SURVEY123!$A:$A,[1]SURVEY123!$AG:$AG,""))</f>
        <v/>
      </c>
      <c r="Q33" s="16" t="str">
        <f>IF(_xlfn.XLOOKUP(($A33&amp;"_"&amp;TEXT(Q$2,"yyyy-mm-dd")),[1]SURVEY123!$A:$A,[1]SURVEY123!$AG:$AG,"")&lt;0,"0.0000",_xlfn.XLOOKUP(($A33&amp;"_"&amp;TEXT(Q$2,"yyyy-mm-dd")),[1]SURVEY123!$A:$A,[1]SURVEY123!$AG:$AG,""))</f>
        <v/>
      </c>
      <c r="R33" s="3">
        <f t="shared" si="1"/>
        <v>0</v>
      </c>
      <c r="S33" s="3">
        <f t="shared" si="2"/>
        <v>0</v>
      </c>
      <c r="T33" s="12" t="str" cm="1">
        <f t="array" ref="T33">_xlfn.IFS(B33="","NA",R33=0, "Excellent", S33=0, "Good", OR(S33=1, S33=2), "Fair", S33&gt;=3, "Poor")</f>
        <v>NA</v>
      </c>
    </row>
    <row r="34" spans="1:20">
      <c r="A34" s="3" t="s">
        <v>37</v>
      </c>
      <c r="B34" s="25">
        <f t="shared" si="0"/>
        <v>0.20415090909090908</v>
      </c>
      <c r="C34" s="17">
        <f>IF(_xlfn.XLOOKUP(($A34&amp;"_"&amp;TEXT(C$2,"yyyy-mm-dd")),[1]SURVEY123!$A:$A,[1]SURVEY123!$AG:$AG,"")&lt;0,"0.0000",_xlfn.XLOOKUP(($A34&amp;"_"&amp;TEXT(C$2,"yyyy-mm-dd")),[1]SURVEY123!$A:$A,[1]SURVEY123!$AG:$AG,""))</f>
        <v>0.11697</v>
      </c>
      <c r="D34" s="17">
        <f>IF(_xlfn.XLOOKUP(($A34&amp;"_"&amp;TEXT(D$2,"yyyy-mm-dd")),[1]SURVEY123!$A:$A,[1]SURVEY123!$AG:$AG,"")&lt;0,"0.0000",_xlfn.XLOOKUP(($A34&amp;"_"&amp;TEXT(D$2,"yyyy-mm-dd")),[1]SURVEY123!$A:$A,[1]SURVEY123!$AG:$AG,""))</f>
        <v>0.17041999999999999</v>
      </c>
      <c r="E34" s="17">
        <f>IF(_xlfn.XLOOKUP(($A34&amp;"_"&amp;TEXT(E$2,"yyyy-mm-dd")),[1]SURVEY123!$A:$A,[1]SURVEY123!$AG:$AG,"")&lt;0,"0.0000",_xlfn.XLOOKUP(($A34&amp;"_"&amp;TEXT(E$2,"yyyy-mm-dd")),[1]SURVEY123!$A:$A,[1]SURVEY123!$AG:$AG,""))</f>
        <v>5.6950000000000001E-2</v>
      </c>
      <c r="F34" s="17">
        <f>IF(_xlfn.XLOOKUP(($A34&amp;"_"&amp;TEXT(F$2,"yyyy-mm-dd")),[1]SURVEY123!$A:$A,[1]SURVEY123!$AG:$AG,"")&lt;0,"0.0000",_xlfn.XLOOKUP(($A34&amp;"_"&amp;TEXT(F$2,"yyyy-mm-dd")),[1]SURVEY123!$A:$A,[1]SURVEY123!$AG:$AG,""))</f>
        <v>3.6139999999999999E-2</v>
      </c>
      <c r="G34" s="17">
        <f>IF(_xlfn.XLOOKUP(($A34&amp;"_"&amp;TEXT(G$2,"yyyy-mm-dd")),[1]SURVEY123!$A:$A,[1]SURVEY123!$AG:$AG,"")&lt;0,"0.0000",_xlfn.XLOOKUP(($A34&amp;"_"&amp;TEXT(G$2,"yyyy-mm-dd")),[1]SURVEY123!$A:$A,[1]SURVEY123!$AG:$AG,""))</f>
        <v>0.10244</v>
      </c>
      <c r="H34" s="17" t="str">
        <f>IF(_xlfn.XLOOKUP(($A34&amp;"_"&amp;TEXT(H$2,"yyyy-mm-dd")),[1]SURVEY123!$A:$A,[1]SURVEY123!$AG:$AG,"")&lt;0,"0.0000",_xlfn.XLOOKUP(($A34&amp;"_"&amp;TEXT(H$2,"yyyy-mm-dd")),[1]SURVEY123!$A:$A,[1]SURVEY123!$AG:$AG,""))</f>
        <v/>
      </c>
      <c r="I34" s="17">
        <f>IF(_xlfn.XLOOKUP(($A34&amp;"_"&amp;TEXT(I$2,"yyyy-mm-dd")),[1]SURVEY123!$A:$A,[1]SURVEY123!$AG:$AG,"")&lt;0,"0.0000",_xlfn.XLOOKUP(($A34&amp;"_"&amp;TEXT(I$2,"yyyy-mm-dd")),[1]SURVEY123!$A:$A,[1]SURVEY123!$AG:$AG,""))</f>
        <v>0.10296</v>
      </c>
      <c r="J34" s="17">
        <f>IF(_xlfn.XLOOKUP(($A34&amp;"_"&amp;TEXT(J$2,"yyyy-mm-dd")),[1]SURVEY123!$A:$A,[1]SURVEY123!$AG:$AG,"")&lt;0,"0.0000",_xlfn.XLOOKUP(($A34&amp;"_"&amp;TEXT(J$2,"yyyy-mm-dd")),[1]SURVEY123!$A:$A,[1]SURVEY123!$AG:$AG,""))</f>
        <v>0.97097</v>
      </c>
      <c r="K34" s="17">
        <f>IF(_xlfn.XLOOKUP(($A34&amp;"_"&amp;TEXT(K$2,"yyyy-mm-dd")),[1]SURVEY123!$A:$A,[1]SURVEY123!$AG:$AG,"")&lt;0,"0.0000",_xlfn.XLOOKUP(($A34&amp;"_"&amp;TEXT(K$2,"yyyy-mm-dd")),[1]SURVEY123!$A:$A,[1]SURVEY123!$AG:$AG,""))</f>
        <v>0.19633999999999999</v>
      </c>
      <c r="L34" s="17">
        <f>IF(_xlfn.XLOOKUP(($A34&amp;"_"&amp;TEXT(L$2,"yyyy-mm-dd")),[1]SURVEY123!$A:$A,[1]SURVEY123!$AG:$AG,"")&lt;0,"0.0000",_xlfn.XLOOKUP(($A34&amp;"_"&amp;TEXT(L$2,"yyyy-mm-dd")),[1]SURVEY123!$A:$A,[1]SURVEY123!$AG:$AG,""))</f>
        <v>0.23832999999999999</v>
      </c>
      <c r="M34" s="17">
        <f>IF(_xlfn.XLOOKUP(($A34&amp;"_"&amp;TEXT(M$2,"yyyy-mm-dd")),[1]SURVEY123!$A:$A,[1]SURVEY123!$AG:$AG,"")&lt;0,"0.0000",_xlfn.XLOOKUP(($A34&amp;"_"&amp;TEXT(M$2,"yyyy-mm-dd")),[1]SURVEY123!$A:$A,[1]SURVEY123!$AG:$AG,""))</f>
        <v>0.11117</v>
      </c>
      <c r="N34" s="17">
        <f>IF(_xlfn.XLOOKUP(($A34&amp;"_"&amp;TEXT(N$2,"yyyy-mm-dd")),[1]SURVEY123!$A:$A,[1]SURVEY123!$AG:$AG,"")&lt;0,"0.0000",_xlfn.XLOOKUP(($A34&amp;"_"&amp;TEXT(N$2,"yyyy-mm-dd")),[1]SURVEY123!$A:$A,[1]SURVEY123!$AG:$AG,""))</f>
        <v>0.14297000000000001</v>
      </c>
      <c r="O34" s="17" t="str">
        <f>IF(_xlfn.XLOOKUP(($A34&amp;"_"&amp;TEXT(O$2,"yyyy-mm-dd")),[1]SURVEY123!$A:$A,[1]SURVEY123!$AG:$AG,"")&lt;0,"0.0000",_xlfn.XLOOKUP(($A34&amp;"_"&amp;TEXT(O$2,"yyyy-mm-dd")),[1]SURVEY123!$A:$A,[1]SURVEY123!$AG:$AG,""))</f>
        <v/>
      </c>
      <c r="P34" s="17" t="str">
        <f>IF(_xlfn.XLOOKUP(($A34&amp;"_"&amp;TEXT(P$2,"yyyy-mm-dd")),[1]SURVEY123!$A:$A,[1]SURVEY123!$AG:$AG,"")&lt;0,"0.0000",_xlfn.XLOOKUP(($A34&amp;"_"&amp;TEXT(P$2,"yyyy-mm-dd")),[1]SURVEY123!$A:$A,[1]SURVEY123!$AG:$AG,""))</f>
        <v/>
      </c>
      <c r="Q34" s="16" t="str">
        <f>IF(_xlfn.XLOOKUP(($A34&amp;"_"&amp;TEXT(Q$2,"yyyy-mm-dd")),[1]SURVEY123!$A:$A,[1]SURVEY123!$AG:$AG,"")&lt;0,"0.0000",_xlfn.XLOOKUP(($A34&amp;"_"&amp;TEXT(Q$2,"yyyy-mm-dd")),[1]SURVEY123!$A:$A,[1]SURVEY123!$AG:$AG,""))</f>
        <v/>
      </c>
      <c r="R34" s="3">
        <f t="shared" si="1"/>
        <v>10</v>
      </c>
      <c r="S34" s="3">
        <f t="shared" si="2"/>
        <v>9</v>
      </c>
      <c r="T34" s="12" t="str" cm="1">
        <f t="array" ref="T34">_xlfn.IFS(B34="","NA",R34=0, "Excellent", S34=0, "Good", OR(S34=1, S34=2), "Fair", S34&gt;=3, "Poor")</f>
        <v>Poor</v>
      </c>
    </row>
    <row r="35" spans="1:20">
      <c r="A35" s="3" t="s">
        <v>38</v>
      </c>
      <c r="B35" s="25">
        <f t="shared" si="0"/>
        <v>1.9631818181818181E-2</v>
      </c>
      <c r="C35" s="17">
        <f>IF(_xlfn.XLOOKUP(($A35&amp;"_"&amp;TEXT(C$2,"yyyy-mm-dd")),[1]SURVEY123!$A:$A,[1]SURVEY123!$AG:$AG,"")&lt;0,"0.0000",_xlfn.XLOOKUP(($A35&amp;"_"&amp;TEXT(C$2,"yyyy-mm-dd")),[1]SURVEY123!$A:$A,[1]SURVEY123!$AG:$AG,""))</f>
        <v>3.4759999999999999E-2</v>
      </c>
      <c r="D35" s="17">
        <f>IF(_xlfn.XLOOKUP(($A35&amp;"_"&amp;TEXT(D$2,"yyyy-mm-dd")),[1]SURVEY123!$A:$A,[1]SURVEY123!$AG:$AG,"")&lt;0,"0.0000",_xlfn.XLOOKUP(($A35&amp;"_"&amp;TEXT(D$2,"yyyy-mm-dd")),[1]SURVEY123!$A:$A,[1]SURVEY123!$AG:$AG,""))</f>
        <v>1.1520000000000001E-2</v>
      </c>
      <c r="E35" s="17">
        <f>IF(_xlfn.XLOOKUP(($A35&amp;"_"&amp;TEXT(E$2,"yyyy-mm-dd")),[1]SURVEY123!$A:$A,[1]SURVEY123!$AG:$AG,"")&lt;0,"0.0000",_xlfn.XLOOKUP(($A35&amp;"_"&amp;TEXT(E$2,"yyyy-mm-dd")),[1]SURVEY123!$A:$A,[1]SURVEY123!$AG:$AG,""))</f>
        <v>3.4169999999999999E-2</v>
      </c>
      <c r="F35" s="17">
        <f>IF(_xlfn.XLOOKUP(($A35&amp;"_"&amp;TEXT(F$2,"yyyy-mm-dd")),[1]SURVEY123!$A:$A,[1]SURVEY123!$AG:$AG,"")&lt;0,"0.0000",_xlfn.XLOOKUP(($A35&amp;"_"&amp;TEXT(F$2,"yyyy-mm-dd")),[1]SURVEY123!$A:$A,[1]SURVEY123!$AG:$AG,""))</f>
        <v>9.1599999999999997E-3</v>
      </c>
      <c r="G35" s="17">
        <f>IF(_xlfn.XLOOKUP(($A35&amp;"_"&amp;TEXT(G$2,"yyyy-mm-dd")),[1]SURVEY123!$A:$A,[1]SURVEY123!$AG:$AG,"")&lt;0,"0.0000",_xlfn.XLOOKUP(($A35&amp;"_"&amp;TEXT(G$2,"yyyy-mm-dd")),[1]SURVEY123!$A:$A,[1]SURVEY123!$AG:$AG,""))</f>
        <v>1.7010000000000001E-2</v>
      </c>
      <c r="H35" s="17" t="str">
        <f>IF(_xlfn.XLOOKUP(($A35&amp;"_"&amp;TEXT(H$2,"yyyy-mm-dd")),[1]SURVEY123!$A:$A,[1]SURVEY123!$AG:$AG,"")&lt;0,"0.0000",_xlfn.XLOOKUP(($A35&amp;"_"&amp;TEXT(H$2,"yyyy-mm-dd")),[1]SURVEY123!$A:$A,[1]SURVEY123!$AG:$AG,""))</f>
        <v/>
      </c>
      <c r="I35" s="17">
        <f>IF(_xlfn.XLOOKUP(($A35&amp;"_"&amp;TEXT(I$2,"yyyy-mm-dd")),[1]SURVEY123!$A:$A,[1]SURVEY123!$AG:$AG,"")&lt;0,"0.0000",_xlfn.XLOOKUP(($A35&amp;"_"&amp;TEXT(I$2,"yyyy-mm-dd")),[1]SURVEY123!$A:$A,[1]SURVEY123!$AG:$AG,""))</f>
        <v>3.4529999999999998E-2</v>
      </c>
      <c r="J35" s="17">
        <f>IF(_xlfn.XLOOKUP(($A35&amp;"_"&amp;TEXT(J$2,"yyyy-mm-dd")),[1]SURVEY123!$A:$A,[1]SURVEY123!$AG:$AG,"")&lt;0,"0.0000",_xlfn.XLOOKUP(($A35&amp;"_"&amp;TEXT(J$2,"yyyy-mm-dd")),[1]SURVEY123!$A:$A,[1]SURVEY123!$AG:$AG,""))</f>
        <v>1.9429999999999999E-2</v>
      </c>
      <c r="K35" s="17">
        <f>IF(_xlfn.XLOOKUP(($A35&amp;"_"&amp;TEXT(K$2,"yyyy-mm-dd")),[1]SURVEY123!$A:$A,[1]SURVEY123!$AG:$AG,"")&lt;0,"0.0000",_xlfn.XLOOKUP(($A35&amp;"_"&amp;TEXT(K$2,"yyyy-mm-dd")),[1]SURVEY123!$A:$A,[1]SURVEY123!$AG:$AG,""))</f>
        <v>1.294E-2</v>
      </c>
      <c r="L35" s="17">
        <f>IF(_xlfn.XLOOKUP(($A35&amp;"_"&amp;TEXT(L$2,"yyyy-mm-dd")),[1]SURVEY123!$A:$A,[1]SURVEY123!$AG:$AG,"")&lt;0,"0.0000",_xlfn.XLOOKUP(($A35&amp;"_"&amp;TEXT(L$2,"yyyy-mm-dd")),[1]SURVEY123!$A:$A,[1]SURVEY123!$AG:$AG,""))</f>
        <v>5.1799999999999997E-3</v>
      </c>
      <c r="M35" s="17">
        <f>IF(_xlfn.XLOOKUP(($A35&amp;"_"&amp;TEXT(M$2,"yyyy-mm-dd")),[1]SURVEY123!$A:$A,[1]SURVEY123!$AG:$AG,"")&lt;0,"0.0000",_xlfn.XLOOKUP(($A35&amp;"_"&amp;TEXT(M$2,"yyyy-mm-dd")),[1]SURVEY123!$A:$A,[1]SURVEY123!$AG:$AG,""))</f>
        <v>2.4680000000000001E-2</v>
      </c>
      <c r="N35" s="17">
        <f>IF(_xlfn.XLOOKUP(($A35&amp;"_"&amp;TEXT(N$2,"yyyy-mm-dd")),[1]SURVEY123!$A:$A,[1]SURVEY123!$AG:$AG,"")&lt;0,"0.0000",_xlfn.XLOOKUP(($A35&amp;"_"&amp;TEXT(N$2,"yyyy-mm-dd")),[1]SURVEY123!$A:$A,[1]SURVEY123!$AG:$AG,""))</f>
        <v>1.257E-2</v>
      </c>
      <c r="O35" s="17" t="str">
        <f>IF(_xlfn.XLOOKUP(($A35&amp;"_"&amp;TEXT(O$2,"yyyy-mm-dd")),[1]SURVEY123!$A:$A,[1]SURVEY123!$AG:$AG,"")&lt;0,"0.0000",_xlfn.XLOOKUP(($A35&amp;"_"&amp;TEXT(O$2,"yyyy-mm-dd")),[1]SURVEY123!$A:$A,[1]SURVEY123!$AG:$AG,""))</f>
        <v/>
      </c>
      <c r="P35" s="17" t="str">
        <f>IF(_xlfn.XLOOKUP(($A35&amp;"_"&amp;TEXT(P$2,"yyyy-mm-dd")),[1]SURVEY123!$A:$A,[1]SURVEY123!$AG:$AG,"")&lt;0,"0.0000",_xlfn.XLOOKUP(($A35&amp;"_"&amp;TEXT(P$2,"yyyy-mm-dd")),[1]SURVEY123!$A:$A,[1]SURVEY123!$AG:$AG,""))</f>
        <v/>
      </c>
      <c r="Q35" s="16" t="str">
        <f>IF(_xlfn.XLOOKUP(($A35&amp;"_"&amp;TEXT(Q$2,"yyyy-mm-dd")),[1]SURVEY123!$A:$A,[1]SURVEY123!$AG:$AG,"")&lt;0,"0.0000",_xlfn.XLOOKUP(($A35&amp;"_"&amp;TEXT(Q$2,"yyyy-mm-dd")),[1]SURVEY123!$A:$A,[1]SURVEY123!$AG:$AG,""))</f>
        <v/>
      </c>
      <c r="R35" s="3">
        <f t="shared" si="1"/>
        <v>0</v>
      </c>
      <c r="S35" s="3">
        <f t="shared" si="2"/>
        <v>0</v>
      </c>
      <c r="T35" s="12" t="str" cm="1">
        <f t="array" ref="T35">_xlfn.IFS(B35="","NA",R35=0, "Excellent", S35=0, "Good", OR(S35=1, S35=2), "Fair", S35&gt;=3, "Poor")</f>
        <v>Excellent</v>
      </c>
    </row>
    <row r="36" spans="1:20">
      <c r="A36" s="3" t="s">
        <v>39</v>
      </c>
      <c r="B36" s="25" t="str">
        <f t="shared" si="0"/>
        <v/>
      </c>
      <c r="C36" s="17" t="str">
        <f>IF(_xlfn.XLOOKUP(($A36&amp;"_"&amp;TEXT(C$2,"yyyy-mm-dd")),[1]SURVEY123!$A:$A,[1]SURVEY123!$AG:$AG,"")&lt;0,"0.0000",_xlfn.XLOOKUP(($A36&amp;"_"&amp;TEXT(C$2,"yyyy-mm-dd")),[1]SURVEY123!$A:$A,[1]SURVEY123!$AG:$AG,""))</f>
        <v/>
      </c>
      <c r="D36" s="17" t="str">
        <f>IF(_xlfn.XLOOKUP(($A36&amp;"_"&amp;TEXT(D$2,"yyyy-mm-dd")),[1]SURVEY123!$A:$A,[1]SURVEY123!$AG:$AG,"")&lt;0,"0.0000",_xlfn.XLOOKUP(($A36&amp;"_"&amp;TEXT(D$2,"yyyy-mm-dd")),[1]SURVEY123!$A:$A,[1]SURVEY123!$AG:$AG,""))</f>
        <v/>
      </c>
      <c r="E36" s="17" t="str">
        <f>IF(_xlfn.XLOOKUP(($A36&amp;"_"&amp;TEXT(E$2,"yyyy-mm-dd")),[1]SURVEY123!$A:$A,[1]SURVEY123!$AG:$AG,"")&lt;0,"0.0000",_xlfn.XLOOKUP(($A36&amp;"_"&amp;TEXT(E$2,"yyyy-mm-dd")),[1]SURVEY123!$A:$A,[1]SURVEY123!$AG:$AG,""))</f>
        <v/>
      </c>
      <c r="F36" s="17" t="str">
        <f>IF(_xlfn.XLOOKUP(($A36&amp;"_"&amp;TEXT(F$2,"yyyy-mm-dd")),[1]SURVEY123!$A:$A,[1]SURVEY123!$AG:$AG,"")&lt;0,"0.0000",_xlfn.XLOOKUP(($A36&amp;"_"&amp;TEXT(F$2,"yyyy-mm-dd")),[1]SURVEY123!$A:$A,[1]SURVEY123!$AG:$AG,""))</f>
        <v/>
      </c>
      <c r="G36" s="17" t="str">
        <f>IF(_xlfn.XLOOKUP(($A36&amp;"_"&amp;TEXT(G$2,"yyyy-mm-dd")),[1]SURVEY123!$A:$A,[1]SURVEY123!$AG:$AG,"")&lt;0,"0.0000",_xlfn.XLOOKUP(($A36&amp;"_"&amp;TEXT(G$2,"yyyy-mm-dd")),[1]SURVEY123!$A:$A,[1]SURVEY123!$AG:$AG,""))</f>
        <v/>
      </c>
      <c r="H36" s="17" t="str">
        <f>IF(_xlfn.XLOOKUP(($A36&amp;"_"&amp;TEXT(H$2,"yyyy-mm-dd")),[1]SURVEY123!$A:$A,[1]SURVEY123!$AG:$AG,"")&lt;0,"0.0000",_xlfn.XLOOKUP(($A36&amp;"_"&amp;TEXT(H$2,"yyyy-mm-dd")),[1]SURVEY123!$A:$A,[1]SURVEY123!$AG:$AG,""))</f>
        <v/>
      </c>
      <c r="I36" s="17" t="str">
        <f>IF(_xlfn.XLOOKUP(($A36&amp;"_"&amp;TEXT(I$2,"yyyy-mm-dd")),[1]SURVEY123!$A:$A,[1]SURVEY123!$AG:$AG,"")&lt;0,"0.0000",_xlfn.XLOOKUP(($A36&amp;"_"&amp;TEXT(I$2,"yyyy-mm-dd")),[1]SURVEY123!$A:$A,[1]SURVEY123!$AG:$AG,""))</f>
        <v/>
      </c>
      <c r="J36" s="17" t="str">
        <f>IF(_xlfn.XLOOKUP(($A36&amp;"_"&amp;TEXT(J$2,"yyyy-mm-dd")),[1]SURVEY123!$A:$A,[1]SURVEY123!$AG:$AG,"")&lt;0,"0.0000",_xlfn.XLOOKUP(($A36&amp;"_"&amp;TEXT(J$2,"yyyy-mm-dd")),[1]SURVEY123!$A:$A,[1]SURVEY123!$AG:$AG,""))</f>
        <v/>
      </c>
      <c r="K36" s="17" t="str">
        <f>IF(_xlfn.XLOOKUP(($A36&amp;"_"&amp;TEXT(K$2,"yyyy-mm-dd")),[1]SURVEY123!$A:$A,[1]SURVEY123!$AG:$AG,"")&lt;0,"0.0000",_xlfn.XLOOKUP(($A36&amp;"_"&amp;TEXT(K$2,"yyyy-mm-dd")),[1]SURVEY123!$A:$A,[1]SURVEY123!$AG:$AG,""))</f>
        <v/>
      </c>
      <c r="L36" s="17" t="str">
        <f>IF(_xlfn.XLOOKUP(($A36&amp;"_"&amp;TEXT(L$2,"yyyy-mm-dd")),[1]SURVEY123!$A:$A,[1]SURVEY123!$AG:$AG,"")&lt;0,"0.0000",_xlfn.XLOOKUP(($A36&amp;"_"&amp;TEXT(L$2,"yyyy-mm-dd")),[1]SURVEY123!$A:$A,[1]SURVEY123!$AG:$AG,""))</f>
        <v/>
      </c>
      <c r="M36" s="17" t="str">
        <f>IF(_xlfn.XLOOKUP(($A36&amp;"_"&amp;TEXT(M$2,"yyyy-mm-dd")),[1]SURVEY123!$A:$A,[1]SURVEY123!$AG:$AG,"")&lt;0,"0.0000",_xlfn.XLOOKUP(($A36&amp;"_"&amp;TEXT(M$2,"yyyy-mm-dd")),[1]SURVEY123!$A:$A,[1]SURVEY123!$AG:$AG,""))</f>
        <v/>
      </c>
      <c r="N36" s="17" t="str">
        <f>IF(_xlfn.XLOOKUP(($A36&amp;"_"&amp;TEXT(N$2,"yyyy-mm-dd")),[1]SURVEY123!$A:$A,[1]SURVEY123!$AG:$AG,"")&lt;0,"0.0000",_xlfn.XLOOKUP(($A36&amp;"_"&amp;TEXT(N$2,"yyyy-mm-dd")),[1]SURVEY123!$A:$A,[1]SURVEY123!$AG:$AG,""))</f>
        <v/>
      </c>
      <c r="O36" s="17" t="str">
        <f>IF(_xlfn.XLOOKUP(($A36&amp;"_"&amp;TEXT(O$2,"yyyy-mm-dd")),[1]SURVEY123!$A:$A,[1]SURVEY123!$AG:$AG,"")&lt;0,"0.0000",_xlfn.XLOOKUP(($A36&amp;"_"&amp;TEXT(O$2,"yyyy-mm-dd")),[1]SURVEY123!$A:$A,[1]SURVEY123!$AG:$AG,""))</f>
        <v/>
      </c>
      <c r="P36" s="17" t="str">
        <f>IF(_xlfn.XLOOKUP(($A36&amp;"_"&amp;TEXT(P$2,"yyyy-mm-dd")),[1]SURVEY123!$A:$A,[1]SURVEY123!$AG:$AG,"")&lt;0,"0.0000",_xlfn.XLOOKUP(($A36&amp;"_"&amp;TEXT(P$2,"yyyy-mm-dd")),[1]SURVEY123!$A:$A,[1]SURVEY123!$AG:$AG,""))</f>
        <v/>
      </c>
      <c r="Q36" s="16" t="str">
        <f>IF(_xlfn.XLOOKUP(($A36&amp;"_"&amp;TEXT(Q$2,"yyyy-mm-dd")),[1]SURVEY123!$A:$A,[1]SURVEY123!$AG:$AG,"")&lt;0,"0.0000",_xlfn.XLOOKUP(($A36&amp;"_"&amp;TEXT(Q$2,"yyyy-mm-dd")),[1]SURVEY123!$A:$A,[1]SURVEY123!$AG:$AG,""))</f>
        <v/>
      </c>
      <c r="R36" s="3">
        <f t="shared" si="1"/>
        <v>0</v>
      </c>
      <c r="S36" s="3">
        <f t="shared" si="2"/>
        <v>0</v>
      </c>
      <c r="T36" s="12" t="str" cm="1">
        <f t="array" ref="T36">_xlfn.IFS(B36="","NA",R36=0, "Excellent", S36=0, "Good", OR(S36=1, S36=2), "Fair", S36&gt;=3, "Poor")</f>
        <v>NA</v>
      </c>
    </row>
    <row r="37" spans="1:20">
      <c r="A37" s="3" t="s">
        <v>40</v>
      </c>
      <c r="B37" s="25">
        <f t="shared" si="0"/>
        <v>0.14740636363636361</v>
      </c>
      <c r="C37" s="17">
        <f>IF(_xlfn.XLOOKUP(($A37&amp;"_"&amp;TEXT(C$2,"yyyy-mm-dd")),[1]SURVEY123!$A:$A,[1]SURVEY123!$AG:$AG,"")&lt;0,"0.0000",_xlfn.XLOOKUP(($A37&amp;"_"&amp;TEXT(C$2,"yyyy-mm-dd")),[1]SURVEY123!$A:$A,[1]SURVEY123!$AG:$AG,""))</f>
        <v>3.4549999999999997E-2</v>
      </c>
      <c r="D37" s="17">
        <f>IF(_xlfn.XLOOKUP(($A37&amp;"_"&amp;TEXT(D$2,"yyyy-mm-dd")),[1]SURVEY123!$A:$A,[1]SURVEY123!$AG:$AG,"")&lt;0,"0.0000",_xlfn.XLOOKUP(($A37&amp;"_"&amp;TEXT(D$2,"yyyy-mm-dd")),[1]SURVEY123!$A:$A,[1]SURVEY123!$AG:$AG,""))</f>
        <v>3.2349999999999997E-2</v>
      </c>
      <c r="E37" s="17" t="str">
        <f>IF(_xlfn.XLOOKUP(($A37&amp;"_"&amp;TEXT(E$2,"yyyy-mm-dd")),[1]SURVEY123!$A:$A,[1]SURVEY123!$AG:$AG,"")&lt;0,"0.0000",_xlfn.XLOOKUP(($A37&amp;"_"&amp;TEXT(E$2,"yyyy-mm-dd")),[1]SURVEY123!$A:$A,[1]SURVEY123!$AG:$AG,""))</f>
        <v/>
      </c>
      <c r="F37" s="17">
        <f>IF(_xlfn.XLOOKUP(($A37&amp;"_"&amp;TEXT(F$2,"yyyy-mm-dd")),[1]SURVEY123!$A:$A,[1]SURVEY123!$AG:$AG,"")&lt;0,"0.0000",_xlfn.XLOOKUP(($A37&amp;"_"&amp;TEXT(F$2,"yyyy-mm-dd")),[1]SURVEY123!$A:$A,[1]SURVEY123!$AG:$AG,""))</f>
        <v>1.8249999999999999E-2</v>
      </c>
      <c r="G37" s="17">
        <f>IF(_xlfn.XLOOKUP(($A37&amp;"_"&amp;TEXT(G$2,"yyyy-mm-dd")),[1]SURVEY123!$A:$A,[1]SURVEY123!$AG:$AG,"")&lt;0,"0.0000",_xlfn.XLOOKUP(($A37&amp;"_"&amp;TEXT(G$2,"yyyy-mm-dd")),[1]SURVEY123!$A:$A,[1]SURVEY123!$AG:$AG,""))</f>
        <v>3.6450000000000003E-2</v>
      </c>
      <c r="H37" s="17">
        <f>IF(_xlfn.XLOOKUP(($A37&amp;"_"&amp;TEXT(H$2,"yyyy-mm-dd")),[1]SURVEY123!$A:$A,[1]SURVEY123!$AG:$AG,"")&lt;0,"0.0000",_xlfn.XLOOKUP(($A37&amp;"_"&amp;TEXT(H$2,"yyyy-mm-dd")),[1]SURVEY123!$A:$A,[1]SURVEY123!$AG:$AG,""))</f>
        <v>5.5379999999999999E-2</v>
      </c>
      <c r="I37" s="17">
        <f>IF(_xlfn.XLOOKUP(($A37&amp;"_"&amp;TEXT(I$2,"yyyy-mm-dd")),[1]SURVEY123!$A:$A,[1]SURVEY123!$AG:$AG,"")&lt;0,"0.0000",_xlfn.XLOOKUP(($A37&amp;"_"&amp;TEXT(I$2,"yyyy-mm-dd")),[1]SURVEY123!$A:$A,[1]SURVEY123!$AG:$AG,""))</f>
        <v>0.66420999999999997</v>
      </c>
      <c r="J37" s="17">
        <f>IF(_xlfn.XLOOKUP(($A37&amp;"_"&amp;TEXT(J$2,"yyyy-mm-dd")),[1]SURVEY123!$A:$A,[1]SURVEY123!$AG:$AG,"")&lt;0,"0.0000",_xlfn.XLOOKUP(($A37&amp;"_"&amp;TEXT(J$2,"yyyy-mm-dd")),[1]SURVEY123!$A:$A,[1]SURVEY123!$AG:$AG,""))</f>
        <v>0.43670999999999999</v>
      </c>
      <c r="K37" s="17">
        <f>IF(_xlfn.XLOOKUP(($A37&amp;"_"&amp;TEXT(K$2,"yyyy-mm-dd")),[1]SURVEY123!$A:$A,[1]SURVEY123!$AG:$AG,"")&lt;0,"0.0000",_xlfn.XLOOKUP(($A37&amp;"_"&amp;TEXT(K$2,"yyyy-mm-dd")),[1]SURVEY123!$A:$A,[1]SURVEY123!$AG:$AG,""))</f>
        <v>3.1829999999999997E-2</v>
      </c>
      <c r="L37" s="17">
        <f>IF(_xlfn.XLOOKUP(($A37&amp;"_"&amp;TEXT(L$2,"yyyy-mm-dd")),[1]SURVEY123!$A:$A,[1]SURVEY123!$AG:$AG,"")&lt;0,"0.0000",_xlfn.XLOOKUP(($A37&amp;"_"&amp;TEXT(L$2,"yyyy-mm-dd")),[1]SURVEY123!$A:$A,[1]SURVEY123!$AG:$AG,""))</f>
        <v>6.7890000000000006E-2</v>
      </c>
      <c r="M37" s="17">
        <f>IF(_xlfn.XLOOKUP(($A37&amp;"_"&amp;TEXT(M$2,"yyyy-mm-dd")),[1]SURVEY123!$A:$A,[1]SURVEY123!$AG:$AG,"")&lt;0,"0.0000",_xlfn.XLOOKUP(($A37&amp;"_"&amp;TEXT(M$2,"yyyy-mm-dd")),[1]SURVEY123!$A:$A,[1]SURVEY123!$AG:$AG,""))</f>
        <v>4.3270000000000003E-2</v>
      </c>
      <c r="N37" s="17">
        <f>IF(_xlfn.XLOOKUP(($A37&amp;"_"&amp;TEXT(N$2,"yyyy-mm-dd")),[1]SURVEY123!$A:$A,[1]SURVEY123!$AG:$AG,"")&lt;0,"0.0000",_xlfn.XLOOKUP(($A37&amp;"_"&amp;TEXT(N$2,"yyyy-mm-dd")),[1]SURVEY123!$A:$A,[1]SURVEY123!$AG:$AG,""))</f>
        <v>0.20058000000000001</v>
      </c>
      <c r="O37" s="17" t="str">
        <f>IF(_xlfn.XLOOKUP(($A37&amp;"_"&amp;TEXT(O$2,"yyyy-mm-dd")),[1]SURVEY123!$A:$A,[1]SURVEY123!$AG:$AG,"")&lt;0,"0.0000",_xlfn.XLOOKUP(($A37&amp;"_"&amp;TEXT(O$2,"yyyy-mm-dd")),[1]SURVEY123!$A:$A,[1]SURVEY123!$AG:$AG,""))</f>
        <v/>
      </c>
      <c r="P37" s="17" t="str">
        <f>IF(_xlfn.XLOOKUP(($A37&amp;"_"&amp;TEXT(P$2,"yyyy-mm-dd")),[1]SURVEY123!$A:$A,[1]SURVEY123!$AG:$AG,"")&lt;0,"0.0000",_xlfn.XLOOKUP(($A37&amp;"_"&amp;TEXT(P$2,"yyyy-mm-dd")),[1]SURVEY123!$A:$A,[1]SURVEY123!$AG:$AG,""))</f>
        <v/>
      </c>
      <c r="Q37" s="16" t="str">
        <f>IF(_xlfn.XLOOKUP(($A37&amp;"_"&amp;TEXT(Q$2,"yyyy-mm-dd")),[1]SURVEY123!$A:$A,[1]SURVEY123!$AG:$AG,"")&lt;0,"0.0000",_xlfn.XLOOKUP(($A37&amp;"_"&amp;TEXT(Q$2,"yyyy-mm-dd")),[1]SURVEY123!$A:$A,[1]SURVEY123!$AG:$AG,""))</f>
        <v/>
      </c>
      <c r="R37" s="3">
        <f t="shared" si="1"/>
        <v>5</v>
      </c>
      <c r="S37" s="3">
        <f t="shared" si="2"/>
        <v>3</v>
      </c>
      <c r="T37" s="12" t="str" cm="1">
        <f t="array" ref="T37">_xlfn.IFS(B37="","NA",R37=0, "Excellent", S37=0, "Good", OR(S37=1, S37=2), "Fair", S37&gt;=3, "Poor")</f>
        <v>Poor</v>
      </c>
    </row>
    <row r="38" spans="1:20">
      <c r="A38" s="3" t="s">
        <v>41</v>
      </c>
      <c r="B38" s="25">
        <f t="shared" si="0"/>
        <v>8.3979999999999999E-2</v>
      </c>
      <c r="C38" s="17" t="str">
        <f>IF(_xlfn.XLOOKUP(($A38&amp;"_"&amp;TEXT(C$2,"yyyy-mm-dd")),[1]SURVEY123!$A:$A,[1]SURVEY123!$AG:$AG,"")&lt;0,"0.0000",_xlfn.XLOOKUP(($A38&amp;"_"&amp;TEXT(C$2,"yyyy-mm-dd")),[1]SURVEY123!$A:$A,[1]SURVEY123!$AG:$AG,""))</f>
        <v/>
      </c>
      <c r="D38" s="17" t="str">
        <f>IF(_xlfn.XLOOKUP(($A38&amp;"_"&amp;TEXT(D$2,"yyyy-mm-dd")),[1]SURVEY123!$A:$A,[1]SURVEY123!$AG:$AG,"")&lt;0,"0.0000",_xlfn.XLOOKUP(($A38&amp;"_"&amp;TEXT(D$2,"yyyy-mm-dd")),[1]SURVEY123!$A:$A,[1]SURVEY123!$AG:$AG,""))</f>
        <v/>
      </c>
      <c r="E38" s="17" t="str">
        <f>IF(_xlfn.XLOOKUP(($A38&amp;"_"&amp;TEXT(E$2,"yyyy-mm-dd")),[1]SURVEY123!$A:$A,[1]SURVEY123!$AG:$AG,"")&lt;0,"0.0000",_xlfn.XLOOKUP(($A38&amp;"_"&amp;TEXT(E$2,"yyyy-mm-dd")),[1]SURVEY123!$A:$A,[1]SURVEY123!$AG:$AG,""))</f>
        <v/>
      </c>
      <c r="F38" s="17" t="str">
        <f>IF(_xlfn.XLOOKUP(($A38&amp;"_"&amp;TEXT(F$2,"yyyy-mm-dd")),[1]SURVEY123!$A:$A,[1]SURVEY123!$AG:$AG,"")&lt;0,"0.0000",_xlfn.XLOOKUP(($A38&amp;"_"&amp;TEXT(F$2,"yyyy-mm-dd")),[1]SURVEY123!$A:$A,[1]SURVEY123!$AG:$AG,""))</f>
        <v/>
      </c>
      <c r="G38" s="17" t="str">
        <f>IF(_xlfn.XLOOKUP(($A38&amp;"_"&amp;TEXT(G$2,"yyyy-mm-dd")),[1]SURVEY123!$A:$A,[1]SURVEY123!$AG:$AG,"")&lt;0,"0.0000",_xlfn.XLOOKUP(($A38&amp;"_"&amp;TEXT(G$2,"yyyy-mm-dd")),[1]SURVEY123!$A:$A,[1]SURVEY123!$AG:$AG,""))</f>
        <v/>
      </c>
      <c r="H38" s="17">
        <f>IF(_xlfn.XLOOKUP(($A38&amp;"_"&amp;TEXT(H$2,"yyyy-mm-dd")),[1]SURVEY123!$A:$A,[1]SURVEY123!$AG:$AG,"")&lt;0,"0.0000",_xlfn.XLOOKUP(($A38&amp;"_"&amp;TEXT(H$2,"yyyy-mm-dd")),[1]SURVEY123!$A:$A,[1]SURVEY123!$AG:$AG,""))</f>
        <v>0.12508</v>
      </c>
      <c r="I38" s="17">
        <f>IF(_xlfn.XLOOKUP(($A38&amp;"_"&amp;TEXT(I$2,"yyyy-mm-dd")),[1]SURVEY123!$A:$A,[1]SURVEY123!$AG:$AG,"")&lt;0,"0.0000",_xlfn.XLOOKUP(($A38&amp;"_"&amp;TEXT(I$2,"yyyy-mm-dd")),[1]SURVEY123!$A:$A,[1]SURVEY123!$AG:$AG,""))</f>
        <v>4.2880000000000001E-2</v>
      </c>
      <c r="J38" s="17" t="str">
        <f>IF(_xlfn.XLOOKUP(($A38&amp;"_"&amp;TEXT(J$2,"yyyy-mm-dd")),[1]SURVEY123!$A:$A,[1]SURVEY123!$AG:$AG,"")&lt;0,"0.0000",_xlfn.XLOOKUP(($A38&amp;"_"&amp;TEXT(J$2,"yyyy-mm-dd")),[1]SURVEY123!$A:$A,[1]SURVEY123!$AG:$AG,""))</f>
        <v/>
      </c>
      <c r="K38" s="17" t="str">
        <f>IF(_xlfn.XLOOKUP(($A38&amp;"_"&amp;TEXT(K$2,"yyyy-mm-dd")),[1]SURVEY123!$A:$A,[1]SURVEY123!$AG:$AG,"")&lt;0,"0.0000",_xlfn.XLOOKUP(($A38&amp;"_"&amp;TEXT(K$2,"yyyy-mm-dd")),[1]SURVEY123!$A:$A,[1]SURVEY123!$AG:$AG,""))</f>
        <v/>
      </c>
      <c r="L38" s="17" t="str">
        <f>IF(_xlfn.XLOOKUP(($A38&amp;"_"&amp;TEXT(L$2,"yyyy-mm-dd")),[1]SURVEY123!$A:$A,[1]SURVEY123!$AG:$AG,"")&lt;0,"0.0000",_xlfn.XLOOKUP(($A38&amp;"_"&amp;TEXT(L$2,"yyyy-mm-dd")),[1]SURVEY123!$A:$A,[1]SURVEY123!$AG:$AG,""))</f>
        <v/>
      </c>
      <c r="M38" s="17" t="str">
        <f>IF(_xlfn.XLOOKUP(($A38&amp;"_"&amp;TEXT(M$2,"yyyy-mm-dd")),[1]SURVEY123!$A:$A,[1]SURVEY123!$AG:$AG,"")&lt;0,"0.0000",_xlfn.XLOOKUP(($A38&amp;"_"&amp;TEXT(M$2,"yyyy-mm-dd")),[1]SURVEY123!$A:$A,[1]SURVEY123!$AG:$AG,""))</f>
        <v/>
      </c>
      <c r="N38" s="17" t="str">
        <f>IF(_xlfn.XLOOKUP(($A38&amp;"_"&amp;TEXT(N$2,"yyyy-mm-dd")),[1]SURVEY123!$A:$A,[1]SURVEY123!$AG:$AG,"")&lt;0,"0.0000",_xlfn.XLOOKUP(($A38&amp;"_"&amp;TEXT(N$2,"yyyy-mm-dd")),[1]SURVEY123!$A:$A,[1]SURVEY123!$AG:$AG,""))</f>
        <v/>
      </c>
      <c r="O38" s="17" t="str">
        <f>IF(_xlfn.XLOOKUP(($A38&amp;"_"&amp;TEXT(O$2,"yyyy-mm-dd")),[1]SURVEY123!$A:$A,[1]SURVEY123!$AG:$AG,"")&lt;0,"0.0000",_xlfn.XLOOKUP(($A38&amp;"_"&amp;TEXT(O$2,"yyyy-mm-dd")),[1]SURVEY123!$A:$A,[1]SURVEY123!$AG:$AG,""))</f>
        <v/>
      </c>
      <c r="P38" s="17" t="str">
        <f>IF(_xlfn.XLOOKUP(($A38&amp;"_"&amp;TEXT(P$2,"yyyy-mm-dd")),[1]SURVEY123!$A:$A,[1]SURVEY123!$AG:$AG,"")&lt;0,"0.0000",_xlfn.XLOOKUP(($A38&amp;"_"&amp;TEXT(P$2,"yyyy-mm-dd")),[1]SURVEY123!$A:$A,[1]SURVEY123!$AG:$AG,""))</f>
        <v/>
      </c>
      <c r="Q38" s="16" t="str">
        <f>IF(_xlfn.XLOOKUP(($A38&amp;"_"&amp;TEXT(Q$2,"yyyy-mm-dd")),[1]SURVEY123!$A:$A,[1]SURVEY123!$AG:$AG,"")&lt;0,"0.0000",_xlfn.XLOOKUP(($A38&amp;"_"&amp;TEXT(Q$2,"yyyy-mm-dd")),[1]SURVEY123!$A:$A,[1]SURVEY123!$AG:$AG,""))</f>
        <v/>
      </c>
      <c r="R38" s="3">
        <f t="shared" si="1"/>
        <v>1</v>
      </c>
      <c r="S38" s="3">
        <f t="shared" si="2"/>
        <v>1</v>
      </c>
      <c r="T38" s="12" t="str" cm="1">
        <f t="array" ref="T38">_xlfn.IFS(B38="","NA",R38=0, "Excellent", S38=0, "Good", OR(S38=1, S38=2), "Fair", S38&gt;=3, "Poor")</f>
        <v>Fair</v>
      </c>
    </row>
    <row r="39" spans="1:20">
      <c r="A39" s="3" t="s">
        <v>42</v>
      </c>
      <c r="B39" s="25">
        <f t="shared" si="0"/>
        <v>7.8043333333333326E-2</v>
      </c>
      <c r="C39" s="17">
        <f>IF(_xlfn.XLOOKUP(($A39&amp;"_"&amp;TEXT(C$2,"yyyy-mm-dd")),[1]SURVEY123!$A:$A,[1]SURVEY123!$AG:$AG,"")&lt;0,"0.0000",_xlfn.XLOOKUP(($A39&amp;"_"&amp;TEXT(C$2,"yyyy-mm-dd")),[1]SURVEY123!$A:$A,[1]SURVEY123!$AG:$AG,""))</f>
        <v>6.1589999999999999E-2</v>
      </c>
      <c r="D39" s="17">
        <f>IF(_xlfn.XLOOKUP(($A39&amp;"_"&amp;TEXT(D$2,"yyyy-mm-dd")),[1]SURVEY123!$A:$A,[1]SURVEY123!$AG:$AG,"")&lt;0,"0.0000",_xlfn.XLOOKUP(($A39&amp;"_"&amp;TEXT(D$2,"yyyy-mm-dd")),[1]SURVEY123!$A:$A,[1]SURVEY123!$AG:$AG,""))</f>
        <v>2.1440000000000001E-2</v>
      </c>
      <c r="E39" s="17">
        <f>IF(_xlfn.XLOOKUP(($A39&amp;"_"&amp;TEXT(E$2,"yyyy-mm-dd")),[1]SURVEY123!$A:$A,[1]SURVEY123!$AG:$AG,"")&lt;0,"0.0000",_xlfn.XLOOKUP(($A39&amp;"_"&amp;TEXT(E$2,"yyyy-mm-dd")),[1]SURVEY123!$A:$A,[1]SURVEY123!$AG:$AG,""))</f>
        <v>5.5160000000000001E-2</v>
      </c>
      <c r="F39" s="17">
        <f>IF(_xlfn.XLOOKUP(($A39&amp;"_"&amp;TEXT(F$2,"yyyy-mm-dd")),[1]SURVEY123!$A:$A,[1]SURVEY123!$AG:$AG,"")&lt;0,"0.0000",_xlfn.XLOOKUP(($A39&amp;"_"&amp;TEXT(F$2,"yyyy-mm-dd")),[1]SURVEY123!$A:$A,[1]SURVEY123!$AG:$AG,""))</f>
        <v>2.1180000000000001E-2</v>
      </c>
      <c r="G39" s="17">
        <f>IF(_xlfn.XLOOKUP(($A39&amp;"_"&amp;TEXT(G$2,"yyyy-mm-dd")),[1]SURVEY123!$A:$A,[1]SURVEY123!$AG:$AG,"")&lt;0,"0.0000",_xlfn.XLOOKUP(($A39&amp;"_"&amp;TEXT(G$2,"yyyy-mm-dd")),[1]SURVEY123!$A:$A,[1]SURVEY123!$AG:$AG,""))</f>
        <v>4.8480000000000002E-2</v>
      </c>
      <c r="H39" s="17">
        <f>IF(_xlfn.XLOOKUP(($A39&amp;"_"&amp;TEXT(H$2,"yyyy-mm-dd")),[1]SURVEY123!$A:$A,[1]SURVEY123!$AG:$AG,"")&lt;0,"0.0000",_xlfn.XLOOKUP(($A39&amp;"_"&amp;TEXT(H$2,"yyyy-mm-dd")),[1]SURVEY123!$A:$A,[1]SURVEY123!$AG:$AG,""))</f>
        <v>3.8679999999999999E-2</v>
      </c>
      <c r="I39" s="17">
        <f>IF(_xlfn.XLOOKUP(($A39&amp;"_"&amp;TEXT(I$2,"yyyy-mm-dd")),[1]SURVEY123!$A:$A,[1]SURVEY123!$AG:$AG,"")&lt;0,"0.0000",_xlfn.XLOOKUP(($A39&amp;"_"&amp;TEXT(I$2,"yyyy-mm-dd")),[1]SURVEY123!$A:$A,[1]SURVEY123!$AG:$AG,""))</f>
        <v>5.4059999999999997E-2</v>
      </c>
      <c r="J39" s="17">
        <f>IF(_xlfn.XLOOKUP(($A39&amp;"_"&amp;TEXT(J$2,"yyyy-mm-dd")),[1]SURVEY123!$A:$A,[1]SURVEY123!$AG:$AG,"")&lt;0,"0.0000",_xlfn.XLOOKUP(($A39&amp;"_"&amp;TEXT(J$2,"yyyy-mm-dd")),[1]SURVEY123!$A:$A,[1]SURVEY123!$AG:$AG,""))</f>
        <v>5.1150000000000001E-2</v>
      </c>
      <c r="K39" s="17">
        <f>IF(_xlfn.XLOOKUP(($A39&amp;"_"&amp;TEXT(K$2,"yyyy-mm-dd")),[1]SURVEY123!$A:$A,[1]SURVEY123!$AG:$AG,"")&lt;0,"0.0000",_xlfn.XLOOKUP(($A39&amp;"_"&amp;TEXT(K$2,"yyyy-mm-dd")),[1]SURVEY123!$A:$A,[1]SURVEY123!$AG:$AG,""))</f>
        <v>0.17516000000000001</v>
      </c>
      <c r="L39" s="17">
        <f>IF(_xlfn.XLOOKUP(($A39&amp;"_"&amp;TEXT(L$2,"yyyy-mm-dd")),[1]SURVEY123!$A:$A,[1]SURVEY123!$AG:$AG,"")&lt;0,"0.0000",_xlfn.XLOOKUP(($A39&amp;"_"&amp;TEXT(L$2,"yyyy-mm-dd")),[1]SURVEY123!$A:$A,[1]SURVEY123!$AG:$AG,""))</f>
        <v>0.12753</v>
      </c>
      <c r="M39" s="17">
        <f>IF(_xlfn.XLOOKUP(($A39&amp;"_"&amp;TEXT(M$2,"yyyy-mm-dd")),[1]SURVEY123!$A:$A,[1]SURVEY123!$AG:$AG,"")&lt;0,"0.0000",_xlfn.XLOOKUP(($A39&amp;"_"&amp;TEXT(M$2,"yyyy-mm-dd")),[1]SURVEY123!$A:$A,[1]SURVEY123!$AG:$AG,""))</f>
        <v>0.13103999999999999</v>
      </c>
      <c r="N39" s="17">
        <f>IF(_xlfn.XLOOKUP(($A39&amp;"_"&amp;TEXT(N$2,"yyyy-mm-dd")),[1]SURVEY123!$A:$A,[1]SURVEY123!$AG:$AG,"")&lt;0,"0.0000",_xlfn.XLOOKUP(($A39&amp;"_"&amp;TEXT(N$2,"yyyy-mm-dd")),[1]SURVEY123!$A:$A,[1]SURVEY123!$AG:$AG,""))</f>
        <v>0.15104999999999999</v>
      </c>
      <c r="O39" s="17" t="str">
        <f>IF(_xlfn.XLOOKUP(($A39&amp;"_"&amp;TEXT(O$2,"yyyy-mm-dd")),[1]SURVEY123!$A:$A,[1]SURVEY123!$AG:$AG,"")&lt;0,"0.0000",_xlfn.XLOOKUP(($A39&amp;"_"&amp;TEXT(O$2,"yyyy-mm-dd")),[1]SURVEY123!$A:$A,[1]SURVEY123!$AG:$AG,""))</f>
        <v/>
      </c>
      <c r="P39" s="17" t="str">
        <f>IF(_xlfn.XLOOKUP(($A39&amp;"_"&amp;TEXT(P$2,"yyyy-mm-dd")),[1]SURVEY123!$A:$A,[1]SURVEY123!$AG:$AG,"")&lt;0,"0.0000",_xlfn.XLOOKUP(($A39&amp;"_"&amp;TEXT(P$2,"yyyy-mm-dd")),[1]SURVEY123!$A:$A,[1]SURVEY123!$AG:$AG,""))</f>
        <v/>
      </c>
      <c r="Q39" s="16" t="str">
        <f>IF(_xlfn.XLOOKUP(($A39&amp;"_"&amp;TEXT(Q$2,"yyyy-mm-dd")),[1]SURVEY123!$A:$A,[1]SURVEY123!$AG:$AG,"")&lt;0,"0.0000",_xlfn.XLOOKUP(($A39&amp;"_"&amp;TEXT(Q$2,"yyyy-mm-dd")),[1]SURVEY123!$A:$A,[1]SURVEY123!$AG:$AG,""))</f>
        <v/>
      </c>
      <c r="R39" s="3">
        <f t="shared" si="1"/>
        <v>8</v>
      </c>
      <c r="S39" s="3">
        <f t="shared" si="2"/>
        <v>4</v>
      </c>
      <c r="T39" s="12" t="str" cm="1">
        <f t="array" ref="T39">_xlfn.IFS(B39="","NA",R39=0, "Excellent", S39=0, "Good", OR(S39=1, S39=2), "Fair", S39&gt;=3, "Poor")</f>
        <v>Poor</v>
      </c>
    </row>
    <row r="40" spans="1:20">
      <c r="A40" s="3" t="s">
        <v>43</v>
      </c>
      <c r="B40" s="25" t="str">
        <f t="shared" si="0"/>
        <v/>
      </c>
      <c r="C40" s="17" t="str">
        <f>IF(_xlfn.XLOOKUP(($A40&amp;"_"&amp;TEXT(C$2,"yyyy-mm-dd")),[1]SURVEY123!$A:$A,[1]SURVEY123!$AG:$AG,"")&lt;0,"0.0000",_xlfn.XLOOKUP(($A40&amp;"_"&amp;TEXT(C$2,"yyyy-mm-dd")),[1]SURVEY123!$A:$A,[1]SURVEY123!$AG:$AG,""))</f>
        <v/>
      </c>
      <c r="D40" s="17" t="str">
        <f>IF(_xlfn.XLOOKUP(($A40&amp;"_"&amp;TEXT(D$2,"yyyy-mm-dd")),[1]SURVEY123!$A:$A,[1]SURVEY123!$AG:$AG,"")&lt;0,"0.0000",_xlfn.XLOOKUP(($A40&amp;"_"&amp;TEXT(D$2,"yyyy-mm-dd")),[1]SURVEY123!$A:$A,[1]SURVEY123!$AG:$AG,""))</f>
        <v/>
      </c>
      <c r="E40" s="17" t="str">
        <f>IF(_xlfn.XLOOKUP(($A40&amp;"_"&amp;TEXT(E$2,"yyyy-mm-dd")),[1]SURVEY123!$A:$A,[1]SURVEY123!$AG:$AG,"")&lt;0,"0.0000",_xlfn.XLOOKUP(($A40&amp;"_"&amp;TEXT(E$2,"yyyy-mm-dd")),[1]SURVEY123!$A:$A,[1]SURVEY123!$AG:$AG,""))</f>
        <v/>
      </c>
      <c r="F40" s="17" t="str">
        <f>IF(_xlfn.XLOOKUP(($A40&amp;"_"&amp;TEXT(F$2,"yyyy-mm-dd")),[1]SURVEY123!$A:$A,[1]SURVEY123!$AG:$AG,"")&lt;0,"0.0000",_xlfn.XLOOKUP(($A40&amp;"_"&amp;TEXT(F$2,"yyyy-mm-dd")),[1]SURVEY123!$A:$A,[1]SURVEY123!$AG:$AG,""))</f>
        <v/>
      </c>
      <c r="G40" s="17" t="str">
        <f>IF(_xlfn.XLOOKUP(($A40&amp;"_"&amp;TEXT(G$2,"yyyy-mm-dd")),[1]SURVEY123!$A:$A,[1]SURVEY123!$AG:$AG,"")&lt;0,"0.0000",_xlfn.XLOOKUP(($A40&amp;"_"&amp;TEXT(G$2,"yyyy-mm-dd")),[1]SURVEY123!$A:$A,[1]SURVEY123!$AG:$AG,""))</f>
        <v/>
      </c>
      <c r="H40" s="17" t="str">
        <f>IF(_xlfn.XLOOKUP(($A40&amp;"_"&amp;TEXT(H$2,"yyyy-mm-dd")),[1]SURVEY123!$A:$A,[1]SURVEY123!$AG:$AG,"")&lt;0,"0.0000",_xlfn.XLOOKUP(($A40&amp;"_"&amp;TEXT(H$2,"yyyy-mm-dd")),[1]SURVEY123!$A:$A,[1]SURVEY123!$AG:$AG,""))</f>
        <v/>
      </c>
      <c r="I40" s="17" t="str">
        <f>IF(_xlfn.XLOOKUP(($A40&amp;"_"&amp;TEXT(I$2,"yyyy-mm-dd")),[1]SURVEY123!$A:$A,[1]SURVEY123!$AG:$AG,"")&lt;0,"0.0000",_xlfn.XLOOKUP(($A40&amp;"_"&amp;TEXT(I$2,"yyyy-mm-dd")),[1]SURVEY123!$A:$A,[1]SURVEY123!$AG:$AG,""))</f>
        <v/>
      </c>
      <c r="J40" s="17" t="str">
        <f>IF(_xlfn.XLOOKUP(($A40&amp;"_"&amp;TEXT(J$2,"yyyy-mm-dd")),[1]SURVEY123!$A:$A,[1]SURVEY123!$AG:$AG,"")&lt;0,"0.0000",_xlfn.XLOOKUP(($A40&amp;"_"&amp;TEXT(J$2,"yyyy-mm-dd")),[1]SURVEY123!$A:$A,[1]SURVEY123!$AG:$AG,""))</f>
        <v/>
      </c>
      <c r="K40" s="17" t="str">
        <f>IF(_xlfn.XLOOKUP(($A40&amp;"_"&amp;TEXT(K$2,"yyyy-mm-dd")),[1]SURVEY123!$A:$A,[1]SURVEY123!$AG:$AG,"")&lt;0,"0.0000",_xlfn.XLOOKUP(($A40&amp;"_"&amp;TEXT(K$2,"yyyy-mm-dd")),[1]SURVEY123!$A:$A,[1]SURVEY123!$AG:$AG,""))</f>
        <v/>
      </c>
      <c r="L40" s="17" t="str">
        <f>IF(_xlfn.XLOOKUP(($A40&amp;"_"&amp;TEXT(L$2,"yyyy-mm-dd")),[1]SURVEY123!$A:$A,[1]SURVEY123!$AG:$AG,"")&lt;0,"0.0000",_xlfn.XLOOKUP(($A40&amp;"_"&amp;TEXT(L$2,"yyyy-mm-dd")),[1]SURVEY123!$A:$A,[1]SURVEY123!$AG:$AG,""))</f>
        <v/>
      </c>
      <c r="M40" s="17" t="str">
        <f>IF(_xlfn.XLOOKUP(($A40&amp;"_"&amp;TEXT(M$2,"yyyy-mm-dd")),[1]SURVEY123!$A:$A,[1]SURVEY123!$AG:$AG,"")&lt;0,"0.0000",_xlfn.XLOOKUP(($A40&amp;"_"&amp;TEXT(M$2,"yyyy-mm-dd")),[1]SURVEY123!$A:$A,[1]SURVEY123!$AG:$AG,""))</f>
        <v/>
      </c>
      <c r="N40" s="17" t="str">
        <f>IF(_xlfn.XLOOKUP(($A40&amp;"_"&amp;TEXT(N$2,"yyyy-mm-dd")),[1]SURVEY123!$A:$A,[1]SURVEY123!$AG:$AG,"")&lt;0,"0.0000",_xlfn.XLOOKUP(($A40&amp;"_"&amp;TEXT(N$2,"yyyy-mm-dd")),[1]SURVEY123!$A:$A,[1]SURVEY123!$AG:$AG,""))</f>
        <v/>
      </c>
      <c r="O40" s="17" t="str">
        <f>IF(_xlfn.XLOOKUP(($A40&amp;"_"&amp;TEXT(O$2,"yyyy-mm-dd")),[1]SURVEY123!$A:$A,[1]SURVEY123!$AG:$AG,"")&lt;0,"0.0000",_xlfn.XLOOKUP(($A40&amp;"_"&amp;TEXT(O$2,"yyyy-mm-dd")),[1]SURVEY123!$A:$A,[1]SURVEY123!$AG:$AG,""))</f>
        <v/>
      </c>
      <c r="P40" s="17" t="str">
        <f>IF(_xlfn.XLOOKUP(($A40&amp;"_"&amp;TEXT(P$2,"yyyy-mm-dd")),[1]SURVEY123!$A:$A,[1]SURVEY123!$AG:$AG,"")&lt;0,"0.0000",_xlfn.XLOOKUP(($A40&amp;"_"&amp;TEXT(P$2,"yyyy-mm-dd")),[1]SURVEY123!$A:$A,[1]SURVEY123!$AG:$AG,""))</f>
        <v/>
      </c>
      <c r="Q40" s="16" t="str">
        <f>IF(_xlfn.XLOOKUP(($A40&amp;"_"&amp;TEXT(Q$2,"yyyy-mm-dd")),[1]SURVEY123!$A:$A,[1]SURVEY123!$AG:$AG,"")&lt;0,"0.0000",_xlfn.XLOOKUP(($A40&amp;"_"&amp;TEXT(Q$2,"yyyy-mm-dd")),[1]SURVEY123!$A:$A,[1]SURVEY123!$AG:$AG,""))</f>
        <v/>
      </c>
      <c r="R40" s="3">
        <f t="shared" si="1"/>
        <v>0</v>
      </c>
      <c r="S40" s="3">
        <f t="shared" si="2"/>
        <v>0</v>
      </c>
      <c r="T40" s="12" t="str" cm="1">
        <f t="array" ref="T40">_xlfn.IFS(B40="","NA",R40=0, "Excellent", S40=0, "Good", OR(S40=1, S40=2), "Fair", S40&gt;=3, "Poor")</f>
        <v>NA</v>
      </c>
    </row>
    <row r="41" spans="1:20">
      <c r="A41" s="3" t="s">
        <v>44</v>
      </c>
      <c r="B41" s="25">
        <f t="shared" si="0"/>
        <v>3.3137999999999994E-2</v>
      </c>
      <c r="C41" s="17" t="str">
        <f>IF(_xlfn.XLOOKUP(($A41&amp;"_"&amp;TEXT(C$2,"yyyy-mm-dd")),[1]SURVEY123!$A:$A,[1]SURVEY123!$AG:$AG,"")&lt;0,"0.0000",_xlfn.XLOOKUP(($A41&amp;"_"&amp;TEXT(C$2,"yyyy-mm-dd")),[1]SURVEY123!$A:$A,[1]SURVEY123!$AG:$AG,""))</f>
        <v/>
      </c>
      <c r="D41" s="17" t="str">
        <f>IF(_xlfn.XLOOKUP(($A41&amp;"_"&amp;TEXT(D$2,"yyyy-mm-dd")),[1]SURVEY123!$A:$A,[1]SURVEY123!$AG:$AG,"")&lt;0,"0.0000",_xlfn.XLOOKUP(($A41&amp;"_"&amp;TEXT(D$2,"yyyy-mm-dd")),[1]SURVEY123!$A:$A,[1]SURVEY123!$AG:$AG,""))</f>
        <v/>
      </c>
      <c r="E41" s="17" t="str">
        <f>IF(_xlfn.XLOOKUP(($A41&amp;"_"&amp;TEXT(E$2,"yyyy-mm-dd")),[1]SURVEY123!$A:$A,[1]SURVEY123!$AG:$AG,"")&lt;0,"0.0000",_xlfn.XLOOKUP(($A41&amp;"_"&amp;TEXT(E$2,"yyyy-mm-dd")),[1]SURVEY123!$A:$A,[1]SURVEY123!$AG:$AG,""))</f>
        <v/>
      </c>
      <c r="F41" s="17" t="str">
        <f>IF(_xlfn.XLOOKUP(($A41&amp;"_"&amp;TEXT(F$2,"yyyy-mm-dd")),[1]SURVEY123!$A:$A,[1]SURVEY123!$AG:$AG,"")&lt;0,"0.0000",_xlfn.XLOOKUP(($A41&amp;"_"&amp;TEXT(F$2,"yyyy-mm-dd")),[1]SURVEY123!$A:$A,[1]SURVEY123!$AG:$AG,""))</f>
        <v/>
      </c>
      <c r="G41" s="17" t="str">
        <f>IF(_xlfn.XLOOKUP(($A41&amp;"_"&amp;TEXT(G$2,"yyyy-mm-dd")),[1]SURVEY123!$A:$A,[1]SURVEY123!$AG:$AG,"")&lt;0,"0.0000",_xlfn.XLOOKUP(($A41&amp;"_"&amp;TEXT(G$2,"yyyy-mm-dd")),[1]SURVEY123!$A:$A,[1]SURVEY123!$AG:$AG,""))</f>
        <v/>
      </c>
      <c r="H41" s="17" t="str">
        <f>IF(_xlfn.XLOOKUP(($A41&amp;"_"&amp;TEXT(H$2,"yyyy-mm-dd")),[1]SURVEY123!$A:$A,[1]SURVEY123!$AG:$AG,"")&lt;0,"0.0000",_xlfn.XLOOKUP(($A41&amp;"_"&amp;TEXT(H$2,"yyyy-mm-dd")),[1]SURVEY123!$A:$A,[1]SURVEY123!$AG:$AG,""))</f>
        <v/>
      </c>
      <c r="I41" s="17" t="str">
        <f>IF(_xlfn.XLOOKUP(($A41&amp;"_"&amp;TEXT(I$2,"yyyy-mm-dd")),[1]SURVEY123!$A:$A,[1]SURVEY123!$AG:$AG,"")&lt;0,"0.0000",_xlfn.XLOOKUP(($A41&amp;"_"&amp;TEXT(I$2,"yyyy-mm-dd")),[1]SURVEY123!$A:$A,[1]SURVEY123!$AG:$AG,""))</f>
        <v/>
      </c>
      <c r="J41" s="17">
        <f>IF(_xlfn.XLOOKUP(($A41&amp;"_"&amp;TEXT(J$2,"yyyy-mm-dd")),[1]SURVEY123!$A:$A,[1]SURVEY123!$AG:$AG,"")&lt;0,"0.0000",_xlfn.XLOOKUP(($A41&amp;"_"&amp;TEXT(J$2,"yyyy-mm-dd")),[1]SURVEY123!$A:$A,[1]SURVEY123!$AG:$AG,""))</f>
        <v>0.12272</v>
      </c>
      <c r="K41" s="17">
        <f>IF(_xlfn.XLOOKUP(($A41&amp;"_"&amp;TEXT(K$2,"yyyy-mm-dd")),[1]SURVEY123!$A:$A,[1]SURVEY123!$AG:$AG,"")&lt;0,"0.0000",_xlfn.XLOOKUP(($A41&amp;"_"&amp;TEXT(K$2,"yyyy-mm-dd")),[1]SURVEY123!$A:$A,[1]SURVEY123!$AG:$AG,""))</f>
        <v>1.567E-2</v>
      </c>
      <c r="L41" s="17">
        <f>IF(_xlfn.XLOOKUP(($A41&amp;"_"&amp;TEXT(L$2,"yyyy-mm-dd")),[1]SURVEY123!$A:$A,[1]SURVEY123!$AG:$AG,"")&lt;0,"0.0000",_xlfn.XLOOKUP(($A41&amp;"_"&amp;TEXT(L$2,"yyyy-mm-dd")),[1]SURVEY123!$A:$A,[1]SURVEY123!$AG:$AG,""))</f>
        <v>9.0699999999999999E-3</v>
      </c>
      <c r="M41" s="17">
        <f>IF(_xlfn.XLOOKUP(($A41&amp;"_"&amp;TEXT(M$2,"yyyy-mm-dd")),[1]SURVEY123!$A:$A,[1]SURVEY123!$AG:$AG,"")&lt;0,"0.0000",_xlfn.XLOOKUP(($A41&amp;"_"&amp;TEXT(M$2,"yyyy-mm-dd")),[1]SURVEY123!$A:$A,[1]SURVEY123!$AG:$AG,""))</f>
        <v>6.94E-3</v>
      </c>
      <c r="N41" s="17">
        <f>IF(_xlfn.XLOOKUP(($A41&amp;"_"&amp;TEXT(N$2,"yyyy-mm-dd")),[1]SURVEY123!$A:$A,[1]SURVEY123!$AG:$AG,"")&lt;0,"0.0000",_xlfn.XLOOKUP(($A41&amp;"_"&amp;TEXT(N$2,"yyyy-mm-dd")),[1]SURVEY123!$A:$A,[1]SURVEY123!$AG:$AG,""))</f>
        <v>1.129E-2</v>
      </c>
      <c r="O41" s="17" t="str">
        <f>IF(_xlfn.XLOOKUP(($A41&amp;"_"&amp;TEXT(O$2,"yyyy-mm-dd")),[1]SURVEY123!$A:$A,[1]SURVEY123!$AG:$AG,"")&lt;0,"0.0000",_xlfn.XLOOKUP(($A41&amp;"_"&amp;TEXT(O$2,"yyyy-mm-dd")),[1]SURVEY123!$A:$A,[1]SURVEY123!$AG:$AG,""))</f>
        <v/>
      </c>
      <c r="P41" s="17" t="str">
        <f>IF(_xlfn.XLOOKUP(($A41&amp;"_"&amp;TEXT(P$2,"yyyy-mm-dd")),[1]SURVEY123!$A:$A,[1]SURVEY123!$AG:$AG,"")&lt;0,"0.0000",_xlfn.XLOOKUP(($A41&amp;"_"&amp;TEXT(P$2,"yyyy-mm-dd")),[1]SURVEY123!$A:$A,[1]SURVEY123!$AG:$AG,""))</f>
        <v/>
      </c>
      <c r="Q41" s="16" t="str">
        <f>IF(_xlfn.XLOOKUP(($A41&amp;"_"&amp;TEXT(Q$2,"yyyy-mm-dd")),[1]SURVEY123!$A:$A,[1]SURVEY123!$AG:$AG,"")&lt;0,"0.0000",_xlfn.XLOOKUP(($A41&amp;"_"&amp;TEXT(Q$2,"yyyy-mm-dd")),[1]SURVEY123!$A:$A,[1]SURVEY123!$AG:$AG,""))</f>
        <v/>
      </c>
      <c r="R41" s="3">
        <f t="shared" si="1"/>
        <v>1</v>
      </c>
      <c r="S41" s="3">
        <f t="shared" si="2"/>
        <v>1</v>
      </c>
      <c r="T41" s="12" t="str" cm="1">
        <f t="array" ref="T41">_xlfn.IFS(B41="","NA",R41=0, "Excellent", S41=0, "Good", OR(S41=1, S41=2), "Fair", S41&gt;=3, "Poor")</f>
        <v>Fair</v>
      </c>
    </row>
    <row r="42" spans="1:20">
      <c r="A42" s="3" t="s">
        <v>45</v>
      </c>
      <c r="B42" s="25">
        <f t="shared" si="0"/>
        <v>6.1637500000000005E-2</v>
      </c>
      <c r="C42" s="17">
        <f>IF(_xlfn.XLOOKUP(($A42&amp;"_"&amp;TEXT(C$2,"yyyy-mm-dd")),[1]SURVEY123!$A:$A,[1]SURVEY123!$AG:$AG,"")&lt;0,"0.0000",_xlfn.XLOOKUP(($A42&amp;"_"&amp;TEXT(C$2,"yyyy-mm-dd")),[1]SURVEY123!$A:$A,[1]SURVEY123!$AG:$AG,""))</f>
        <v>0.12851000000000001</v>
      </c>
      <c r="D42" s="17">
        <f>IF(_xlfn.XLOOKUP(($A42&amp;"_"&amp;TEXT(D$2,"yyyy-mm-dd")),[1]SURVEY123!$A:$A,[1]SURVEY123!$AG:$AG,"")&lt;0,"0.0000",_xlfn.XLOOKUP(($A42&amp;"_"&amp;TEXT(D$2,"yyyy-mm-dd")),[1]SURVEY123!$A:$A,[1]SURVEY123!$AG:$AG,""))</f>
        <v>5.8990000000000001E-2</v>
      </c>
      <c r="E42" s="17">
        <f>IF(_xlfn.XLOOKUP(($A42&amp;"_"&amp;TEXT(E$2,"yyyy-mm-dd")),[1]SURVEY123!$A:$A,[1]SURVEY123!$AG:$AG,"")&lt;0,"0.0000",_xlfn.XLOOKUP(($A42&amp;"_"&amp;TEXT(E$2,"yyyy-mm-dd")),[1]SURVEY123!$A:$A,[1]SURVEY123!$AG:$AG,""))</f>
        <v>3.5630000000000002E-2</v>
      </c>
      <c r="F42" s="17">
        <f>IF(_xlfn.XLOOKUP(($A42&amp;"_"&amp;TEXT(F$2,"yyyy-mm-dd")),[1]SURVEY123!$A:$A,[1]SURVEY123!$AG:$AG,"")&lt;0,"0.0000",_xlfn.XLOOKUP(($A42&amp;"_"&amp;TEXT(F$2,"yyyy-mm-dd")),[1]SURVEY123!$A:$A,[1]SURVEY123!$AG:$AG,""))</f>
        <v>8.9899999999999997E-3</v>
      </c>
      <c r="G42" s="17">
        <f>IF(_xlfn.XLOOKUP(($A42&amp;"_"&amp;TEXT(G$2,"yyyy-mm-dd")),[1]SURVEY123!$A:$A,[1]SURVEY123!$AG:$AG,"")&lt;0,"0.0000",_xlfn.XLOOKUP(($A42&amp;"_"&amp;TEXT(G$2,"yyyy-mm-dd")),[1]SURVEY123!$A:$A,[1]SURVEY123!$AG:$AG,""))</f>
        <v>1.214E-2</v>
      </c>
      <c r="H42" s="17">
        <f>IF(_xlfn.XLOOKUP(($A42&amp;"_"&amp;TEXT(H$2,"yyyy-mm-dd")),[1]SURVEY123!$A:$A,[1]SURVEY123!$AG:$AG,"")&lt;0,"0.0000",_xlfn.XLOOKUP(($A42&amp;"_"&amp;TEXT(H$2,"yyyy-mm-dd")),[1]SURVEY123!$A:$A,[1]SURVEY123!$AG:$AG,""))</f>
        <v>6.4890000000000003E-2</v>
      </c>
      <c r="I42" s="17">
        <f>IF(_xlfn.XLOOKUP(($A42&amp;"_"&amp;TEXT(I$2,"yyyy-mm-dd")),[1]SURVEY123!$A:$A,[1]SURVEY123!$AG:$AG,"")&lt;0,"0.0000",_xlfn.XLOOKUP(($A42&amp;"_"&amp;TEXT(I$2,"yyyy-mm-dd")),[1]SURVEY123!$A:$A,[1]SURVEY123!$AG:$AG,""))</f>
        <v>0.12311999999999999</v>
      </c>
      <c r="J42" s="17">
        <f>IF(_xlfn.XLOOKUP(($A42&amp;"_"&amp;TEXT(J$2,"yyyy-mm-dd")),[1]SURVEY123!$A:$A,[1]SURVEY123!$AG:$AG,"")&lt;0,"0.0000",_xlfn.XLOOKUP(($A42&amp;"_"&amp;TEXT(J$2,"yyyy-mm-dd")),[1]SURVEY123!$A:$A,[1]SURVEY123!$AG:$AG,""))</f>
        <v>3.4459999999999998E-2</v>
      </c>
      <c r="K42" s="17">
        <f>IF(_xlfn.XLOOKUP(($A42&amp;"_"&amp;TEXT(K$2,"yyyy-mm-dd")),[1]SURVEY123!$A:$A,[1]SURVEY123!$AG:$AG,"")&lt;0,"0.0000",_xlfn.XLOOKUP(($A42&amp;"_"&amp;TEXT(K$2,"yyyy-mm-dd")),[1]SURVEY123!$A:$A,[1]SURVEY123!$AG:$AG,""))</f>
        <v>0.18140999999999999</v>
      </c>
      <c r="L42" s="17">
        <f>IF(_xlfn.XLOOKUP(($A42&amp;"_"&amp;TEXT(L$2,"yyyy-mm-dd")),[1]SURVEY123!$A:$A,[1]SURVEY123!$AG:$AG,"")&lt;0,"0.0000",_xlfn.XLOOKUP(($A42&amp;"_"&amp;TEXT(L$2,"yyyy-mm-dd")),[1]SURVEY123!$A:$A,[1]SURVEY123!$AG:$AG,""))</f>
        <v>1.5520000000000001E-2</v>
      </c>
      <c r="M42" s="17">
        <f>IF(_xlfn.XLOOKUP(($A42&amp;"_"&amp;TEXT(M$2,"yyyy-mm-dd")),[1]SURVEY123!$A:$A,[1]SURVEY123!$AG:$AG,"")&lt;0,"0.0000",_xlfn.XLOOKUP(($A42&amp;"_"&amp;TEXT(M$2,"yyyy-mm-dd")),[1]SURVEY123!$A:$A,[1]SURVEY123!$AG:$AG,""))</f>
        <v>2.1499999999999998E-2</v>
      </c>
      <c r="N42" s="17">
        <f>IF(_xlfn.XLOOKUP(($A42&amp;"_"&amp;TEXT(N$2,"yyyy-mm-dd")),[1]SURVEY123!$A:$A,[1]SURVEY123!$AG:$AG,"")&lt;0,"0.0000",_xlfn.XLOOKUP(($A42&amp;"_"&amp;TEXT(N$2,"yyyy-mm-dd")),[1]SURVEY123!$A:$A,[1]SURVEY123!$AG:$AG,""))</f>
        <v>5.4489999999999997E-2</v>
      </c>
      <c r="O42" s="17" t="str">
        <f>IF(_xlfn.XLOOKUP(($A42&amp;"_"&amp;TEXT(O$2,"yyyy-mm-dd")),[1]SURVEY123!$A:$A,[1]SURVEY123!$AG:$AG,"")&lt;0,"0.0000",_xlfn.XLOOKUP(($A42&amp;"_"&amp;TEXT(O$2,"yyyy-mm-dd")),[1]SURVEY123!$A:$A,[1]SURVEY123!$AG:$AG,""))</f>
        <v/>
      </c>
      <c r="P42" s="17" t="str">
        <f>IF(_xlfn.XLOOKUP(($A42&amp;"_"&amp;TEXT(P$2,"yyyy-mm-dd")),[1]SURVEY123!$A:$A,[1]SURVEY123!$AG:$AG,"")&lt;0,"0.0000",_xlfn.XLOOKUP(($A42&amp;"_"&amp;TEXT(P$2,"yyyy-mm-dd")),[1]SURVEY123!$A:$A,[1]SURVEY123!$AG:$AG,""))</f>
        <v/>
      </c>
      <c r="Q42" s="16" t="str">
        <f>IF(_xlfn.XLOOKUP(($A42&amp;"_"&amp;TEXT(Q$2,"yyyy-mm-dd")),[1]SURVEY123!$A:$A,[1]SURVEY123!$AG:$AG,"")&lt;0,"0.0000",_xlfn.XLOOKUP(($A42&amp;"_"&amp;TEXT(Q$2,"yyyy-mm-dd")),[1]SURVEY123!$A:$A,[1]SURVEY123!$AG:$AG,""))</f>
        <v/>
      </c>
      <c r="R42" s="3">
        <f t="shared" si="1"/>
        <v>6</v>
      </c>
      <c r="S42" s="3">
        <f t="shared" si="2"/>
        <v>3</v>
      </c>
      <c r="T42" s="12" t="str" cm="1">
        <f t="array" ref="T42">_xlfn.IFS(B42="","NA",R42=0, "Excellent", S42=0, "Good", OR(S42=1, S42=2), "Fair", S42&gt;=3, "Poor")</f>
        <v>Poor</v>
      </c>
    </row>
    <row r="43" spans="1:20">
      <c r="A43" s="3" t="s">
        <v>46</v>
      </c>
      <c r="B43" s="25">
        <f t="shared" si="0"/>
        <v>6.9306000000000006E-2</v>
      </c>
      <c r="C43" s="17" t="str">
        <f>IF(_xlfn.XLOOKUP(($A43&amp;"_"&amp;TEXT(C$2,"yyyy-mm-dd")),[1]SURVEY123!$A:$A,[1]SURVEY123!$AG:$AG,"")&lt;0,"0.0000",_xlfn.XLOOKUP(($A43&amp;"_"&amp;TEXT(C$2,"yyyy-mm-dd")),[1]SURVEY123!$A:$A,[1]SURVEY123!$AG:$AG,""))</f>
        <v/>
      </c>
      <c r="D43" s="17" t="str">
        <f>IF(_xlfn.XLOOKUP(($A43&amp;"_"&amp;TEXT(D$2,"yyyy-mm-dd")),[1]SURVEY123!$A:$A,[1]SURVEY123!$AG:$AG,"")&lt;0,"0.0000",_xlfn.XLOOKUP(($A43&amp;"_"&amp;TEXT(D$2,"yyyy-mm-dd")),[1]SURVEY123!$A:$A,[1]SURVEY123!$AG:$AG,""))</f>
        <v/>
      </c>
      <c r="E43" s="17" t="str">
        <f>IF(_xlfn.XLOOKUP(($A43&amp;"_"&amp;TEXT(E$2,"yyyy-mm-dd")),[1]SURVEY123!$A:$A,[1]SURVEY123!$AG:$AG,"")&lt;0,"0.0000",_xlfn.XLOOKUP(($A43&amp;"_"&amp;TEXT(E$2,"yyyy-mm-dd")),[1]SURVEY123!$A:$A,[1]SURVEY123!$AG:$AG,""))</f>
        <v/>
      </c>
      <c r="F43" s="17" t="str">
        <f>IF(_xlfn.XLOOKUP(($A43&amp;"_"&amp;TEXT(F$2,"yyyy-mm-dd")),[1]SURVEY123!$A:$A,[1]SURVEY123!$AG:$AG,"")&lt;0,"0.0000",_xlfn.XLOOKUP(($A43&amp;"_"&amp;TEXT(F$2,"yyyy-mm-dd")),[1]SURVEY123!$A:$A,[1]SURVEY123!$AG:$AG,""))</f>
        <v/>
      </c>
      <c r="G43" s="17" t="str">
        <f>IF(_xlfn.XLOOKUP(($A43&amp;"_"&amp;TEXT(G$2,"yyyy-mm-dd")),[1]SURVEY123!$A:$A,[1]SURVEY123!$AG:$AG,"")&lt;0,"0.0000",_xlfn.XLOOKUP(($A43&amp;"_"&amp;TEXT(G$2,"yyyy-mm-dd")),[1]SURVEY123!$A:$A,[1]SURVEY123!$AG:$AG,""))</f>
        <v/>
      </c>
      <c r="H43" s="17" t="str">
        <f>IF(_xlfn.XLOOKUP(($A43&amp;"_"&amp;TEXT(H$2,"yyyy-mm-dd")),[1]SURVEY123!$A:$A,[1]SURVEY123!$AG:$AG,"")&lt;0,"0.0000",_xlfn.XLOOKUP(($A43&amp;"_"&amp;TEXT(H$2,"yyyy-mm-dd")),[1]SURVEY123!$A:$A,[1]SURVEY123!$AG:$AG,""))</f>
        <v/>
      </c>
      <c r="I43" s="17">
        <f>IF(_xlfn.XLOOKUP(($A43&amp;"_"&amp;TEXT(I$2,"yyyy-mm-dd")),[1]SURVEY123!$A:$A,[1]SURVEY123!$AG:$AG,"")&lt;0,"0.0000",_xlfn.XLOOKUP(($A43&amp;"_"&amp;TEXT(I$2,"yyyy-mm-dd")),[1]SURVEY123!$A:$A,[1]SURVEY123!$AG:$AG,""))</f>
        <v>6.7720000000000002E-2</v>
      </c>
      <c r="J43" s="17">
        <f>IF(_xlfn.XLOOKUP(($A43&amp;"_"&amp;TEXT(J$2,"yyyy-mm-dd")),[1]SURVEY123!$A:$A,[1]SURVEY123!$AG:$AG,"")&lt;0,"0.0000",_xlfn.XLOOKUP(($A43&amp;"_"&amp;TEXT(J$2,"yyyy-mm-dd")),[1]SURVEY123!$A:$A,[1]SURVEY123!$AG:$AG,""))</f>
        <v>4.9610000000000001E-2</v>
      </c>
      <c r="K43" s="17">
        <f>IF(_xlfn.XLOOKUP(($A43&amp;"_"&amp;TEXT(K$2,"yyyy-mm-dd")),[1]SURVEY123!$A:$A,[1]SURVEY123!$AG:$AG,"")&lt;0,"0.0000",_xlfn.XLOOKUP(($A43&amp;"_"&amp;TEXT(K$2,"yyyy-mm-dd")),[1]SURVEY123!$A:$A,[1]SURVEY123!$AG:$AG,""))</f>
        <v>6.4149999999999999E-2</v>
      </c>
      <c r="L43" s="17" t="str">
        <f>IF(_xlfn.XLOOKUP(($A43&amp;"_"&amp;TEXT(L$2,"yyyy-mm-dd")),[1]SURVEY123!$A:$A,[1]SURVEY123!$AG:$AG,"")&lt;0,"0.0000",_xlfn.XLOOKUP(($A43&amp;"_"&amp;TEXT(L$2,"yyyy-mm-dd")),[1]SURVEY123!$A:$A,[1]SURVEY123!$AG:$AG,""))</f>
        <v/>
      </c>
      <c r="M43" s="17">
        <f>IF(_xlfn.XLOOKUP(($A43&amp;"_"&amp;TEXT(M$2,"yyyy-mm-dd")),[1]SURVEY123!$A:$A,[1]SURVEY123!$AG:$AG,"")&lt;0,"0.0000",_xlfn.XLOOKUP(($A43&amp;"_"&amp;TEXT(M$2,"yyyy-mm-dd")),[1]SURVEY123!$A:$A,[1]SURVEY123!$AG:$AG,""))</f>
        <v>0.10700999999999999</v>
      </c>
      <c r="N43" s="17">
        <f>IF(_xlfn.XLOOKUP(($A43&amp;"_"&amp;TEXT(N$2,"yyyy-mm-dd")),[1]SURVEY123!$A:$A,[1]SURVEY123!$AG:$AG,"")&lt;0,"0.0000",_xlfn.XLOOKUP(($A43&amp;"_"&amp;TEXT(N$2,"yyyy-mm-dd")),[1]SURVEY123!$A:$A,[1]SURVEY123!$AG:$AG,""))</f>
        <v>5.8040000000000001E-2</v>
      </c>
      <c r="O43" s="17" t="str">
        <f>IF(_xlfn.XLOOKUP(($A43&amp;"_"&amp;TEXT(O$2,"yyyy-mm-dd")),[1]SURVEY123!$A:$A,[1]SURVEY123!$AG:$AG,"")&lt;0,"0.0000",_xlfn.XLOOKUP(($A43&amp;"_"&amp;TEXT(O$2,"yyyy-mm-dd")),[1]SURVEY123!$A:$A,[1]SURVEY123!$AG:$AG,""))</f>
        <v/>
      </c>
      <c r="P43" s="17" t="str">
        <f>IF(_xlfn.XLOOKUP(($A43&amp;"_"&amp;TEXT(P$2,"yyyy-mm-dd")),[1]SURVEY123!$A:$A,[1]SURVEY123!$AG:$AG,"")&lt;0,"0.0000",_xlfn.XLOOKUP(($A43&amp;"_"&amp;TEXT(P$2,"yyyy-mm-dd")),[1]SURVEY123!$A:$A,[1]SURVEY123!$AG:$AG,""))</f>
        <v/>
      </c>
      <c r="Q43" s="16" t="str">
        <f>IF(_xlfn.XLOOKUP(($A43&amp;"_"&amp;TEXT(Q$2,"yyyy-mm-dd")),[1]SURVEY123!$A:$A,[1]SURVEY123!$AG:$AG,"")&lt;0,"0.0000",_xlfn.XLOOKUP(($A43&amp;"_"&amp;TEXT(Q$2,"yyyy-mm-dd")),[1]SURVEY123!$A:$A,[1]SURVEY123!$AG:$AG,""))</f>
        <v/>
      </c>
      <c r="R43" s="3">
        <f t="shared" si="1"/>
        <v>4</v>
      </c>
      <c r="S43" s="3">
        <f t="shared" si="2"/>
        <v>1</v>
      </c>
      <c r="T43" s="12" t="str" cm="1">
        <f t="array" ref="T43">_xlfn.IFS(B43="","NA",R43=0, "Excellent", S43=0, "Good", OR(S43=1, S43=2), "Fair", S43&gt;=3, "Poor")</f>
        <v>Fair</v>
      </c>
    </row>
    <row r="44" spans="1:20">
      <c r="A44" s="3" t="s">
        <v>47</v>
      </c>
      <c r="B44" s="25">
        <f t="shared" si="0"/>
        <v>5.9839999999999997E-2</v>
      </c>
      <c r="C44" s="17">
        <f>IF(_xlfn.XLOOKUP(($A44&amp;"_"&amp;TEXT(C$2,"yyyy-mm-dd")),[1]SURVEY123!$A:$A,[1]SURVEY123!$AG:$AG,"")&lt;0,"0.0000",_xlfn.XLOOKUP(($A44&amp;"_"&amp;TEXT(C$2,"yyyy-mm-dd")),[1]SURVEY123!$A:$A,[1]SURVEY123!$AG:$AG,""))</f>
        <v>5.8959999999999999E-2</v>
      </c>
      <c r="D44" s="17">
        <f>IF(_xlfn.XLOOKUP(($A44&amp;"_"&amp;TEXT(D$2,"yyyy-mm-dd")),[1]SURVEY123!$A:$A,[1]SURVEY123!$AG:$AG,"")&lt;0,"0.0000",_xlfn.XLOOKUP(($A44&amp;"_"&amp;TEXT(D$2,"yyyy-mm-dd")),[1]SURVEY123!$A:$A,[1]SURVEY123!$AG:$AG,""))</f>
        <v>4.5229999999999999E-2</v>
      </c>
      <c r="E44" s="17">
        <f>IF(_xlfn.XLOOKUP(($A44&amp;"_"&amp;TEXT(E$2,"yyyy-mm-dd")),[1]SURVEY123!$A:$A,[1]SURVEY123!$AG:$AG,"")&lt;0,"0.0000",_xlfn.XLOOKUP(($A44&amp;"_"&amp;TEXT(E$2,"yyyy-mm-dd")),[1]SURVEY123!$A:$A,[1]SURVEY123!$AG:$AG,""))</f>
        <v>3.3459999999999997E-2</v>
      </c>
      <c r="F44" s="17">
        <f>IF(_xlfn.XLOOKUP(($A44&amp;"_"&amp;TEXT(F$2,"yyyy-mm-dd")),[1]SURVEY123!$A:$A,[1]SURVEY123!$AG:$AG,"")&lt;0,"0.0000",_xlfn.XLOOKUP(($A44&amp;"_"&amp;TEXT(F$2,"yyyy-mm-dd")),[1]SURVEY123!$A:$A,[1]SURVEY123!$AG:$AG,""))</f>
        <v>0.02</v>
      </c>
      <c r="G44" s="17">
        <f>IF(_xlfn.XLOOKUP(($A44&amp;"_"&amp;TEXT(G$2,"yyyy-mm-dd")),[1]SURVEY123!$A:$A,[1]SURVEY123!$AG:$AG,"")&lt;0,"0.0000",_xlfn.XLOOKUP(($A44&amp;"_"&amp;TEXT(G$2,"yyyy-mm-dd")),[1]SURVEY123!$A:$A,[1]SURVEY123!$AG:$AG,""))</f>
        <v>1.5810000000000001E-2</v>
      </c>
      <c r="H44" s="17">
        <f>IF(_xlfn.XLOOKUP(($A44&amp;"_"&amp;TEXT(H$2,"yyyy-mm-dd")),[1]SURVEY123!$A:$A,[1]SURVEY123!$AG:$AG,"")&lt;0,"0.0000",_xlfn.XLOOKUP(($A44&amp;"_"&amp;TEXT(H$2,"yyyy-mm-dd")),[1]SURVEY123!$A:$A,[1]SURVEY123!$AG:$AG,""))</f>
        <v>1.491E-2</v>
      </c>
      <c r="I44" s="17">
        <f>IF(_xlfn.XLOOKUP(($A44&amp;"_"&amp;TEXT(I$2,"yyyy-mm-dd")),[1]SURVEY123!$A:$A,[1]SURVEY123!$AG:$AG,"")&lt;0,"0.0000",_xlfn.XLOOKUP(($A44&amp;"_"&amp;TEXT(I$2,"yyyy-mm-dd")),[1]SURVEY123!$A:$A,[1]SURVEY123!$AG:$AG,""))</f>
        <v>0.19561000000000001</v>
      </c>
      <c r="J44" s="17">
        <f>IF(_xlfn.XLOOKUP(($A44&amp;"_"&amp;TEXT(J$2,"yyyy-mm-dd")),[1]SURVEY123!$A:$A,[1]SURVEY123!$AG:$AG,"")&lt;0,"0.0000",_xlfn.XLOOKUP(($A44&amp;"_"&amp;TEXT(J$2,"yyyy-mm-dd")),[1]SURVEY123!$A:$A,[1]SURVEY123!$AG:$AG,""))</f>
        <v>3.372E-2</v>
      </c>
      <c r="K44" s="17">
        <f>IF(_xlfn.XLOOKUP(($A44&amp;"_"&amp;TEXT(K$2,"yyyy-mm-dd")),[1]SURVEY123!$A:$A,[1]SURVEY123!$AG:$AG,"")&lt;0,"0.0000",_xlfn.XLOOKUP(($A44&amp;"_"&amp;TEXT(K$2,"yyyy-mm-dd")),[1]SURVEY123!$A:$A,[1]SURVEY123!$AG:$AG,""))</f>
        <v>0.12597</v>
      </c>
      <c r="L44" s="17">
        <f>IF(_xlfn.XLOOKUP(($A44&amp;"_"&amp;TEXT(L$2,"yyyy-mm-dd")),[1]SURVEY123!$A:$A,[1]SURVEY123!$AG:$AG,"")&lt;0,"0.0000",_xlfn.XLOOKUP(($A44&amp;"_"&amp;TEXT(L$2,"yyyy-mm-dd")),[1]SURVEY123!$A:$A,[1]SURVEY123!$AG:$AG,""))</f>
        <v>3.1280000000000002E-2</v>
      </c>
      <c r="M44" s="17" t="str">
        <f>IF(_xlfn.XLOOKUP(($A44&amp;"_"&amp;TEXT(M$2,"yyyy-mm-dd")),[1]SURVEY123!$A:$A,[1]SURVEY123!$AG:$AG,"")&lt;0,"0.0000",_xlfn.XLOOKUP(($A44&amp;"_"&amp;TEXT(M$2,"yyyy-mm-dd")),[1]SURVEY123!$A:$A,[1]SURVEY123!$AG:$AG,""))</f>
        <v/>
      </c>
      <c r="N44" s="17">
        <f>IF(_xlfn.XLOOKUP(($A44&amp;"_"&amp;TEXT(N$2,"yyyy-mm-dd")),[1]SURVEY123!$A:$A,[1]SURVEY123!$AG:$AG,"")&lt;0,"0.0000",_xlfn.XLOOKUP(($A44&amp;"_"&amp;TEXT(N$2,"yyyy-mm-dd")),[1]SURVEY123!$A:$A,[1]SURVEY123!$AG:$AG,""))</f>
        <v>8.3290000000000003E-2</v>
      </c>
      <c r="O44" s="17" t="str">
        <f>IF(_xlfn.XLOOKUP(($A44&amp;"_"&amp;TEXT(O$2,"yyyy-mm-dd")),[1]SURVEY123!$A:$A,[1]SURVEY123!$AG:$AG,"")&lt;0,"0.0000",_xlfn.XLOOKUP(($A44&amp;"_"&amp;TEXT(O$2,"yyyy-mm-dd")),[1]SURVEY123!$A:$A,[1]SURVEY123!$AG:$AG,""))</f>
        <v/>
      </c>
      <c r="P44" s="17" t="str">
        <f>IF(_xlfn.XLOOKUP(($A44&amp;"_"&amp;TEXT(P$2,"yyyy-mm-dd")),[1]SURVEY123!$A:$A,[1]SURVEY123!$AG:$AG,"")&lt;0,"0.0000",_xlfn.XLOOKUP(($A44&amp;"_"&amp;TEXT(P$2,"yyyy-mm-dd")),[1]SURVEY123!$A:$A,[1]SURVEY123!$AG:$AG,""))</f>
        <v/>
      </c>
      <c r="Q44" s="16" t="str">
        <f>IF(_xlfn.XLOOKUP(($A44&amp;"_"&amp;TEXT(Q$2,"yyyy-mm-dd")),[1]SURVEY123!$A:$A,[1]SURVEY123!$AG:$AG,"")&lt;0,"0.0000",_xlfn.XLOOKUP(($A44&amp;"_"&amp;TEXT(Q$2,"yyyy-mm-dd")),[1]SURVEY123!$A:$A,[1]SURVEY123!$AG:$AG,""))</f>
        <v/>
      </c>
      <c r="R44" s="3">
        <f t="shared" si="1"/>
        <v>4</v>
      </c>
      <c r="S44" s="3">
        <f t="shared" si="2"/>
        <v>2</v>
      </c>
      <c r="T44" s="12" t="str" cm="1">
        <f t="array" ref="T44">_xlfn.IFS(B44="","NA",R44=0, "Excellent", S44=0, "Good", OR(S44=1, S44=2), "Fair", S44&gt;=3, "Poor")</f>
        <v>Fair</v>
      </c>
    </row>
    <row r="45" spans="1:20">
      <c r="A45" s="3" t="s">
        <v>48</v>
      </c>
      <c r="B45" s="25">
        <f t="shared" si="0"/>
        <v>4.1001818181818188E-2</v>
      </c>
      <c r="C45" s="17" t="str">
        <f>IF(_xlfn.XLOOKUP(($A45&amp;"_"&amp;TEXT(C$2,"yyyy-mm-dd")),[1]SURVEY123!$A:$A,[1]SURVEY123!$AG:$AG,"")&lt;0,"0.0000",_xlfn.XLOOKUP(($A45&amp;"_"&amp;TEXT(C$2,"yyyy-mm-dd")),[1]SURVEY123!$A:$A,[1]SURVEY123!$AG:$AG,""))</f>
        <v/>
      </c>
      <c r="D45" s="17">
        <f>IF(_xlfn.XLOOKUP(($A45&amp;"_"&amp;TEXT(D$2,"yyyy-mm-dd")),[1]SURVEY123!$A:$A,[1]SURVEY123!$AG:$AG,"")&lt;0,"0.0000",_xlfn.XLOOKUP(($A45&amp;"_"&amp;TEXT(D$2,"yyyy-mm-dd")),[1]SURVEY123!$A:$A,[1]SURVEY123!$AG:$AG,""))</f>
        <v>4.666E-2</v>
      </c>
      <c r="E45" s="17">
        <f>IF(_xlfn.XLOOKUP(($A45&amp;"_"&amp;TEXT(E$2,"yyyy-mm-dd")),[1]SURVEY123!$A:$A,[1]SURVEY123!$AG:$AG,"")&lt;0,"0.0000",_xlfn.XLOOKUP(($A45&amp;"_"&amp;TEXT(E$2,"yyyy-mm-dd")),[1]SURVEY123!$A:$A,[1]SURVEY123!$AG:$AG,""))</f>
        <v>6.7449999999999996E-2</v>
      </c>
      <c r="F45" s="17">
        <f>IF(_xlfn.XLOOKUP(($A45&amp;"_"&amp;TEXT(F$2,"yyyy-mm-dd")),[1]SURVEY123!$A:$A,[1]SURVEY123!$AG:$AG,"")&lt;0,"0.0000",_xlfn.XLOOKUP(($A45&amp;"_"&amp;TEXT(F$2,"yyyy-mm-dd")),[1]SURVEY123!$A:$A,[1]SURVEY123!$AG:$AG,""))</f>
        <v>1.005E-2</v>
      </c>
      <c r="G45" s="17">
        <f>IF(_xlfn.XLOOKUP(($A45&amp;"_"&amp;TEXT(G$2,"yyyy-mm-dd")),[1]SURVEY123!$A:$A,[1]SURVEY123!$AG:$AG,"")&lt;0,"0.0000",_xlfn.XLOOKUP(($A45&amp;"_"&amp;TEXT(G$2,"yyyy-mm-dd")),[1]SURVEY123!$A:$A,[1]SURVEY123!$AG:$AG,""))</f>
        <v>5.9049999999999998E-2</v>
      </c>
      <c r="H45" s="17">
        <f>IF(_xlfn.XLOOKUP(($A45&amp;"_"&amp;TEXT(H$2,"yyyy-mm-dd")),[1]SURVEY123!$A:$A,[1]SURVEY123!$AG:$AG,"")&lt;0,"0.0000",_xlfn.XLOOKUP(($A45&amp;"_"&amp;TEXT(H$2,"yyyy-mm-dd")),[1]SURVEY123!$A:$A,[1]SURVEY123!$AG:$AG,""))</f>
        <v>7.8240000000000004E-2</v>
      </c>
      <c r="I45" s="17">
        <f>IF(_xlfn.XLOOKUP(($A45&amp;"_"&amp;TEXT(I$2,"yyyy-mm-dd")),[1]SURVEY123!$A:$A,[1]SURVEY123!$AG:$AG,"")&lt;0,"0.0000",_xlfn.XLOOKUP(($A45&amp;"_"&amp;TEXT(I$2,"yyyy-mm-dd")),[1]SURVEY123!$A:$A,[1]SURVEY123!$AG:$AG,""))</f>
        <v>1.1730000000000001E-2</v>
      </c>
      <c r="J45" s="17">
        <f>IF(_xlfn.XLOOKUP(($A45&amp;"_"&amp;TEXT(J$2,"yyyy-mm-dd")),[1]SURVEY123!$A:$A,[1]SURVEY123!$AG:$AG,"")&lt;0,"0.0000",_xlfn.XLOOKUP(($A45&amp;"_"&amp;TEXT(J$2,"yyyy-mm-dd")),[1]SURVEY123!$A:$A,[1]SURVEY123!$AG:$AG,""))</f>
        <v>2.2419999999999999E-2</v>
      </c>
      <c r="K45" s="17">
        <f>IF(_xlfn.XLOOKUP(($A45&amp;"_"&amp;TEXT(K$2,"yyyy-mm-dd")),[1]SURVEY123!$A:$A,[1]SURVEY123!$AG:$AG,"")&lt;0,"0.0000",_xlfn.XLOOKUP(($A45&amp;"_"&amp;TEXT(K$2,"yyyy-mm-dd")),[1]SURVEY123!$A:$A,[1]SURVEY123!$AG:$AG,""))</f>
        <v>1.021E-2</v>
      </c>
      <c r="L45" s="17">
        <f>IF(_xlfn.XLOOKUP(($A45&amp;"_"&amp;TEXT(L$2,"yyyy-mm-dd")),[1]SURVEY123!$A:$A,[1]SURVEY123!$AG:$AG,"")&lt;0,"0.0000",_xlfn.XLOOKUP(($A45&amp;"_"&amp;TEXT(L$2,"yyyy-mm-dd")),[1]SURVEY123!$A:$A,[1]SURVEY123!$AG:$AG,""))</f>
        <v>1.0840000000000001E-2</v>
      </c>
      <c r="M45" s="17">
        <f>IF(_xlfn.XLOOKUP(($A45&amp;"_"&amp;TEXT(M$2,"yyyy-mm-dd")),[1]SURVEY123!$A:$A,[1]SURVEY123!$AG:$AG,"")&lt;0,"0.0000",_xlfn.XLOOKUP(($A45&amp;"_"&amp;TEXT(M$2,"yyyy-mm-dd")),[1]SURVEY123!$A:$A,[1]SURVEY123!$AG:$AG,""))</f>
        <v>0.12975</v>
      </c>
      <c r="N45" s="17">
        <f>IF(_xlfn.XLOOKUP(($A45&amp;"_"&amp;TEXT(N$2,"yyyy-mm-dd")),[1]SURVEY123!$A:$A,[1]SURVEY123!$AG:$AG,"")&lt;0,"0.0000",_xlfn.XLOOKUP(($A45&amp;"_"&amp;TEXT(N$2,"yyyy-mm-dd")),[1]SURVEY123!$A:$A,[1]SURVEY123!$AG:$AG,""))</f>
        <v>4.62E-3</v>
      </c>
      <c r="O45" s="17" t="str">
        <f>IF(_xlfn.XLOOKUP(($A45&amp;"_"&amp;TEXT(O$2,"yyyy-mm-dd")),[1]SURVEY123!$A:$A,[1]SURVEY123!$AG:$AG,"")&lt;0,"0.0000",_xlfn.XLOOKUP(($A45&amp;"_"&amp;TEXT(O$2,"yyyy-mm-dd")),[1]SURVEY123!$A:$A,[1]SURVEY123!$AG:$AG,""))</f>
        <v/>
      </c>
      <c r="P45" s="17" t="str">
        <f>IF(_xlfn.XLOOKUP(($A45&amp;"_"&amp;TEXT(P$2,"yyyy-mm-dd")),[1]SURVEY123!$A:$A,[1]SURVEY123!$AG:$AG,"")&lt;0,"0.0000",_xlfn.XLOOKUP(($A45&amp;"_"&amp;TEXT(P$2,"yyyy-mm-dd")),[1]SURVEY123!$A:$A,[1]SURVEY123!$AG:$AG,""))</f>
        <v/>
      </c>
      <c r="Q45" s="16" t="str">
        <f>IF(_xlfn.XLOOKUP(($A45&amp;"_"&amp;TEXT(Q$2,"yyyy-mm-dd")),[1]SURVEY123!$A:$A,[1]SURVEY123!$AG:$AG,"")&lt;0,"0.0000",_xlfn.XLOOKUP(($A45&amp;"_"&amp;TEXT(Q$2,"yyyy-mm-dd")),[1]SURVEY123!$A:$A,[1]SURVEY123!$AG:$AG,""))</f>
        <v/>
      </c>
      <c r="R45" s="3">
        <f t="shared" si="1"/>
        <v>4</v>
      </c>
      <c r="S45" s="3">
        <f t="shared" si="2"/>
        <v>1</v>
      </c>
      <c r="T45" s="12" t="str" cm="1">
        <f t="array" ref="T45">_xlfn.IFS(B45="","NA",R45=0, "Excellent", S45=0, "Good", OR(S45=1, S45=2), "Fair", S45&gt;=3, "Poor")</f>
        <v>Fair</v>
      </c>
    </row>
    <row r="46" spans="1:20">
      <c r="A46" s="3" t="s">
        <v>49</v>
      </c>
      <c r="B46" s="25">
        <f t="shared" si="0"/>
        <v>0.11493181818181819</v>
      </c>
      <c r="C46" s="17">
        <f>IF(_xlfn.XLOOKUP(($A46&amp;"_"&amp;TEXT(C$2,"yyyy-mm-dd")),[1]SURVEY123!$A:$A,[1]SURVEY123!$AG:$AG,"")&lt;0,"0.0000",_xlfn.XLOOKUP(($A46&amp;"_"&amp;TEXT(C$2,"yyyy-mm-dd")),[1]SURVEY123!$A:$A,[1]SURVEY123!$AG:$AG,""))</f>
        <v>6.2440000000000002E-2</v>
      </c>
      <c r="D46" s="17">
        <f>IF(_xlfn.XLOOKUP(($A46&amp;"_"&amp;TEXT(D$2,"yyyy-mm-dd")),[1]SURVEY123!$A:$A,[1]SURVEY123!$AG:$AG,"")&lt;0,"0.0000",_xlfn.XLOOKUP(($A46&amp;"_"&amp;TEXT(D$2,"yyyy-mm-dd")),[1]SURVEY123!$A:$A,[1]SURVEY123!$AG:$AG,""))</f>
        <v>5.0909999999999997E-2</v>
      </c>
      <c r="E46" s="17">
        <f>IF(_xlfn.XLOOKUP(($A46&amp;"_"&amp;TEXT(E$2,"yyyy-mm-dd")),[1]SURVEY123!$A:$A,[1]SURVEY123!$AG:$AG,"")&lt;0,"0.0000",_xlfn.XLOOKUP(($A46&amp;"_"&amp;TEXT(E$2,"yyyy-mm-dd")),[1]SURVEY123!$A:$A,[1]SURVEY123!$AG:$AG,""))</f>
        <v>5.5629999999999999E-2</v>
      </c>
      <c r="F46" s="17">
        <f>IF(_xlfn.XLOOKUP(($A46&amp;"_"&amp;TEXT(F$2,"yyyy-mm-dd")),[1]SURVEY123!$A:$A,[1]SURVEY123!$AG:$AG,"")&lt;0,"0.0000",_xlfn.XLOOKUP(($A46&amp;"_"&amp;TEXT(F$2,"yyyy-mm-dd")),[1]SURVEY123!$A:$A,[1]SURVEY123!$AG:$AG,""))</f>
        <v>0.10242999999999999</v>
      </c>
      <c r="G46" s="17">
        <f>IF(_xlfn.XLOOKUP(($A46&amp;"_"&amp;TEXT(G$2,"yyyy-mm-dd")),[1]SURVEY123!$A:$A,[1]SURVEY123!$AG:$AG,"")&lt;0,"0.0000",_xlfn.XLOOKUP(($A46&amp;"_"&amp;TEXT(G$2,"yyyy-mm-dd")),[1]SURVEY123!$A:$A,[1]SURVEY123!$AG:$AG,""))</f>
        <v>2.206E-2</v>
      </c>
      <c r="H46" s="17">
        <f>IF(_xlfn.XLOOKUP(($A46&amp;"_"&amp;TEXT(H$2,"yyyy-mm-dd")),[1]SURVEY123!$A:$A,[1]SURVEY123!$AG:$AG,"")&lt;0,"0.0000",_xlfn.XLOOKUP(($A46&amp;"_"&amp;TEXT(H$2,"yyyy-mm-dd")),[1]SURVEY123!$A:$A,[1]SURVEY123!$AG:$AG,""))</f>
        <v>6.0310000000000002E-2</v>
      </c>
      <c r="I46" s="17">
        <f>IF(_xlfn.XLOOKUP(($A46&amp;"_"&amp;TEXT(I$2,"yyyy-mm-dd")),[1]SURVEY123!$A:$A,[1]SURVEY123!$AG:$AG,"")&lt;0,"0.0000",_xlfn.XLOOKUP(($A46&amp;"_"&amp;TEXT(I$2,"yyyy-mm-dd")),[1]SURVEY123!$A:$A,[1]SURVEY123!$AG:$AG,""))</f>
        <v>0.20596999999999999</v>
      </c>
      <c r="J46" s="17">
        <f>IF(_xlfn.XLOOKUP(($A46&amp;"_"&amp;TEXT(J$2,"yyyy-mm-dd")),[1]SURVEY123!$A:$A,[1]SURVEY123!$AG:$AG,"")&lt;0,"0.0000",_xlfn.XLOOKUP(($A46&amp;"_"&amp;TEXT(J$2,"yyyy-mm-dd")),[1]SURVEY123!$A:$A,[1]SURVEY123!$AG:$AG,""))</f>
        <v>0.17418</v>
      </c>
      <c r="K46" s="17">
        <f>IF(_xlfn.XLOOKUP(($A46&amp;"_"&amp;TEXT(K$2,"yyyy-mm-dd")),[1]SURVEY123!$A:$A,[1]SURVEY123!$AG:$AG,"")&lt;0,"0.0000",_xlfn.XLOOKUP(($A46&amp;"_"&amp;TEXT(K$2,"yyyy-mm-dd")),[1]SURVEY123!$A:$A,[1]SURVEY123!$AG:$AG,""))</f>
        <v>7.4529999999999999E-2</v>
      </c>
      <c r="L46" s="17">
        <f>IF(_xlfn.XLOOKUP(($A46&amp;"_"&amp;TEXT(L$2,"yyyy-mm-dd")),[1]SURVEY123!$A:$A,[1]SURVEY123!$AG:$AG,"")&lt;0,"0.0000",_xlfn.XLOOKUP(($A46&amp;"_"&amp;TEXT(L$2,"yyyy-mm-dd")),[1]SURVEY123!$A:$A,[1]SURVEY123!$AG:$AG,""))</f>
        <v>3.0720000000000001E-2</v>
      </c>
      <c r="M46" s="17">
        <f>IF(_xlfn.XLOOKUP(($A46&amp;"_"&amp;TEXT(M$2,"yyyy-mm-dd")),[1]SURVEY123!$A:$A,[1]SURVEY123!$AG:$AG,"")&lt;0,"0.0000",_xlfn.XLOOKUP(($A46&amp;"_"&amp;TEXT(M$2,"yyyy-mm-dd")),[1]SURVEY123!$A:$A,[1]SURVEY123!$AG:$AG,""))</f>
        <v>0.42507</v>
      </c>
      <c r="N46" s="17" t="str">
        <f>IF(_xlfn.XLOOKUP(($A46&amp;"_"&amp;TEXT(N$2,"yyyy-mm-dd")),[1]SURVEY123!$A:$A,[1]SURVEY123!$AG:$AG,"")&lt;0,"0.0000",_xlfn.XLOOKUP(($A46&amp;"_"&amp;TEXT(N$2,"yyyy-mm-dd")),[1]SURVEY123!$A:$A,[1]SURVEY123!$AG:$AG,""))</f>
        <v>0.0000</v>
      </c>
      <c r="O46" s="17" t="str">
        <f>IF(_xlfn.XLOOKUP(($A46&amp;"_"&amp;TEXT(O$2,"yyyy-mm-dd")),[1]SURVEY123!$A:$A,[1]SURVEY123!$AG:$AG,"")&lt;0,"0.0000",_xlfn.XLOOKUP(($A46&amp;"_"&amp;TEXT(O$2,"yyyy-mm-dd")),[1]SURVEY123!$A:$A,[1]SURVEY123!$AG:$AG,""))</f>
        <v/>
      </c>
      <c r="P46" s="17" t="str">
        <f>IF(_xlfn.XLOOKUP(($A46&amp;"_"&amp;TEXT(P$2,"yyyy-mm-dd")),[1]SURVEY123!$A:$A,[1]SURVEY123!$AG:$AG,"")&lt;0,"0.0000",_xlfn.XLOOKUP(($A46&amp;"_"&amp;TEXT(P$2,"yyyy-mm-dd")),[1]SURVEY123!$A:$A,[1]SURVEY123!$AG:$AG,""))</f>
        <v/>
      </c>
      <c r="Q46" s="16" t="str">
        <f>IF(_xlfn.XLOOKUP(($A46&amp;"_"&amp;TEXT(Q$2,"yyyy-mm-dd")),[1]SURVEY123!$A:$A,[1]SURVEY123!$AG:$AG,"")&lt;0,"0.0000",_xlfn.XLOOKUP(($A46&amp;"_"&amp;TEXT(Q$2,"yyyy-mm-dd")),[1]SURVEY123!$A:$A,[1]SURVEY123!$AG:$AG,""))</f>
        <v/>
      </c>
      <c r="R46" s="3">
        <f t="shared" si="1"/>
        <v>9</v>
      </c>
      <c r="S46" s="3">
        <f t="shared" si="2"/>
        <v>4</v>
      </c>
      <c r="T46" s="12" t="str" cm="1">
        <f t="array" ref="T46">_xlfn.IFS(B46="","NA",R46=0, "Excellent", S46=0, "Good", OR(S46=1, S46=2), "Fair", S46&gt;=3, "Poor")</f>
        <v>Poor</v>
      </c>
    </row>
    <row r="47" spans="1:20">
      <c r="A47" s="3" t="s">
        <v>50</v>
      </c>
      <c r="B47" s="25">
        <f t="shared" si="0"/>
        <v>0.11299500000000001</v>
      </c>
      <c r="C47" s="17">
        <f>IF(_xlfn.XLOOKUP(($A47&amp;"_"&amp;TEXT(C$2,"yyyy-mm-dd")),[1]SURVEY123!$A:$A,[1]SURVEY123!$AG:$AG,"")&lt;0,"0.0000",_xlfn.XLOOKUP(($A47&amp;"_"&amp;TEXT(C$2,"yyyy-mm-dd")),[1]SURVEY123!$A:$A,[1]SURVEY123!$AG:$AG,""))</f>
        <v>8.3489999999999995E-2</v>
      </c>
      <c r="D47" s="17">
        <f>IF(_xlfn.XLOOKUP(($A47&amp;"_"&amp;TEXT(D$2,"yyyy-mm-dd")),[1]SURVEY123!$A:$A,[1]SURVEY123!$AG:$AG,"")&lt;0,"0.0000",_xlfn.XLOOKUP(($A47&amp;"_"&amp;TEXT(D$2,"yyyy-mm-dd")),[1]SURVEY123!$A:$A,[1]SURVEY123!$AG:$AG,""))</f>
        <v>6.6049999999999998E-2</v>
      </c>
      <c r="E47" s="17">
        <f>IF(_xlfn.XLOOKUP(($A47&amp;"_"&amp;TEXT(E$2,"yyyy-mm-dd")),[1]SURVEY123!$A:$A,[1]SURVEY123!$AG:$AG,"")&lt;0,"0.0000",_xlfn.XLOOKUP(($A47&amp;"_"&amp;TEXT(E$2,"yyyy-mm-dd")),[1]SURVEY123!$A:$A,[1]SURVEY123!$AG:$AG,""))</f>
        <v>0.1067</v>
      </c>
      <c r="F47" s="17">
        <f>IF(_xlfn.XLOOKUP(($A47&amp;"_"&amp;TEXT(F$2,"yyyy-mm-dd")),[1]SURVEY123!$A:$A,[1]SURVEY123!$AG:$AG,"")&lt;0,"0.0000",_xlfn.XLOOKUP(($A47&amp;"_"&amp;TEXT(F$2,"yyyy-mm-dd")),[1]SURVEY123!$A:$A,[1]SURVEY123!$AG:$AG,""))</f>
        <v>6.9440000000000002E-2</v>
      </c>
      <c r="G47" s="17">
        <f>IF(_xlfn.XLOOKUP(($A47&amp;"_"&amp;TEXT(G$2,"yyyy-mm-dd")),[1]SURVEY123!$A:$A,[1]SURVEY123!$AG:$AG,"")&lt;0,"0.0000",_xlfn.XLOOKUP(($A47&amp;"_"&amp;TEXT(G$2,"yyyy-mm-dd")),[1]SURVEY123!$A:$A,[1]SURVEY123!$AG:$AG,""))</f>
        <v>6.8349999999999994E-2</v>
      </c>
      <c r="H47" s="17">
        <f>IF(_xlfn.XLOOKUP(($A47&amp;"_"&amp;TEXT(H$2,"yyyy-mm-dd")),[1]SURVEY123!$A:$A,[1]SURVEY123!$AG:$AG,"")&lt;0,"0.0000",_xlfn.XLOOKUP(($A47&amp;"_"&amp;TEXT(H$2,"yyyy-mm-dd")),[1]SURVEY123!$A:$A,[1]SURVEY123!$AG:$AG,""))</f>
        <v>0.12129</v>
      </c>
      <c r="I47" s="17">
        <f>IF(_xlfn.XLOOKUP(($A47&amp;"_"&amp;TEXT(I$2,"yyyy-mm-dd")),[1]SURVEY123!$A:$A,[1]SURVEY123!$AG:$AG,"")&lt;0,"0.0000",_xlfn.XLOOKUP(($A47&amp;"_"&amp;TEXT(I$2,"yyyy-mm-dd")),[1]SURVEY123!$A:$A,[1]SURVEY123!$AG:$AG,""))</f>
        <v>0.13722000000000001</v>
      </c>
      <c r="J47" s="17">
        <f>IF(_xlfn.XLOOKUP(($A47&amp;"_"&amp;TEXT(J$2,"yyyy-mm-dd")),[1]SURVEY123!$A:$A,[1]SURVEY123!$AG:$AG,"")&lt;0,"0.0000",_xlfn.XLOOKUP(($A47&amp;"_"&amp;TEXT(J$2,"yyyy-mm-dd")),[1]SURVEY123!$A:$A,[1]SURVEY123!$AG:$AG,""))</f>
        <v>0.19641</v>
      </c>
      <c r="K47" s="17">
        <f>IF(_xlfn.XLOOKUP(($A47&amp;"_"&amp;TEXT(K$2,"yyyy-mm-dd")),[1]SURVEY123!$A:$A,[1]SURVEY123!$AG:$AG,"")&lt;0,"0.0000",_xlfn.XLOOKUP(($A47&amp;"_"&amp;TEXT(K$2,"yyyy-mm-dd")),[1]SURVEY123!$A:$A,[1]SURVEY123!$AG:$AG,""))</f>
        <v>0.10118000000000001</v>
      </c>
      <c r="L47" s="17">
        <f>IF(_xlfn.XLOOKUP(($A47&amp;"_"&amp;TEXT(L$2,"yyyy-mm-dd")),[1]SURVEY123!$A:$A,[1]SURVEY123!$AG:$AG,"")&lt;0,"0.0000",_xlfn.XLOOKUP(($A47&amp;"_"&amp;TEXT(L$2,"yyyy-mm-dd")),[1]SURVEY123!$A:$A,[1]SURVEY123!$AG:$AG,""))</f>
        <v>0.13758000000000001</v>
      </c>
      <c r="M47" s="17">
        <f>IF(_xlfn.XLOOKUP(($A47&amp;"_"&amp;TEXT(M$2,"yyyy-mm-dd")),[1]SURVEY123!$A:$A,[1]SURVEY123!$AG:$AG,"")&lt;0,"0.0000",_xlfn.XLOOKUP(($A47&amp;"_"&amp;TEXT(M$2,"yyyy-mm-dd")),[1]SURVEY123!$A:$A,[1]SURVEY123!$AG:$AG,""))</f>
        <v>0.12766</v>
      </c>
      <c r="N47" s="17">
        <f>IF(_xlfn.XLOOKUP(($A47&amp;"_"&amp;TEXT(N$2,"yyyy-mm-dd")),[1]SURVEY123!$A:$A,[1]SURVEY123!$AG:$AG,"")&lt;0,"0.0000",_xlfn.XLOOKUP(($A47&amp;"_"&amp;TEXT(N$2,"yyyy-mm-dd")),[1]SURVEY123!$A:$A,[1]SURVEY123!$AG:$AG,""))</f>
        <v>0.14057</v>
      </c>
      <c r="O47" s="17" t="str">
        <f>IF(_xlfn.XLOOKUP(($A47&amp;"_"&amp;TEXT(O$2,"yyyy-mm-dd")),[1]SURVEY123!$A:$A,[1]SURVEY123!$AG:$AG,"")&lt;0,"0.0000",_xlfn.XLOOKUP(($A47&amp;"_"&amp;TEXT(O$2,"yyyy-mm-dd")),[1]SURVEY123!$A:$A,[1]SURVEY123!$AG:$AG,""))</f>
        <v/>
      </c>
      <c r="P47" s="17" t="str">
        <f>IF(_xlfn.XLOOKUP(($A47&amp;"_"&amp;TEXT(P$2,"yyyy-mm-dd")),[1]SURVEY123!$A:$A,[1]SURVEY123!$AG:$AG,"")&lt;0,"0.0000",_xlfn.XLOOKUP(($A47&amp;"_"&amp;TEXT(P$2,"yyyy-mm-dd")),[1]SURVEY123!$A:$A,[1]SURVEY123!$AG:$AG,""))</f>
        <v/>
      </c>
      <c r="Q47" s="16" t="str">
        <f>IF(_xlfn.XLOOKUP(($A47&amp;"_"&amp;TEXT(Q$2,"yyyy-mm-dd")),[1]SURVEY123!$A:$A,[1]SURVEY123!$AG:$AG,"")&lt;0,"0.0000",_xlfn.XLOOKUP(($A47&amp;"_"&amp;TEXT(Q$2,"yyyy-mm-dd")),[1]SURVEY123!$A:$A,[1]SURVEY123!$AG:$AG,""))</f>
        <v/>
      </c>
      <c r="R47" s="3">
        <f t="shared" si="1"/>
        <v>12</v>
      </c>
      <c r="S47" s="3">
        <f t="shared" si="2"/>
        <v>8</v>
      </c>
      <c r="T47" s="12" t="str" cm="1">
        <f t="array" ref="T47">_xlfn.IFS(B47="","NA",R47=0, "Excellent", S47=0, "Good", OR(S47=1, S47=2), "Fair", S47&gt;=3, "Poor")</f>
        <v>Poor</v>
      </c>
    </row>
    <row r="48" spans="1:20">
      <c r="A48" s="3" t="s">
        <v>51</v>
      </c>
      <c r="B48" s="25">
        <f t="shared" si="0"/>
        <v>6.2650833333333336E-2</v>
      </c>
      <c r="C48" s="17">
        <f>IF(_xlfn.XLOOKUP(($A48&amp;"_"&amp;TEXT(C$2,"yyyy-mm-dd")),[1]SURVEY123!$A:$A,[1]SURVEY123!$AG:$AG,"")&lt;0,"0.0000",_xlfn.XLOOKUP(($A48&amp;"_"&amp;TEXT(C$2,"yyyy-mm-dd")),[1]SURVEY123!$A:$A,[1]SURVEY123!$AG:$AG,""))</f>
        <v>0.11568000000000001</v>
      </c>
      <c r="D48" s="17">
        <f>IF(_xlfn.XLOOKUP(($A48&amp;"_"&amp;TEXT(D$2,"yyyy-mm-dd")),[1]SURVEY123!$A:$A,[1]SURVEY123!$AG:$AG,"")&lt;0,"0.0000",_xlfn.XLOOKUP(($A48&amp;"_"&amp;TEXT(D$2,"yyyy-mm-dd")),[1]SURVEY123!$A:$A,[1]SURVEY123!$AG:$AG,""))</f>
        <v>9.2050000000000007E-2</v>
      </c>
      <c r="E48" s="17">
        <f>IF(_xlfn.XLOOKUP(($A48&amp;"_"&amp;TEXT(E$2,"yyyy-mm-dd")),[1]SURVEY123!$A:$A,[1]SURVEY123!$AG:$AG,"")&lt;0,"0.0000",_xlfn.XLOOKUP(($A48&amp;"_"&amp;TEXT(E$2,"yyyy-mm-dd")),[1]SURVEY123!$A:$A,[1]SURVEY123!$AG:$AG,""))</f>
        <v>3.8080000000000003E-2</v>
      </c>
      <c r="F48" s="17">
        <f>IF(_xlfn.XLOOKUP(($A48&amp;"_"&amp;TEXT(F$2,"yyyy-mm-dd")),[1]SURVEY123!$A:$A,[1]SURVEY123!$AG:$AG,"")&lt;0,"0.0000",_xlfn.XLOOKUP(($A48&amp;"_"&amp;TEXT(F$2,"yyyy-mm-dd")),[1]SURVEY123!$A:$A,[1]SURVEY123!$AG:$AG,""))</f>
        <v>5.9769999999999997E-2</v>
      </c>
      <c r="G48" s="17">
        <f>IF(_xlfn.XLOOKUP(($A48&amp;"_"&amp;TEXT(G$2,"yyyy-mm-dd")),[1]SURVEY123!$A:$A,[1]SURVEY123!$AG:$AG,"")&lt;0,"0.0000",_xlfn.XLOOKUP(($A48&amp;"_"&amp;TEXT(G$2,"yyyy-mm-dd")),[1]SURVEY123!$A:$A,[1]SURVEY123!$AG:$AG,""))</f>
        <v>8.3510000000000001E-2</v>
      </c>
      <c r="H48" s="17">
        <f>IF(_xlfn.XLOOKUP(($A48&amp;"_"&amp;TEXT(H$2,"yyyy-mm-dd")),[1]SURVEY123!$A:$A,[1]SURVEY123!$AG:$AG,"")&lt;0,"0.0000",_xlfn.XLOOKUP(($A48&amp;"_"&amp;TEXT(H$2,"yyyy-mm-dd")),[1]SURVEY123!$A:$A,[1]SURVEY123!$AG:$AG,""))</f>
        <v>3.6589999999999998E-2</v>
      </c>
      <c r="I48" s="17">
        <f>IF(_xlfn.XLOOKUP(($A48&amp;"_"&amp;TEXT(I$2,"yyyy-mm-dd")),[1]SURVEY123!$A:$A,[1]SURVEY123!$AG:$AG,"")&lt;0,"0.0000",_xlfn.XLOOKUP(($A48&amp;"_"&amp;TEXT(I$2,"yyyy-mm-dd")),[1]SURVEY123!$A:$A,[1]SURVEY123!$AG:$AG,""))</f>
        <v>0.12587000000000001</v>
      </c>
      <c r="J48" s="17">
        <f>IF(_xlfn.XLOOKUP(($A48&amp;"_"&amp;TEXT(J$2,"yyyy-mm-dd")),[1]SURVEY123!$A:$A,[1]SURVEY123!$AG:$AG,"")&lt;0,"0.0000",_xlfn.XLOOKUP(($A48&amp;"_"&amp;TEXT(J$2,"yyyy-mm-dd")),[1]SURVEY123!$A:$A,[1]SURVEY123!$AG:$AG,""))</f>
        <v>3.56E-2</v>
      </c>
      <c r="K48" s="17">
        <f>IF(_xlfn.XLOOKUP(($A48&amp;"_"&amp;TEXT(K$2,"yyyy-mm-dd")),[1]SURVEY123!$A:$A,[1]SURVEY123!$AG:$AG,"")&lt;0,"0.0000",_xlfn.XLOOKUP(($A48&amp;"_"&amp;TEXT(K$2,"yyyy-mm-dd")),[1]SURVEY123!$A:$A,[1]SURVEY123!$AG:$AG,""))</f>
        <v>4.428E-2</v>
      </c>
      <c r="L48" s="17">
        <f>IF(_xlfn.XLOOKUP(($A48&amp;"_"&amp;TEXT(L$2,"yyyy-mm-dd")),[1]SURVEY123!$A:$A,[1]SURVEY123!$AG:$AG,"")&lt;0,"0.0000",_xlfn.XLOOKUP(($A48&amp;"_"&amp;TEXT(L$2,"yyyy-mm-dd")),[1]SURVEY123!$A:$A,[1]SURVEY123!$AG:$AG,""))</f>
        <v>6.5079999999999999E-2</v>
      </c>
      <c r="M48" s="17">
        <f>IF(_xlfn.XLOOKUP(($A48&amp;"_"&amp;TEXT(M$2,"yyyy-mm-dd")),[1]SURVEY123!$A:$A,[1]SURVEY123!$AG:$AG,"")&lt;0,"0.0000",_xlfn.XLOOKUP(($A48&amp;"_"&amp;TEXT(M$2,"yyyy-mm-dd")),[1]SURVEY123!$A:$A,[1]SURVEY123!$AG:$AG,""))</f>
        <v>3.9010000000000003E-2</v>
      </c>
      <c r="N48" s="17">
        <f>IF(_xlfn.XLOOKUP(($A48&amp;"_"&amp;TEXT(N$2,"yyyy-mm-dd")),[1]SURVEY123!$A:$A,[1]SURVEY123!$AG:$AG,"")&lt;0,"0.0000",_xlfn.XLOOKUP(($A48&amp;"_"&amp;TEXT(N$2,"yyyy-mm-dd")),[1]SURVEY123!$A:$A,[1]SURVEY123!$AG:$AG,""))</f>
        <v>1.6289999999999999E-2</v>
      </c>
      <c r="O48" s="17" t="str">
        <f>IF(_xlfn.XLOOKUP(($A48&amp;"_"&amp;TEXT(O$2,"yyyy-mm-dd")),[1]SURVEY123!$A:$A,[1]SURVEY123!$AG:$AG,"")&lt;0,"0.0000",_xlfn.XLOOKUP(($A48&amp;"_"&amp;TEXT(O$2,"yyyy-mm-dd")),[1]SURVEY123!$A:$A,[1]SURVEY123!$AG:$AG,""))</f>
        <v/>
      </c>
      <c r="P48" s="17" t="str">
        <f>IF(_xlfn.XLOOKUP(($A48&amp;"_"&amp;TEXT(P$2,"yyyy-mm-dd")),[1]SURVEY123!$A:$A,[1]SURVEY123!$AG:$AG,"")&lt;0,"0.0000",_xlfn.XLOOKUP(($A48&amp;"_"&amp;TEXT(P$2,"yyyy-mm-dd")),[1]SURVEY123!$A:$A,[1]SURVEY123!$AG:$AG,""))</f>
        <v/>
      </c>
      <c r="Q48" s="16" t="str">
        <f>IF(_xlfn.XLOOKUP(($A48&amp;"_"&amp;TEXT(Q$2,"yyyy-mm-dd")),[1]SURVEY123!$A:$A,[1]SURVEY123!$AG:$AG,"")&lt;0,"0.0000",_xlfn.XLOOKUP(($A48&amp;"_"&amp;TEXT(Q$2,"yyyy-mm-dd")),[1]SURVEY123!$A:$A,[1]SURVEY123!$AG:$AG,""))</f>
        <v/>
      </c>
      <c r="R48" s="3">
        <f t="shared" si="1"/>
        <v>6</v>
      </c>
      <c r="S48" s="3">
        <f t="shared" si="2"/>
        <v>2</v>
      </c>
      <c r="T48" s="12" t="str" cm="1">
        <f t="array" ref="T48">_xlfn.IFS(B48="","NA",R48=0, "Excellent", S48=0, "Good", OR(S48=1, S48=2), "Fair", S48&gt;=3, "Poor")</f>
        <v>Fair</v>
      </c>
    </row>
    <row r="49" spans="1:20">
      <c r="A49" s="3" t="s">
        <v>52</v>
      </c>
      <c r="B49" s="25">
        <f t="shared" si="0"/>
        <v>0.11597</v>
      </c>
      <c r="C49" s="17">
        <f>IF(_xlfn.XLOOKUP(($A49&amp;"_"&amp;TEXT(C$2,"yyyy-mm-dd")),[1]SURVEY123!$A:$A,[1]SURVEY123!$AG:$AG,"")&lt;0,"0.0000",_xlfn.XLOOKUP(($A49&amp;"_"&amp;TEXT(C$2,"yyyy-mm-dd")),[1]SURVEY123!$A:$A,[1]SURVEY123!$AG:$AG,""))</f>
        <v>0.13284000000000001</v>
      </c>
      <c r="D49" s="17">
        <f>IF(_xlfn.XLOOKUP(($A49&amp;"_"&amp;TEXT(D$2,"yyyy-mm-dd")),[1]SURVEY123!$A:$A,[1]SURVEY123!$AG:$AG,"")&lt;0,"0.0000",_xlfn.XLOOKUP(($A49&amp;"_"&amp;TEXT(D$2,"yyyy-mm-dd")),[1]SURVEY123!$A:$A,[1]SURVEY123!$AG:$AG,""))</f>
        <v>0.12712999999999999</v>
      </c>
      <c r="E49" s="17">
        <f>IF(_xlfn.XLOOKUP(($A49&amp;"_"&amp;TEXT(E$2,"yyyy-mm-dd")),[1]SURVEY123!$A:$A,[1]SURVEY123!$AG:$AG,"")&lt;0,"0.0000",_xlfn.XLOOKUP(($A49&amp;"_"&amp;TEXT(E$2,"yyyy-mm-dd")),[1]SURVEY123!$A:$A,[1]SURVEY123!$AG:$AG,""))</f>
        <v>6.2309999999999997E-2</v>
      </c>
      <c r="F49" s="17">
        <f>IF(_xlfn.XLOOKUP(($A49&amp;"_"&amp;TEXT(F$2,"yyyy-mm-dd")),[1]SURVEY123!$A:$A,[1]SURVEY123!$AG:$AG,"")&lt;0,"0.0000",_xlfn.XLOOKUP(($A49&amp;"_"&amp;TEXT(F$2,"yyyy-mm-dd")),[1]SURVEY123!$A:$A,[1]SURVEY123!$AG:$AG,""))</f>
        <v>6.2820000000000001E-2</v>
      </c>
      <c r="G49" s="17">
        <f>IF(_xlfn.XLOOKUP(($A49&amp;"_"&amp;TEXT(G$2,"yyyy-mm-dd")),[1]SURVEY123!$A:$A,[1]SURVEY123!$AG:$AG,"")&lt;0,"0.0000",_xlfn.XLOOKUP(($A49&amp;"_"&amp;TEXT(G$2,"yyyy-mm-dd")),[1]SURVEY123!$A:$A,[1]SURVEY123!$AG:$AG,""))</f>
        <v>3.8809999999999997E-2</v>
      </c>
      <c r="H49" s="17" t="str">
        <f>IF(_xlfn.XLOOKUP(($A49&amp;"_"&amp;TEXT(H$2,"yyyy-mm-dd")),[1]SURVEY123!$A:$A,[1]SURVEY123!$AG:$AG,"")&lt;0,"0.0000",_xlfn.XLOOKUP(($A49&amp;"_"&amp;TEXT(H$2,"yyyy-mm-dd")),[1]SURVEY123!$A:$A,[1]SURVEY123!$AG:$AG,""))</f>
        <v/>
      </c>
      <c r="I49" s="17">
        <f>IF(_xlfn.XLOOKUP(($A49&amp;"_"&amp;TEXT(I$2,"yyyy-mm-dd")),[1]SURVEY123!$A:$A,[1]SURVEY123!$AG:$AG,"")&lt;0,"0.0000",_xlfn.XLOOKUP(($A49&amp;"_"&amp;TEXT(I$2,"yyyy-mm-dd")),[1]SURVEY123!$A:$A,[1]SURVEY123!$AG:$AG,""))</f>
        <v>0.18579999999999999</v>
      </c>
      <c r="J49" s="17" t="str">
        <f>IF(_xlfn.XLOOKUP(($A49&amp;"_"&amp;TEXT(J$2,"yyyy-mm-dd")),[1]SURVEY123!$A:$A,[1]SURVEY123!$AG:$AG,"")&lt;0,"0.0000",_xlfn.XLOOKUP(($A49&amp;"_"&amp;TEXT(J$2,"yyyy-mm-dd")),[1]SURVEY123!$A:$A,[1]SURVEY123!$AG:$AG,""))</f>
        <v/>
      </c>
      <c r="K49" s="17">
        <f>IF(_xlfn.XLOOKUP(($A49&amp;"_"&amp;TEXT(K$2,"yyyy-mm-dd")),[1]SURVEY123!$A:$A,[1]SURVEY123!$AG:$AG,"")&lt;0,"0.0000",_xlfn.XLOOKUP(($A49&amp;"_"&amp;TEXT(K$2,"yyyy-mm-dd")),[1]SURVEY123!$A:$A,[1]SURVEY123!$AG:$AG,""))</f>
        <v>0.16727</v>
      </c>
      <c r="L49" s="17" t="str">
        <f>IF(_xlfn.XLOOKUP(($A49&amp;"_"&amp;TEXT(L$2,"yyyy-mm-dd")),[1]SURVEY123!$A:$A,[1]SURVEY123!$AG:$AG,"")&lt;0,"0.0000",_xlfn.XLOOKUP(($A49&amp;"_"&amp;TEXT(L$2,"yyyy-mm-dd")),[1]SURVEY123!$A:$A,[1]SURVEY123!$AG:$AG,""))</f>
        <v/>
      </c>
      <c r="M49" s="17" t="str">
        <f>IF(_xlfn.XLOOKUP(($A49&amp;"_"&amp;TEXT(M$2,"yyyy-mm-dd")),[1]SURVEY123!$A:$A,[1]SURVEY123!$AG:$AG,"")&lt;0,"0.0000",_xlfn.XLOOKUP(($A49&amp;"_"&amp;TEXT(M$2,"yyyy-mm-dd")),[1]SURVEY123!$A:$A,[1]SURVEY123!$AG:$AG,""))</f>
        <v/>
      </c>
      <c r="N49" s="17">
        <f>IF(_xlfn.XLOOKUP(($A49&amp;"_"&amp;TEXT(N$2,"yyyy-mm-dd")),[1]SURVEY123!$A:$A,[1]SURVEY123!$AG:$AG,"")&lt;0,"0.0000",_xlfn.XLOOKUP(($A49&amp;"_"&amp;TEXT(N$2,"yyyy-mm-dd")),[1]SURVEY123!$A:$A,[1]SURVEY123!$AG:$AG,""))</f>
        <v>0.15078</v>
      </c>
      <c r="O49" s="17" t="str">
        <f>IF(_xlfn.XLOOKUP(($A49&amp;"_"&amp;TEXT(O$2,"yyyy-mm-dd")),[1]SURVEY123!$A:$A,[1]SURVEY123!$AG:$AG,"")&lt;0,"0.0000",_xlfn.XLOOKUP(($A49&amp;"_"&amp;TEXT(O$2,"yyyy-mm-dd")),[1]SURVEY123!$A:$A,[1]SURVEY123!$AG:$AG,""))</f>
        <v/>
      </c>
      <c r="P49" s="17" t="str">
        <f>IF(_xlfn.XLOOKUP(($A49&amp;"_"&amp;TEXT(P$2,"yyyy-mm-dd")),[1]SURVEY123!$A:$A,[1]SURVEY123!$AG:$AG,"")&lt;0,"0.0000",_xlfn.XLOOKUP(($A49&amp;"_"&amp;TEXT(P$2,"yyyy-mm-dd")),[1]SURVEY123!$A:$A,[1]SURVEY123!$AG:$AG,""))</f>
        <v/>
      </c>
      <c r="Q49" s="16" t="str">
        <f>IF(_xlfn.XLOOKUP(($A49&amp;"_"&amp;TEXT(Q$2,"yyyy-mm-dd")),[1]SURVEY123!$A:$A,[1]SURVEY123!$AG:$AG,"")&lt;0,"0.0000",_xlfn.XLOOKUP(($A49&amp;"_"&amp;TEXT(Q$2,"yyyy-mm-dd")),[1]SURVEY123!$A:$A,[1]SURVEY123!$AG:$AG,""))</f>
        <v/>
      </c>
      <c r="R49" s="3">
        <f t="shared" si="1"/>
        <v>7</v>
      </c>
      <c r="S49" s="3">
        <f t="shared" si="2"/>
        <v>5</v>
      </c>
      <c r="T49" s="12" t="str" cm="1">
        <f t="array" ref="T49">_xlfn.IFS(B49="","NA",R49=0, "Excellent", S49=0, "Good", OR(S49=1, S49=2), "Fair", S49&gt;=3, "Poor")</f>
        <v>Poor</v>
      </c>
    </row>
    <row r="50" spans="1:20">
      <c r="A50" s="3" t="s">
        <v>53</v>
      </c>
      <c r="B50" s="25" t="str">
        <f t="shared" si="0"/>
        <v/>
      </c>
      <c r="C50" s="17" t="str">
        <f>IF(_xlfn.XLOOKUP(($A50&amp;"_"&amp;TEXT(C$2,"yyyy-mm-dd")),[1]SURVEY123!$A:$A,[1]SURVEY123!$AG:$AG,"")&lt;0,"0.0000",_xlfn.XLOOKUP(($A50&amp;"_"&amp;TEXT(C$2,"yyyy-mm-dd")),[1]SURVEY123!$A:$A,[1]SURVEY123!$AG:$AG,""))</f>
        <v/>
      </c>
      <c r="D50" s="17" t="str">
        <f>IF(_xlfn.XLOOKUP(($A50&amp;"_"&amp;TEXT(D$2,"yyyy-mm-dd")),[1]SURVEY123!$A:$A,[1]SURVEY123!$AG:$AG,"")&lt;0,"0.0000",_xlfn.XLOOKUP(($A50&amp;"_"&amp;TEXT(D$2,"yyyy-mm-dd")),[1]SURVEY123!$A:$A,[1]SURVEY123!$AG:$AG,""))</f>
        <v/>
      </c>
      <c r="E50" s="17" t="str">
        <f>IF(_xlfn.XLOOKUP(($A50&amp;"_"&amp;TEXT(E$2,"yyyy-mm-dd")),[1]SURVEY123!$A:$A,[1]SURVEY123!$AG:$AG,"")&lt;0,"0.0000",_xlfn.XLOOKUP(($A50&amp;"_"&amp;TEXT(E$2,"yyyy-mm-dd")),[1]SURVEY123!$A:$A,[1]SURVEY123!$AG:$AG,""))</f>
        <v/>
      </c>
      <c r="F50" s="17" t="str">
        <f>IF(_xlfn.XLOOKUP(($A50&amp;"_"&amp;TEXT(F$2,"yyyy-mm-dd")),[1]SURVEY123!$A:$A,[1]SURVEY123!$AG:$AG,"")&lt;0,"0.0000",_xlfn.XLOOKUP(($A50&amp;"_"&amp;TEXT(F$2,"yyyy-mm-dd")),[1]SURVEY123!$A:$A,[1]SURVEY123!$AG:$AG,""))</f>
        <v/>
      </c>
      <c r="G50" s="17" t="str">
        <f>IF(_xlfn.XLOOKUP(($A50&amp;"_"&amp;TEXT(G$2,"yyyy-mm-dd")),[1]SURVEY123!$A:$A,[1]SURVEY123!$AG:$AG,"")&lt;0,"0.0000",_xlfn.XLOOKUP(($A50&amp;"_"&amp;TEXT(G$2,"yyyy-mm-dd")),[1]SURVEY123!$A:$A,[1]SURVEY123!$AG:$AG,""))</f>
        <v/>
      </c>
      <c r="H50" s="17" t="str">
        <f>IF(_xlfn.XLOOKUP(($A50&amp;"_"&amp;TEXT(H$2,"yyyy-mm-dd")),[1]SURVEY123!$A:$A,[1]SURVEY123!$AG:$AG,"")&lt;0,"0.0000",_xlfn.XLOOKUP(($A50&amp;"_"&amp;TEXT(H$2,"yyyy-mm-dd")),[1]SURVEY123!$A:$A,[1]SURVEY123!$AG:$AG,""))</f>
        <v/>
      </c>
      <c r="I50" s="17" t="str">
        <f>IF(_xlfn.XLOOKUP(($A50&amp;"_"&amp;TEXT(I$2,"yyyy-mm-dd")),[1]SURVEY123!$A:$A,[1]SURVEY123!$AG:$AG,"")&lt;0,"0.0000",_xlfn.XLOOKUP(($A50&amp;"_"&amp;TEXT(I$2,"yyyy-mm-dd")),[1]SURVEY123!$A:$A,[1]SURVEY123!$AG:$AG,""))</f>
        <v/>
      </c>
      <c r="J50" s="17" t="str">
        <f>IF(_xlfn.XLOOKUP(($A50&amp;"_"&amp;TEXT(J$2,"yyyy-mm-dd")),[1]SURVEY123!$A:$A,[1]SURVEY123!$AG:$AG,"")&lt;0,"0.0000",_xlfn.XLOOKUP(($A50&amp;"_"&amp;TEXT(J$2,"yyyy-mm-dd")),[1]SURVEY123!$A:$A,[1]SURVEY123!$AG:$AG,""))</f>
        <v/>
      </c>
      <c r="K50" s="17" t="str">
        <f>IF(_xlfn.XLOOKUP(($A50&amp;"_"&amp;TEXT(K$2,"yyyy-mm-dd")),[1]SURVEY123!$A:$A,[1]SURVEY123!$AG:$AG,"")&lt;0,"0.0000",_xlfn.XLOOKUP(($A50&amp;"_"&amp;TEXT(K$2,"yyyy-mm-dd")),[1]SURVEY123!$A:$A,[1]SURVEY123!$AG:$AG,""))</f>
        <v/>
      </c>
      <c r="L50" s="17" t="str">
        <f>IF(_xlfn.XLOOKUP(($A50&amp;"_"&amp;TEXT(L$2,"yyyy-mm-dd")),[1]SURVEY123!$A:$A,[1]SURVEY123!$AG:$AG,"")&lt;0,"0.0000",_xlfn.XLOOKUP(($A50&amp;"_"&amp;TEXT(L$2,"yyyy-mm-dd")),[1]SURVEY123!$A:$A,[1]SURVEY123!$AG:$AG,""))</f>
        <v/>
      </c>
      <c r="M50" s="17" t="str">
        <f>IF(_xlfn.XLOOKUP(($A50&amp;"_"&amp;TEXT(M$2,"yyyy-mm-dd")),[1]SURVEY123!$A:$A,[1]SURVEY123!$AG:$AG,"")&lt;0,"0.0000",_xlfn.XLOOKUP(($A50&amp;"_"&amp;TEXT(M$2,"yyyy-mm-dd")),[1]SURVEY123!$A:$A,[1]SURVEY123!$AG:$AG,""))</f>
        <v/>
      </c>
      <c r="N50" s="17" t="str">
        <f>IF(_xlfn.XLOOKUP(($A50&amp;"_"&amp;TEXT(N$2,"yyyy-mm-dd")),[1]SURVEY123!$A:$A,[1]SURVEY123!$AG:$AG,"")&lt;0,"0.0000",_xlfn.XLOOKUP(($A50&amp;"_"&amp;TEXT(N$2,"yyyy-mm-dd")),[1]SURVEY123!$A:$A,[1]SURVEY123!$AG:$AG,""))</f>
        <v/>
      </c>
      <c r="O50" s="17" t="str">
        <f>IF(_xlfn.XLOOKUP(($A50&amp;"_"&amp;TEXT(O$2,"yyyy-mm-dd")),[1]SURVEY123!$A:$A,[1]SURVEY123!$AG:$AG,"")&lt;0,"0.0000",_xlfn.XLOOKUP(($A50&amp;"_"&amp;TEXT(O$2,"yyyy-mm-dd")),[1]SURVEY123!$A:$A,[1]SURVEY123!$AG:$AG,""))</f>
        <v/>
      </c>
      <c r="P50" s="17" t="str">
        <f>IF(_xlfn.XLOOKUP(($A50&amp;"_"&amp;TEXT(P$2,"yyyy-mm-dd")),[1]SURVEY123!$A:$A,[1]SURVEY123!$AG:$AG,"")&lt;0,"0.0000",_xlfn.XLOOKUP(($A50&amp;"_"&amp;TEXT(P$2,"yyyy-mm-dd")),[1]SURVEY123!$A:$A,[1]SURVEY123!$AG:$AG,""))</f>
        <v/>
      </c>
      <c r="Q50" s="16" t="str">
        <f>IF(_xlfn.XLOOKUP(($A50&amp;"_"&amp;TEXT(Q$2,"yyyy-mm-dd")),[1]SURVEY123!$A:$A,[1]SURVEY123!$AG:$AG,"")&lt;0,"0.0000",_xlfn.XLOOKUP(($A50&amp;"_"&amp;TEXT(Q$2,"yyyy-mm-dd")),[1]SURVEY123!$A:$A,[1]SURVEY123!$AG:$AG,""))</f>
        <v/>
      </c>
      <c r="R50" s="3">
        <f t="shared" si="1"/>
        <v>0</v>
      </c>
      <c r="S50" s="3">
        <f t="shared" si="2"/>
        <v>0</v>
      </c>
      <c r="T50" s="12" t="str" cm="1">
        <f t="array" ref="T50">_xlfn.IFS(B50="","NA",R50=0, "Excellent", S50=0, "Good", OR(S50=1, S50=2), "Fair", S50&gt;=3, "Poor")</f>
        <v>NA</v>
      </c>
    </row>
    <row r="51" spans="1:20">
      <c r="A51" s="3" t="s">
        <v>54</v>
      </c>
      <c r="B51" s="25" t="str">
        <f t="shared" si="0"/>
        <v/>
      </c>
      <c r="C51" s="17" t="str">
        <f>IF(_xlfn.XLOOKUP(($A51&amp;"_"&amp;TEXT(C$2,"yyyy-mm-dd")),[1]SURVEY123!$A:$A,[1]SURVEY123!$AG:$AG,"")&lt;0,"0.0000",_xlfn.XLOOKUP(($A51&amp;"_"&amp;TEXT(C$2,"yyyy-mm-dd")),[1]SURVEY123!$A:$A,[1]SURVEY123!$AG:$AG,""))</f>
        <v/>
      </c>
      <c r="D51" s="17" t="str">
        <f>IF(_xlfn.XLOOKUP(($A51&amp;"_"&amp;TEXT(D$2,"yyyy-mm-dd")),[1]SURVEY123!$A:$A,[1]SURVEY123!$AG:$AG,"")&lt;0,"0.0000",_xlfn.XLOOKUP(($A51&amp;"_"&amp;TEXT(D$2,"yyyy-mm-dd")),[1]SURVEY123!$A:$A,[1]SURVEY123!$AG:$AG,""))</f>
        <v/>
      </c>
      <c r="E51" s="17" t="str">
        <f>IF(_xlfn.XLOOKUP(($A51&amp;"_"&amp;TEXT(E$2,"yyyy-mm-dd")),[1]SURVEY123!$A:$A,[1]SURVEY123!$AG:$AG,"")&lt;0,"0.0000",_xlfn.XLOOKUP(($A51&amp;"_"&amp;TEXT(E$2,"yyyy-mm-dd")),[1]SURVEY123!$A:$A,[1]SURVEY123!$AG:$AG,""))</f>
        <v/>
      </c>
      <c r="F51" s="17" t="str">
        <f>IF(_xlfn.XLOOKUP(($A51&amp;"_"&amp;TEXT(F$2,"yyyy-mm-dd")),[1]SURVEY123!$A:$A,[1]SURVEY123!$AG:$AG,"")&lt;0,"0.0000",_xlfn.XLOOKUP(($A51&amp;"_"&amp;TEXT(F$2,"yyyy-mm-dd")),[1]SURVEY123!$A:$A,[1]SURVEY123!$AG:$AG,""))</f>
        <v/>
      </c>
      <c r="G51" s="17" t="str">
        <f>IF(_xlfn.XLOOKUP(($A51&amp;"_"&amp;TEXT(G$2,"yyyy-mm-dd")),[1]SURVEY123!$A:$A,[1]SURVEY123!$AG:$AG,"")&lt;0,"0.0000",_xlfn.XLOOKUP(($A51&amp;"_"&amp;TEXT(G$2,"yyyy-mm-dd")),[1]SURVEY123!$A:$A,[1]SURVEY123!$AG:$AG,""))</f>
        <v/>
      </c>
      <c r="H51" s="17" t="str">
        <f>IF(_xlfn.XLOOKUP(($A51&amp;"_"&amp;TEXT(H$2,"yyyy-mm-dd")),[1]SURVEY123!$A:$A,[1]SURVEY123!$AG:$AG,"")&lt;0,"0.0000",_xlfn.XLOOKUP(($A51&amp;"_"&amp;TEXT(H$2,"yyyy-mm-dd")),[1]SURVEY123!$A:$A,[1]SURVEY123!$AG:$AG,""))</f>
        <v/>
      </c>
      <c r="I51" s="17" t="str">
        <f>IF(_xlfn.XLOOKUP(($A51&amp;"_"&amp;TEXT(I$2,"yyyy-mm-dd")),[1]SURVEY123!$A:$A,[1]SURVEY123!$AG:$AG,"")&lt;0,"0.0000",_xlfn.XLOOKUP(($A51&amp;"_"&amp;TEXT(I$2,"yyyy-mm-dd")),[1]SURVEY123!$A:$A,[1]SURVEY123!$AG:$AG,""))</f>
        <v/>
      </c>
      <c r="J51" s="17" t="str">
        <f>IF(_xlfn.XLOOKUP(($A51&amp;"_"&amp;TEXT(J$2,"yyyy-mm-dd")),[1]SURVEY123!$A:$A,[1]SURVEY123!$AG:$AG,"")&lt;0,"0.0000",_xlfn.XLOOKUP(($A51&amp;"_"&amp;TEXT(J$2,"yyyy-mm-dd")),[1]SURVEY123!$A:$A,[1]SURVEY123!$AG:$AG,""))</f>
        <v/>
      </c>
      <c r="K51" s="17" t="str">
        <f>IF(_xlfn.XLOOKUP(($A51&amp;"_"&amp;TEXT(K$2,"yyyy-mm-dd")),[1]SURVEY123!$A:$A,[1]SURVEY123!$AG:$AG,"")&lt;0,"0.0000",_xlfn.XLOOKUP(($A51&amp;"_"&amp;TEXT(K$2,"yyyy-mm-dd")),[1]SURVEY123!$A:$A,[1]SURVEY123!$AG:$AG,""))</f>
        <v/>
      </c>
      <c r="L51" s="17" t="str">
        <f>IF(_xlfn.XLOOKUP(($A51&amp;"_"&amp;TEXT(L$2,"yyyy-mm-dd")),[1]SURVEY123!$A:$A,[1]SURVEY123!$AG:$AG,"")&lt;0,"0.0000",_xlfn.XLOOKUP(($A51&amp;"_"&amp;TEXT(L$2,"yyyy-mm-dd")),[1]SURVEY123!$A:$A,[1]SURVEY123!$AG:$AG,""))</f>
        <v/>
      </c>
      <c r="M51" s="17" t="str">
        <f>IF(_xlfn.XLOOKUP(($A51&amp;"_"&amp;TEXT(M$2,"yyyy-mm-dd")),[1]SURVEY123!$A:$A,[1]SURVEY123!$AG:$AG,"")&lt;0,"0.0000",_xlfn.XLOOKUP(($A51&amp;"_"&amp;TEXT(M$2,"yyyy-mm-dd")),[1]SURVEY123!$A:$A,[1]SURVEY123!$AG:$AG,""))</f>
        <v/>
      </c>
      <c r="N51" s="17" t="str">
        <f>IF(_xlfn.XLOOKUP(($A51&amp;"_"&amp;TEXT(N$2,"yyyy-mm-dd")),[1]SURVEY123!$A:$A,[1]SURVEY123!$AG:$AG,"")&lt;0,"0.0000",_xlfn.XLOOKUP(($A51&amp;"_"&amp;TEXT(N$2,"yyyy-mm-dd")),[1]SURVEY123!$A:$A,[1]SURVEY123!$AG:$AG,""))</f>
        <v/>
      </c>
      <c r="O51" s="17" t="str">
        <f>IF(_xlfn.XLOOKUP(($A51&amp;"_"&amp;TEXT(O$2,"yyyy-mm-dd")),[1]SURVEY123!$A:$A,[1]SURVEY123!$AG:$AG,"")&lt;0,"0.0000",_xlfn.XLOOKUP(($A51&amp;"_"&amp;TEXT(O$2,"yyyy-mm-dd")),[1]SURVEY123!$A:$A,[1]SURVEY123!$AG:$AG,""))</f>
        <v/>
      </c>
      <c r="P51" s="17" t="str">
        <f>IF(_xlfn.XLOOKUP(($A51&amp;"_"&amp;TEXT(P$2,"yyyy-mm-dd")),[1]SURVEY123!$A:$A,[1]SURVEY123!$AG:$AG,"")&lt;0,"0.0000",_xlfn.XLOOKUP(($A51&amp;"_"&amp;TEXT(P$2,"yyyy-mm-dd")),[1]SURVEY123!$A:$A,[1]SURVEY123!$AG:$AG,""))</f>
        <v/>
      </c>
      <c r="Q51" s="16" t="str">
        <f>IF(_xlfn.XLOOKUP(($A51&amp;"_"&amp;TEXT(Q$2,"yyyy-mm-dd")),[1]SURVEY123!$A:$A,[1]SURVEY123!$AG:$AG,"")&lt;0,"0.0000",_xlfn.XLOOKUP(($A51&amp;"_"&amp;TEXT(Q$2,"yyyy-mm-dd")),[1]SURVEY123!$A:$A,[1]SURVEY123!$AG:$AG,""))</f>
        <v/>
      </c>
      <c r="R51" s="3">
        <f t="shared" si="1"/>
        <v>0</v>
      </c>
      <c r="S51" s="3">
        <f t="shared" si="2"/>
        <v>0</v>
      </c>
      <c r="T51" s="12" t="str" cm="1">
        <f t="array" ref="T51">_xlfn.IFS(B51="","NA",R51=0, "Excellent", S51=0, "Good", OR(S51=1, S51=2), "Fair", S51&gt;=3, "Poor")</f>
        <v>NA</v>
      </c>
    </row>
    <row r="52" spans="1:20">
      <c r="A52" s="3" t="s">
        <v>55</v>
      </c>
      <c r="B52" s="25" t="str">
        <f t="shared" si="0"/>
        <v/>
      </c>
      <c r="C52" s="17" t="str">
        <f>IF(_xlfn.XLOOKUP(($A52&amp;"_"&amp;TEXT(C$2,"yyyy-mm-dd")),[1]SURVEY123!$A:$A,[1]SURVEY123!$AG:$AG,"")&lt;0,"0.0000",_xlfn.XLOOKUP(($A52&amp;"_"&amp;TEXT(C$2,"yyyy-mm-dd")),[1]SURVEY123!$A:$A,[1]SURVEY123!$AG:$AG,""))</f>
        <v/>
      </c>
      <c r="D52" s="17" t="str">
        <f>IF(_xlfn.XLOOKUP(($A52&amp;"_"&amp;TEXT(D$2,"yyyy-mm-dd")),[1]SURVEY123!$A:$A,[1]SURVEY123!$AG:$AG,"")&lt;0,"0.0000",_xlfn.XLOOKUP(($A52&amp;"_"&amp;TEXT(D$2,"yyyy-mm-dd")),[1]SURVEY123!$A:$A,[1]SURVEY123!$AG:$AG,""))</f>
        <v/>
      </c>
      <c r="E52" s="17" t="str">
        <f>IF(_xlfn.XLOOKUP(($A52&amp;"_"&amp;TEXT(E$2,"yyyy-mm-dd")),[1]SURVEY123!$A:$A,[1]SURVEY123!$AG:$AG,"")&lt;0,"0.0000",_xlfn.XLOOKUP(($A52&amp;"_"&amp;TEXT(E$2,"yyyy-mm-dd")),[1]SURVEY123!$A:$A,[1]SURVEY123!$AG:$AG,""))</f>
        <v/>
      </c>
      <c r="F52" s="17" t="str">
        <f>IF(_xlfn.XLOOKUP(($A52&amp;"_"&amp;TEXT(F$2,"yyyy-mm-dd")),[1]SURVEY123!$A:$A,[1]SURVEY123!$AG:$AG,"")&lt;0,"0.0000",_xlfn.XLOOKUP(($A52&amp;"_"&amp;TEXT(F$2,"yyyy-mm-dd")),[1]SURVEY123!$A:$A,[1]SURVEY123!$AG:$AG,""))</f>
        <v/>
      </c>
      <c r="G52" s="17" t="str">
        <f>IF(_xlfn.XLOOKUP(($A52&amp;"_"&amp;TEXT(G$2,"yyyy-mm-dd")),[1]SURVEY123!$A:$A,[1]SURVEY123!$AG:$AG,"")&lt;0,"0.0000",_xlfn.XLOOKUP(($A52&amp;"_"&amp;TEXT(G$2,"yyyy-mm-dd")),[1]SURVEY123!$A:$A,[1]SURVEY123!$AG:$AG,""))</f>
        <v/>
      </c>
      <c r="H52" s="17" t="str">
        <f>IF(_xlfn.XLOOKUP(($A52&amp;"_"&amp;TEXT(H$2,"yyyy-mm-dd")),[1]SURVEY123!$A:$A,[1]SURVEY123!$AG:$AG,"")&lt;0,"0.0000",_xlfn.XLOOKUP(($A52&amp;"_"&amp;TEXT(H$2,"yyyy-mm-dd")),[1]SURVEY123!$A:$A,[1]SURVEY123!$AG:$AG,""))</f>
        <v/>
      </c>
      <c r="I52" s="17" t="str">
        <f>IF(_xlfn.XLOOKUP(($A52&amp;"_"&amp;TEXT(I$2,"yyyy-mm-dd")),[1]SURVEY123!$A:$A,[1]SURVEY123!$AG:$AG,"")&lt;0,"0.0000",_xlfn.XLOOKUP(($A52&amp;"_"&amp;TEXT(I$2,"yyyy-mm-dd")),[1]SURVEY123!$A:$A,[1]SURVEY123!$AG:$AG,""))</f>
        <v/>
      </c>
      <c r="J52" s="17" t="str">
        <f>IF(_xlfn.XLOOKUP(($A52&amp;"_"&amp;TEXT(J$2,"yyyy-mm-dd")),[1]SURVEY123!$A:$A,[1]SURVEY123!$AG:$AG,"")&lt;0,"0.0000",_xlfn.XLOOKUP(($A52&amp;"_"&amp;TEXT(J$2,"yyyy-mm-dd")),[1]SURVEY123!$A:$A,[1]SURVEY123!$AG:$AG,""))</f>
        <v/>
      </c>
      <c r="K52" s="17" t="str">
        <f>IF(_xlfn.XLOOKUP(($A52&amp;"_"&amp;TEXT(K$2,"yyyy-mm-dd")),[1]SURVEY123!$A:$A,[1]SURVEY123!$AG:$AG,"")&lt;0,"0.0000",_xlfn.XLOOKUP(($A52&amp;"_"&amp;TEXT(K$2,"yyyy-mm-dd")),[1]SURVEY123!$A:$A,[1]SURVEY123!$AG:$AG,""))</f>
        <v/>
      </c>
      <c r="L52" s="17" t="str">
        <f>IF(_xlfn.XLOOKUP(($A52&amp;"_"&amp;TEXT(L$2,"yyyy-mm-dd")),[1]SURVEY123!$A:$A,[1]SURVEY123!$AG:$AG,"")&lt;0,"0.0000",_xlfn.XLOOKUP(($A52&amp;"_"&amp;TEXT(L$2,"yyyy-mm-dd")),[1]SURVEY123!$A:$A,[1]SURVEY123!$AG:$AG,""))</f>
        <v/>
      </c>
      <c r="M52" s="17" t="str">
        <f>IF(_xlfn.XLOOKUP(($A52&amp;"_"&amp;TEXT(M$2,"yyyy-mm-dd")),[1]SURVEY123!$A:$A,[1]SURVEY123!$AG:$AG,"")&lt;0,"0.0000",_xlfn.XLOOKUP(($A52&amp;"_"&amp;TEXT(M$2,"yyyy-mm-dd")),[1]SURVEY123!$A:$A,[1]SURVEY123!$AG:$AG,""))</f>
        <v/>
      </c>
      <c r="N52" s="17" t="str">
        <f>IF(_xlfn.XLOOKUP(($A52&amp;"_"&amp;TEXT(N$2,"yyyy-mm-dd")),[1]SURVEY123!$A:$A,[1]SURVEY123!$AG:$AG,"")&lt;0,"0.0000",_xlfn.XLOOKUP(($A52&amp;"_"&amp;TEXT(N$2,"yyyy-mm-dd")),[1]SURVEY123!$A:$A,[1]SURVEY123!$AG:$AG,""))</f>
        <v/>
      </c>
      <c r="O52" s="17" t="str">
        <f>IF(_xlfn.XLOOKUP(($A52&amp;"_"&amp;TEXT(O$2,"yyyy-mm-dd")),[1]SURVEY123!$A:$A,[1]SURVEY123!$AG:$AG,"")&lt;0,"0.0000",_xlfn.XLOOKUP(($A52&amp;"_"&amp;TEXT(O$2,"yyyy-mm-dd")),[1]SURVEY123!$A:$A,[1]SURVEY123!$AG:$AG,""))</f>
        <v/>
      </c>
      <c r="P52" s="17" t="str">
        <f>IF(_xlfn.XLOOKUP(($A52&amp;"_"&amp;TEXT(P$2,"yyyy-mm-dd")),[1]SURVEY123!$A:$A,[1]SURVEY123!$AG:$AG,"")&lt;0,"0.0000",_xlfn.XLOOKUP(($A52&amp;"_"&amp;TEXT(P$2,"yyyy-mm-dd")),[1]SURVEY123!$A:$A,[1]SURVEY123!$AG:$AG,""))</f>
        <v/>
      </c>
      <c r="Q52" s="16" t="str">
        <f>IF(_xlfn.XLOOKUP(($A52&amp;"_"&amp;TEXT(Q$2,"yyyy-mm-dd")),[1]SURVEY123!$A:$A,[1]SURVEY123!$AG:$AG,"")&lt;0,"0.0000",_xlfn.XLOOKUP(($A52&amp;"_"&amp;TEXT(Q$2,"yyyy-mm-dd")),[1]SURVEY123!$A:$A,[1]SURVEY123!$AG:$AG,""))</f>
        <v/>
      </c>
      <c r="R52" s="3">
        <f t="shared" si="1"/>
        <v>0</v>
      </c>
      <c r="S52" s="3">
        <f t="shared" si="2"/>
        <v>0</v>
      </c>
      <c r="T52" s="12" t="str" cm="1">
        <f t="array" ref="T52">_xlfn.IFS(B52="","NA",R52=0, "Excellent", S52=0, "Good", OR(S52=1, S52=2), "Fair", S52&gt;=3, "Poor")</f>
        <v>NA</v>
      </c>
    </row>
    <row r="53" spans="1:20">
      <c r="A53" s="3" t="s">
        <v>56</v>
      </c>
      <c r="B53" s="25">
        <f t="shared" si="0"/>
        <v>0.3109716666666667</v>
      </c>
      <c r="C53" s="17" t="str">
        <f>IF(_xlfn.XLOOKUP(($A53&amp;"_"&amp;TEXT(C$2,"yyyy-mm-dd")),[1]SURVEY123!$A:$A,[1]SURVEY123!$AG:$AG,"")&lt;0,"0.0000",_xlfn.XLOOKUP(($A53&amp;"_"&amp;TEXT(C$2,"yyyy-mm-dd")),[1]SURVEY123!$A:$A,[1]SURVEY123!$AG:$AG,""))</f>
        <v/>
      </c>
      <c r="D53" s="17" t="str">
        <f>IF(_xlfn.XLOOKUP(($A53&amp;"_"&amp;TEXT(D$2,"yyyy-mm-dd")),[1]SURVEY123!$A:$A,[1]SURVEY123!$AG:$AG,"")&lt;0,"0.0000",_xlfn.XLOOKUP(($A53&amp;"_"&amp;TEXT(D$2,"yyyy-mm-dd")),[1]SURVEY123!$A:$A,[1]SURVEY123!$AG:$AG,""))</f>
        <v/>
      </c>
      <c r="E53" s="17" t="str">
        <f>IF(_xlfn.XLOOKUP(($A53&amp;"_"&amp;TEXT(E$2,"yyyy-mm-dd")),[1]SURVEY123!$A:$A,[1]SURVEY123!$AG:$AG,"")&lt;0,"0.0000",_xlfn.XLOOKUP(($A53&amp;"_"&amp;TEXT(E$2,"yyyy-mm-dd")),[1]SURVEY123!$A:$A,[1]SURVEY123!$AG:$AG,""))</f>
        <v/>
      </c>
      <c r="F53" s="17" t="str">
        <f>IF(_xlfn.XLOOKUP(($A53&amp;"_"&amp;TEXT(F$2,"yyyy-mm-dd")),[1]SURVEY123!$A:$A,[1]SURVEY123!$AG:$AG,"")&lt;0,"0.0000",_xlfn.XLOOKUP(($A53&amp;"_"&amp;TEXT(F$2,"yyyy-mm-dd")),[1]SURVEY123!$A:$A,[1]SURVEY123!$AG:$AG,""))</f>
        <v/>
      </c>
      <c r="G53" s="17" t="str">
        <f>IF(_xlfn.XLOOKUP(($A53&amp;"_"&amp;TEXT(G$2,"yyyy-mm-dd")),[1]SURVEY123!$A:$A,[1]SURVEY123!$AG:$AG,"")&lt;0,"0.0000",_xlfn.XLOOKUP(($A53&amp;"_"&amp;TEXT(G$2,"yyyy-mm-dd")),[1]SURVEY123!$A:$A,[1]SURVEY123!$AG:$AG,""))</f>
        <v/>
      </c>
      <c r="H53" s="17" t="str">
        <f>IF(_xlfn.XLOOKUP(($A53&amp;"_"&amp;TEXT(H$2,"yyyy-mm-dd")),[1]SURVEY123!$A:$A,[1]SURVEY123!$AG:$AG,"")&lt;0,"0.0000",_xlfn.XLOOKUP(($A53&amp;"_"&amp;TEXT(H$2,"yyyy-mm-dd")),[1]SURVEY123!$A:$A,[1]SURVEY123!$AG:$AG,""))</f>
        <v/>
      </c>
      <c r="I53" s="17">
        <f>IF(_xlfn.XLOOKUP(($A53&amp;"_"&amp;TEXT(I$2,"yyyy-mm-dd")),[1]SURVEY123!$A:$A,[1]SURVEY123!$AG:$AG,"")&lt;0,"0.0000",_xlfn.XLOOKUP(($A53&amp;"_"&amp;TEXT(I$2,"yyyy-mm-dd")),[1]SURVEY123!$A:$A,[1]SURVEY123!$AG:$AG,""))</f>
        <v>0.18826999999999999</v>
      </c>
      <c r="J53" s="17">
        <f>IF(_xlfn.XLOOKUP(($A53&amp;"_"&amp;TEXT(J$2,"yyyy-mm-dd")),[1]SURVEY123!$A:$A,[1]SURVEY123!$AG:$AG,"")&lt;0,"0.0000",_xlfn.XLOOKUP(($A53&amp;"_"&amp;TEXT(J$2,"yyyy-mm-dd")),[1]SURVEY123!$A:$A,[1]SURVEY123!$AG:$AG,""))</f>
        <v>0.19076000000000001</v>
      </c>
      <c r="K53" s="17">
        <f>IF(_xlfn.XLOOKUP(($A53&amp;"_"&amp;TEXT(K$2,"yyyy-mm-dd")),[1]SURVEY123!$A:$A,[1]SURVEY123!$AG:$AG,"")&lt;0,"0.0000",_xlfn.XLOOKUP(($A53&amp;"_"&amp;TEXT(K$2,"yyyy-mm-dd")),[1]SURVEY123!$A:$A,[1]SURVEY123!$AG:$AG,""))</f>
        <v>9.8989999999999995E-2</v>
      </c>
      <c r="L53" s="17">
        <f>IF(_xlfn.XLOOKUP(($A53&amp;"_"&amp;TEXT(L$2,"yyyy-mm-dd")),[1]SURVEY123!$A:$A,[1]SURVEY123!$AG:$AG,"")&lt;0,"0.0000",_xlfn.XLOOKUP(($A53&amp;"_"&amp;TEXT(L$2,"yyyy-mm-dd")),[1]SURVEY123!$A:$A,[1]SURVEY123!$AG:$AG,""))</f>
        <v>8.4150000000000003E-2</v>
      </c>
      <c r="M53" s="17">
        <f>IF(_xlfn.XLOOKUP(($A53&amp;"_"&amp;TEXT(M$2,"yyyy-mm-dd")),[1]SURVEY123!$A:$A,[1]SURVEY123!$AG:$AG,"")&lt;0,"0.0000",_xlfn.XLOOKUP(($A53&amp;"_"&amp;TEXT(M$2,"yyyy-mm-dd")),[1]SURVEY123!$A:$A,[1]SURVEY123!$AG:$AG,""))</f>
        <v>0.16717000000000001</v>
      </c>
      <c r="N53" s="17">
        <f>IF(_xlfn.XLOOKUP(($A53&amp;"_"&amp;TEXT(N$2,"yyyy-mm-dd")),[1]SURVEY123!$A:$A,[1]SURVEY123!$AG:$AG,"")&lt;0,"0.0000",_xlfn.XLOOKUP(($A53&amp;"_"&amp;TEXT(N$2,"yyyy-mm-dd")),[1]SURVEY123!$A:$A,[1]SURVEY123!$AG:$AG,""))</f>
        <v>1.13649</v>
      </c>
      <c r="O53" s="17" t="str">
        <f>IF(_xlfn.XLOOKUP(($A53&amp;"_"&amp;TEXT(O$2,"yyyy-mm-dd")),[1]SURVEY123!$A:$A,[1]SURVEY123!$AG:$AG,"")&lt;0,"0.0000",_xlfn.XLOOKUP(($A53&amp;"_"&amp;TEXT(O$2,"yyyy-mm-dd")),[1]SURVEY123!$A:$A,[1]SURVEY123!$AG:$AG,""))</f>
        <v/>
      </c>
      <c r="P53" s="17" t="str">
        <f>IF(_xlfn.XLOOKUP(($A53&amp;"_"&amp;TEXT(P$2,"yyyy-mm-dd")),[1]SURVEY123!$A:$A,[1]SURVEY123!$AG:$AG,"")&lt;0,"0.0000",_xlfn.XLOOKUP(($A53&amp;"_"&amp;TEXT(P$2,"yyyy-mm-dd")),[1]SURVEY123!$A:$A,[1]SURVEY123!$AG:$AG,""))</f>
        <v/>
      </c>
      <c r="Q53" s="16" t="str">
        <f>IF(_xlfn.XLOOKUP(($A53&amp;"_"&amp;TEXT(Q$2,"yyyy-mm-dd")),[1]SURVEY123!$A:$A,[1]SURVEY123!$AG:$AG,"")&lt;0,"0.0000",_xlfn.XLOOKUP(($A53&amp;"_"&amp;TEXT(Q$2,"yyyy-mm-dd")),[1]SURVEY123!$A:$A,[1]SURVEY123!$AG:$AG,""))</f>
        <v/>
      </c>
      <c r="R53" s="3">
        <f t="shared" si="1"/>
        <v>6</v>
      </c>
      <c r="S53" s="3">
        <f t="shared" si="2"/>
        <v>4</v>
      </c>
      <c r="T53" s="12" t="str" cm="1">
        <f t="array" ref="T53">_xlfn.IFS(B53="","NA",R53=0, "Excellent", S53=0, "Good", OR(S53=1, S53=2), "Fair", S53&gt;=3, "Poor")</f>
        <v>Poor</v>
      </c>
    </row>
    <row r="54" spans="1:20">
      <c r="A54" s="3" t="s">
        <v>57</v>
      </c>
      <c r="B54" s="25">
        <f t="shared" si="0"/>
        <v>0.29131333333333337</v>
      </c>
      <c r="C54" s="17" t="str">
        <f>IF(_xlfn.XLOOKUP(($A54&amp;"_"&amp;TEXT(C$2,"yyyy-mm-dd")),[1]SURVEY123!$A:$A,[1]SURVEY123!$AG:$AG,"")&lt;0,"0.0000",_xlfn.XLOOKUP(($A54&amp;"_"&amp;TEXT(C$2,"yyyy-mm-dd")),[1]SURVEY123!$A:$A,[1]SURVEY123!$AG:$AG,""))</f>
        <v/>
      </c>
      <c r="D54" s="17" t="str">
        <f>IF(_xlfn.XLOOKUP(($A54&amp;"_"&amp;TEXT(D$2,"yyyy-mm-dd")),[1]SURVEY123!$A:$A,[1]SURVEY123!$AG:$AG,"")&lt;0,"0.0000",_xlfn.XLOOKUP(($A54&amp;"_"&amp;TEXT(D$2,"yyyy-mm-dd")),[1]SURVEY123!$A:$A,[1]SURVEY123!$AG:$AG,""))</f>
        <v/>
      </c>
      <c r="E54" s="17" t="str">
        <f>IF(_xlfn.XLOOKUP(($A54&amp;"_"&amp;TEXT(E$2,"yyyy-mm-dd")),[1]SURVEY123!$A:$A,[1]SURVEY123!$AG:$AG,"")&lt;0,"0.0000",_xlfn.XLOOKUP(($A54&amp;"_"&amp;TEXT(E$2,"yyyy-mm-dd")),[1]SURVEY123!$A:$A,[1]SURVEY123!$AG:$AG,""))</f>
        <v/>
      </c>
      <c r="F54" s="17" t="str">
        <f>IF(_xlfn.XLOOKUP(($A54&amp;"_"&amp;TEXT(F$2,"yyyy-mm-dd")),[1]SURVEY123!$A:$A,[1]SURVEY123!$AG:$AG,"")&lt;0,"0.0000",_xlfn.XLOOKUP(($A54&amp;"_"&amp;TEXT(F$2,"yyyy-mm-dd")),[1]SURVEY123!$A:$A,[1]SURVEY123!$AG:$AG,""))</f>
        <v/>
      </c>
      <c r="G54" s="17" t="str">
        <f>IF(_xlfn.XLOOKUP(($A54&amp;"_"&amp;TEXT(G$2,"yyyy-mm-dd")),[1]SURVEY123!$A:$A,[1]SURVEY123!$AG:$AG,"")&lt;0,"0.0000",_xlfn.XLOOKUP(($A54&amp;"_"&amp;TEXT(G$2,"yyyy-mm-dd")),[1]SURVEY123!$A:$A,[1]SURVEY123!$AG:$AG,""))</f>
        <v/>
      </c>
      <c r="H54" s="17" t="str">
        <f>IF(_xlfn.XLOOKUP(($A54&amp;"_"&amp;TEXT(H$2,"yyyy-mm-dd")),[1]SURVEY123!$A:$A,[1]SURVEY123!$AG:$AG,"")&lt;0,"0.0000",_xlfn.XLOOKUP(($A54&amp;"_"&amp;TEXT(H$2,"yyyy-mm-dd")),[1]SURVEY123!$A:$A,[1]SURVEY123!$AG:$AG,""))</f>
        <v/>
      </c>
      <c r="I54" s="17">
        <f>IF(_xlfn.XLOOKUP(($A54&amp;"_"&amp;TEXT(I$2,"yyyy-mm-dd")),[1]SURVEY123!$A:$A,[1]SURVEY123!$AG:$AG,"")&lt;0,"0.0000",_xlfn.XLOOKUP(($A54&amp;"_"&amp;TEXT(I$2,"yyyy-mm-dd")),[1]SURVEY123!$A:$A,[1]SURVEY123!$AG:$AG,""))</f>
        <v>0.24435999999999999</v>
      </c>
      <c r="J54" s="17">
        <f>IF(_xlfn.XLOOKUP(($A54&amp;"_"&amp;TEXT(J$2,"yyyy-mm-dd")),[1]SURVEY123!$A:$A,[1]SURVEY123!$AG:$AG,"")&lt;0,"0.0000",_xlfn.XLOOKUP(($A54&amp;"_"&amp;TEXT(J$2,"yyyy-mm-dd")),[1]SURVEY123!$A:$A,[1]SURVEY123!$AG:$AG,""))</f>
        <v>8.6230000000000001E-2</v>
      </c>
      <c r="K54" s="17">
        <f>IF(_xlfn.XLOOKUP(($A54&amp;"_"&amp;TEXT(K$2,"yyyy-mm-dd")),[1]SURVEY123!$A:$A,[1]SURVEY123!$AG:$AG,"")&lt;0,"0.0000",_xlfn.XLOOKUP(($A54&amp;"_"&amp;TEXT(K$2,"yyyy-mm-dd")),[1]SURVEY123!$A:$A,[1]SURVEY123!$AG:$AG,""))</f>
        <v>0.10197000000000001</v>
      </c>
      <c r="L54" s="17">
        <f>IF(_xlfn.XLOOKUP(($A54&amp;"_"&amp;TEXT(L$2,"yyyy-mm-dd")),[1]SURVEY123!$A:$A,[1]SURVEY123!$AG:$AG,"")&lt;0,"0.0000",_xlfn.XLOOKUP(($A54&amp;"_"&amp;TEXT(L$2,"yyyy-mm-dd")),[1]SURVEY123!$A:$A,[1]SURVEY123!$AG:$AG,""))</f>
        <v>0.13270000000000001</v>
      </c>
      <c r="M54" s="17">
        <f>IF(_xlfn.XLOOKUP(($A54&amp;"_"&amp;TEXT(M$2,"yyyy-mm-dd")),[1]SURVEY123!$A:$A,[1]SURVEY123!$AG:$AG,"")&lt;0,"0.0000",_xlfn.XLOOKUP(($A54&amp;"_"&amp;TEXT(M$2,"yyyy-mm-dd")),[1]SURVEY123!$A:$A,[1]SURVEY123!$AG:$AG,""))</f>
        <v>5.5129999999999998E-2</v>
      </c>
      <c r="N54" s="17">
        <f>IF(_xlfn.XLOOKUP(($A54&amp;"_"&amp;TEXT(N$2,"yyyy-mm-dd")),[1]SURVEY123!$A:$A,[1]SURVEY123!$AG:$AG,"")&lt;0,"0.0000",_xlfn.XLOOKUP(($A54&amp;"_"&amp;TEXT(N$2,"yyyy-mm-dd")),[1]SURVEY123!$A:$A,[1]SURVEY123!$AG:$AG,""))</f>
        <v>1.1274900000000001</v>
      </c>
      <c r="O54" s="17" t="str">
        <f>IF(_xlfn.XLOOKUP(($A54&amp;"_"&amp;TEXT(O$2,"yyyy-mm-dd")),[1]SURVEY123!$A:$A,[1]SURVEY123!$AG:$AG,"")&lt;0,"0.0000",_xlfn.XLOOKUP(($A54&amp;"_"&amp;TEXT(O$2,"yyyy-mm-dd")),[1]SURVEY123!$A:$A,[1]SURVEY123!$AG:$AG,""))</f>
        <v/>
      </c>
      <c r="P54" s="17" t="str">
        <f>IF(_xlfn.XLOOKUP(($A54&amp;"_"&amp;TEXT(P$2,"yyyy-mm-dd")),[1]SURVEY123!$A:$A,[1]SURVEY123!$AG:$AG,"")&lt;0,"0.0000",_xlfn.XLOOKUP(($A54&amp;"_"&amp;TEXT(P$2,"yyyy-mm-dd")),[1]SURVEY123!$A:$A,[1]SURVEY123!$AG:$AG,""))</f>
        <v/>
      </c>
      <c r="Q54" s="16" t="str">
        <f>IF(_xlfn.XLOOKUP(($A54&amp;"_"&amp;TEXT(Q$2,"yyyy-mm-dd")),[1]SURVEY123!$A:$A,[1]SURVEY123!$AG:$AG,"")&lt;0,"0.0000",_xlfn.XLOOKUP(($A54&amp;"_"&amp;TEXT(Q$2,"yyyy-mm-dd")),[1]SURVEY123!$A:$A,[1]SURVEY123!$AG:$AG,""))</f>
        <v/>
      </c>
      <c r="R54" s="3">
        <f t="shared" si="1"/>
        <v>6</v>
      </c>
      <c r="S54" s="3">
        <f t="shared" si="2"/>
        <v>4</v>
      </c>
      <c r="T54" s="12" t="str" cm="1">
        <f t="array" ref="T54">_xlfn.IFS(B54="","NA",R54=0, "Excellent", S54=0, "Good", OR(S54=1, S54=2), "Fair", S54&gt;=3, "Poor")</f>
        <v>Poor</v>
      </c>
    </row>
    <row r="55" spans="1:20">
      <c r="A55" s="3" t="s">
        <v>58</v>
      </c>
      <c r="B55" s="25">
        <f t="shared" si="0"/>
        <v>0.19364142857142858</v>
      </c>
      <c r="C55" s="17" t="str">
        <f>IF(_xlfn.XLOOKUP(($A55&amp;"_"&amp;TEXT(C$2,"yyyy-mm-dd")),[1]SURVEY123!$A:$A,[1]SURVEY123!$AG:$AG,"")&lt;0,"0.0000",_xlfn.XLOOKUP(($A55&amp;"_"&amp;TEXT(C$2,"yyyy-mm-dd")),[1]SURVEY123!$A:$A,[1]SURVEY123!$AG:$AG,""))</f>
        <v/>
      </c>
      <c r="D55" s="17" t="str">
        <f>IF(_xlfn.XLOOKUP(($A55&amp;"_"&amp;TEXT(D$2,"yyyy-mm-dd")),[1]SURVEY123!$A:$A,[1]SURVEY123!$AG:$AG,"")&lt;0,"0.0000",_xlfn.XLOOKUP(($A55&amp;"_"&amp;TEXT(D$2,"yyyy-mm-dd")),[1]SURVEY123!$A:$A,[1]SURVEY123!$AG:$AG,""))</f>
        <v/>
      </c>
      <c r="E55" s="17" t="str">
        <f>IF(_xlfn.XLOOKUP(($A55&amp;"_"&amp;TEXT(E$2,"yyyy-mm-dd")),[1]SURVEY123!$A:$A,[1]SURVEY123!$AG:$AG,"")&lt;0,"0.0000",_xlfn.XLOOKUP(($A55&amp;"_"&amp;TEXT(E$2,"yyyy-mm-dd")),[1]SURVEY123!$A:$A,[1]SURVEY123!$AG:$AG,""))</f>
        <v/>
      </c>
      <c r="F55" s="17" t="str">
        <f>IF(_xlfn.XLOOKUP(($A55&amp;"_"&amp;TEXT(F$2,"yyyy-mm-dd")),[1]SURVEY123!$A:$A,[1]SURVEY123!$AG:$AG,"")&lt;0,"0.0000",_xlfn.XLOOKUP(($A55&amp;"_"&amp;TEXT(F$2,"yyyy-mm-dd")),[1]SURVEY123!$A:$A,[1]SURVEY123!$AG:$AG,""))</f>
        <v/>
      </c>
      <c r="G55" s="17" t="str">
        <f>IF(_xlfn.XLOOKUP(($A55&amp;"_"&amp;TEXT(G$2,"yyyy-mm-dd")),[1]SURVEY123!$A:$A,[1]SURVEY123!$AG:$AG,"")&lt;0,"0.0000",_xlfn.XLOOKUP(($A55&amp;"_"&amp;TEXT(G$2,"yyyy-mm-dd")),[1]SURVEY123!$A:$A,[1]SURVEY123!$AG:$AG,""))</f>
        <v/>
      </c>
      <c r="H55" s="17">
        <f>IF(_xlfn.XLOOKUP(($A55&amp;"_"&amp;TEXT(H$2,"yyyy-mm-dd")),[1]SURVEY123!$A:$A,[1]SURVEY123!$AG:$AG,"")&lt;0,"0.0000",_xlfn.XLOOKUP(($A55&amp;"_"&amp;TEXT(H$2,"yyyy-mm-dd")),[1]SURVEY123!$A:$A,[1]SURVEY123!$AG:$AG,""))</f>
        <v>0.11186</v>
      </c>
      <c r="I55" s="17">
        <f>IF(_xlfn.XLOOKUP(($A55&amp;"_"&amp;TEXT(I$2,"yyyy-mm-dd")),[1]SURVEY123!$A:$A,[1]SURVEY123!$AG:$AG,"")&lt;0,"0.0000",_xlfn.XLOOKUP(($A55&amp;"_"&amp;TEXT(I$2,"yyyy-mm-dd")),[1]SURVEY123!$A:$A,[1]SURVEY123!$AG:$AG,""))</f>
        <v>0.19250999999999999</v>
      </c>
      <c r="J55" s="17">
        <f>IF(_xlfn.XLOOKUP(($A55&amp;"_"&amp;TEXT(J$2,"yyyy-mm-dd")),[1]SURVEY123!$A:$A,[1]SURVEY123!$AG:$AG,"")&lt;0,"0.0000",_xlfn.XLOOKUP(($A55&amp;"_"&amp;TEXT(J$2,"yyyy-mm-dd")),[1]SURVEY123!$A:$A,[1]SURVEY123!$AG:$AG,""))</f>
        <v>0.30398999999999998</v>
      </c>
      <c r="K55" s="17">
        <f>IF(_xlfn.XLOOKUP(($A55&amp;"_"&amp;TEXT(K$2,"yyyy-mm-dd")),[1]SURVEY123!$A:$A,[1]SURVEY123!$AG:$AG,"")&lt;0,"0.0000",_xlfn.XLOOKUP(($A55&amp;"_"&amp;TEXT(K$2,"yyyy-mm-dd")),[1]SURVEY123!$A:$A,[1]SURVEY123!$AG:$AG,""))</f>
        <v>0.29508000000000001</v>
      </c>
      <c r="L55" s="17">
        <f>IF(_xlfn.XLOOKUP(($A55&amp;"_"&amp;TEXT(L$2,"yyyy-mm-dd")),[1]SURVEY123!$A:$A,[1]SURVEY123!$AG:$AG,"")&lt;0,"0.0000",_xlfn.XLOOKUP(($A55&amp;"_"&amp;TEXT(L$2,"yyyy-mm-dd")),[1]SURVEY123!$A:$A,[1]SURVEY123!$AG:$AG,""))</f>
        <v>0.18443000000000001</v>
      </c>
      <c r="M55" s="17">
        <f>IF(_xlfn.XLOOKUP(($A55&amp;"_"&amp;TEXT(M$2,"yyyy-mm-dd")),[1]SURVEY123!$A:$A,[1]SURVEY123!$AG:$AG,"")&lt;0,"0.0000",_xlfn.XLOOKUP(($A55&amp;"_"&amp;TEXT(M$2,"yyyy-mm-dd")),[1]SURVEY123!$A:$A,[1]SURVEY123!$AG:$AG,""))</f>
        <v>0.1076</v>
      </c>
      <c r="N55" s="17">
        <f>IF(_xlfn.XLOOKUP(($A55&amp;"_"&amp;TEXT(N$2,"yyyy-mm-dd")),[1]SURVEY123!$A:$A,[1]SURVEY123!$AG:$AG,"")&lt;0,"0.0000",_xlfn.XLOOKUP(($A55&amp;"_"&amp;TEXT(N$2,"yyyy-mm-dd")),[1]SURVEY123!$A:$A,[1]SURVEY123!$AG:$AG,""))</f>
        <v>0.16002</v>
      </c>
      <c r="O55" s="17" t="str">
        <f>IF(_xlfn.XLOOKUP(($A55&amp;"_"&amp;TEXT(O$2,"yyyy-mm-dd")),[1]SURVEY123!$A:$A,[1]SURVEY123!$AG:$AG,"")&lt;0,"0.0000",_xlfn.XLOOKUP(($A55&amp;"_"&amp;TEXT(O$2,"yyyy-mm-dd")),[1]SURVEY123!$A:$A,[1]SURVEY123!$AG:$AG,""))</f>
        <v/>
      </c>
      <c r="P55" s="17" t="str">
        <f>IF(_xlfn.XLOOKUP(($A55&amp;"_"&amp;TEXT(P$2,"yyyy-mm-dd")),[1]SURVEY123!$A:$A,[1]SURVEY123!$AG:$AG,"")&lt;0,"0.0000",_xlfn.XLOOKUP(($A55&amp;"_"&amp;TEXT(P$2,"yyyy-mm-dd")),[1]SURVEY123!$A:$A,[1]SURVEY123!$AG:$AG,""))</f>
        <v/>
      </c>
      <c r="Q55" s="16" t="str">
        <f>IF(_xlfn.XLOOKUP(($A55&amp;"_"&amp;TEXT(Q$2,"yyyy-mm-dd")),[1]SURVEY123!$A:$A,[1]SURVEY123!$AG:$AG,"")&lt;0,"0.0000",_xlfn.XLOOKUP(($A55&amp;"_"&amp;TEXT(Q$2,"yyyy-mm-dd")),[1]SURVEY123!$A:$A,[1]SURVEY123!$AG:$AG,""))</f>
        <v/>
      </c>
      <c r="R55" s="3">
        <f t="shared" si="1"/>
        <v>7</v>
      </c>
      <c r="S55" s="3">
        <f t="shared" si="2"/>
        <v>7</v>
      </c>
      <c r="T55" s="12" t="str" cm="1">
        <f t="array" ref="T55">_xlfn.IFS(B55="","NA",R55=0, "Excellent", S55=0, "Good", OR(S55=1, S55=2), "Fair", S55&gt;=3, "Poor")</f>
        <v>Poor</v>
      </c>
    </row>
    <row r="56" spans="1:20">
      <c r="A56" s="3" t="s">
        <v>59</v>
      </c>
      <c r="B56" s="25" t="str">
        <f t="shared" si="0"/>
        <v/>
      </c>
      <c r="C56" s="17" t="str">
        <f>IF(_xlfn.XLOOKUP(($A56&amp;"_"&amp;TEXT(C$2,"yyyy-mm-dd")),[1]SURVEY123!$A:$A,[1]SURVEY123!$AG:$AG,"")&lt;0,"0.0000",_xlfn.XLOOKUP(($A56&amp;"_"&amp;TEXT(C$2,"yyyy-mm-dd")),[1]SURVEY123!$A:$A,[1]SURVEY123!$AG:$AG,""))</f>
        <v/>
      </c>
      <c r="D56" s="17" t="str">
        <f>IF(_xlfn.XLOOKUP(($A56&amp;"_"&amp;TEXT(D$2,"yyyy-mm-dd")),[1]SURVEY123!$A:$A,[1]SURVEY123!$AG:$AG,"")&lt;0,"0.0000",_xlfn.XLOOKUP(($A56&amp;"_"&amp;TEXT(D$2,"yyyy-mm-dd")),[1]SURVEY123!$A:$A,[1]SURVEY123!$AG:$AG,""))</f>
        <v/>
      </c>
      <c r="E56" s="17" t="str">
        <f>IF(_xlfn.XLOOKUP(($A56&amp;"_"&amp;TEXT(E$2,"yyyy-mm-dd")),[1]SURVEY123!$A:$A,[1]SURVEY123!$AG:$AG,"")&lt;0,"0.0000",_xlfn.XLOOKUP(($A56&amp;"_"&amp;TEXT(E$2,"yyyy-mm-dd")),[1]SURVEY123!$A:$A,[1]SURVEY123!$AG:$AG,""))</f>
        <v/>
      </c>
      <c r="F56" s="17" t="str">
        <f>IF(_xlfn.XLOOKUP(($A56&amp;"_"&amp;TEXT(F$2,"yyyy-mm-dd")),[1]SURVEY123!$A:$A,[1]SURVEY123!$AG:$AG,"")&lt;0,"0.0000",_xlfn.XLOOKUP(($A56&amp;"_"&amp;TEXT(F$2,"yyyy-mm-dd")),[1]SURVEY123!$A:$A,[1]SURVEY123!$AG:$AG,""))</f>
        <v/>
      </c>
      <c r="G56" s="17" t="str">
        <f>IF(_xlfn.XLOOKUP(($A56&amp;"_"&amp;TEXT(G$2,"yyyy-mm-dd")),[1]SURVEY123!$A:$A,[1]SURVEY123!$AG:$AG,"")&lt;0,"0.0000",_xlfn.XLOOKUP(($A56&amp;"_"&amp;TEXT(G$2,"yyyy-mm-dd")),[1]SURVEY123!$A:$A,[1]SURVEY123!$AG:$AG,""))</f>
        <v/>
      </c>
      <c r="H56" s="17" t="str">
        <f>IF(_xlfn.XLOOKUP(($A56&amp;"_"&amp;TEXT(H$2,"yyyy-mm-dd")),[1]SURVEY123!$A:$A,[1]SURVEY123!$AG:$AG,"")&lt;0,"0.0000",_xlfn.XLOOKUP(($A56&amp;"_"&amp;TEXT(H$2,"yyyy-mm-dd")),[1]SURVEY123!$A:$A,[1]SURVEY123!$AG:$AG,""))</f>
        <v/>
      </c>
      <c r="I56" s="17" t="str">
        <f>IF(_xlfn.XLOOKUP(($A56&amp;"_"&amp;TEXT(I$2,"yyyy-mm-dd")),[1]SURVEY123!$A:$A,[1]SURVEY123!$AG:$AG,"")&lt;0,"0.0000",_xlfn.XLOOKUP(($A56&amp;"_"&amp;TEXT(I$2,"yyyy-mm-dd")),[1]SURVEY123!$A:$A,[1]SURVEY123!$AG:$AG,""))</f>
        <v/>
      </c>
      <c r="J56" s="17" t="str">
        <f>IF(_xlfn.XLOOKUP(($A56&amp;"_"&amp;TEXT(J$2,"yyyy-mm-dd")),[1]SURVEY123!$A:$A,[1]SURVEY123!$AG:$AG,"")&lt;0,"0.0000",_xlfn.XLOOKUP(($A56&amp;"_"&amp;TEXT(J$2,"yyyy-mm-dd")),[1]SURVEY123!$A:$A,[1]SURVEY123!$AG:$AG,""))</f>
        <v/>
      </c>
      <c r="K56" s="17" t="str">
        <f>IF(_xlfn.XLOOKUP(($A56&amp;"_"&amp;TEXT(K$2,"yyyy-mm-dd")),[1]SURVEY123!$A:$A,[1]SURVEY123!$AG:$AG,"")&lt;0,"0.0000",_xlfn.XLOOKUP(($A56&amp;"_"&amp;TEXT(K$2,"yyyy-mm-dd")),[1]SURVEY123!$A:$A,[1]SURVEY123!$AG:$AG,""))</f>
        <v/>
      </c>
      <c r="L56" s="17" t="str">
        <f>IF(_xlfn.XLOOKUP(($A56&amp;"_"&amp;TEXT(L$2,"yyyy-mm-dd")),[1]SURVEY123!$A:$A,[1]SURVEY123!$AG:$AG,"")&lt;0,"0.0000",_xlfn.XLOOKUP(($A56&amp;"_"&amp;TEXT(L$2,"yyyy-mm-dd")),[1]SURVEY123!$A:$A,[1]SURVEY123!$AG:$AG,""))</f>
        <v/>
      </c>
      <c r="M56" s="17" t="str">
        <f>IF(_xlfn.XLOOKUP(($A56&amp;"_"&amp;TEXT(M$2,"yyyy-mm-dd")),[1]SURVEY123!$A:$A,[1]SURVEY123!$AG:$AG,"")&lt;0,"0.0000",_xlfn.XLOOKUP(($A56&amp;"_"&amp;TEXT(M$2,"yyyy-mm-dd")),[1]SURVEY123!$A:$A,[1]SURVEY123!$AG:$AG,""))</f>
        <v/>
      </c>
      <c r="N56" s="17" t="str">
        <f>IF(_xlfn.XLOOKUP(($A56&amp;"_"&amp;TEXT(N$2,"yyyy-mm-dd")),[1]SURVEY123!$A:$A,[1]SURVEY123!$AG:$AG,"")&lt;0,"0.0000",_xlfn.XLOOKUP(($A56&amp;"_"&amp;TEXT(N$2,"yyyy-mm-dd")),[1]SURVEY123!$A:$A,[1]SURVEY123!$AG:$AG,""))</f>
        <v/>
      </c>
      <c r="O56" s="17" t="str">
        <f>IF(_xlfn.XLOOKUP(($A56&amp;"_"&amp;TEXT(O$2,"yyyy-mm-dd")),[1]SURVEY123!$A:$A,[1]SURVEY123!$AG:$AG,"")&lt;0,"0.0000",_xlfn.XLOOKUP(($A56&amp;"_"&amp;TEXT(O$2,"yyyy-mm-dd")),[1]SURVEY123!$A:$A,[1]SURVEY123!$AG:$AG,""))</f>
        <v/>
      </c>
      <c r="P56" s="17" t="str">
        <f>IF(_xlfn.XLOOKUP(($A56&amp;"_"&amp;TEXT(P$2,"yyyy-mm-dd")),[1]SURVEY123!$A:$A,[1]SURVEY123!$AG:$AG,"")&lt;0,"0.0000",_xlfn.XLOOKUP(($A56&amp;"_"&amp;TEXT(P$2,"yyyy-mm-dd")),[1]SURVEY123!$A:$A,[1]SURVEY123!$AG:$AG,""))</f>
        <v/>
      </c>
      <c r="Q56" s="16" t="str">
        <f>IF(_xlfn.XLOOKUP(($A56&amp;"_"&amp;TEXT(Q$2,"yyyy-mm-dd")),[1]SURVEY123!$A:$A,[1]SURVEY123!$AG:$AG,"")&lt;0,"0.0000",_xlfn.XLOOKUP(($A56&amp;"_"&amp;TEXT(Q$2,"yyyy-mm-dd")),[1]SURVEY123!$A:$A,[1]SURVEY123!$AG:$AG,""))</f>
        <v/>
      </c>
      <c r="R56" s="3">
        <f t="shared" si="1"/>
        <v>0</v>
      </c>
      <c r="S56" s="3">
        <f t="shared" si="2"/>
        <v>0</v>
      </c>
      <c r="T56" s="12" t="str" cm="1">
        <f t="array" ref="T56">_xlfn.IFS(B56="","NA",R56=0, "Excellent", S56=0, "Good", OR(S56=1, S56=2), "Fair", S56&gt;=3, "Poor")</f>
        <v>NA</v>
      </c>
    </row>
    <row r="57" spans="1:20">
      <c r="A57" s="3" t="s">
        <v>60</v>
      </c>
      <c r="B57" s="25">
        <f t="shared" si="0"/>
        <v>8.0064999999999997E-2</v>
      </c>
      <c r="C57" s="17">
        <f>IF(_xlfn.XLOOKUP(($A57&amp;"_"&amp;TEXT(C$2,"yyyy-mm-dd")),[1]SURVEY123!$A:$A,[1]SURVEY123!$AG:$AG,"")&lt;0,"0.0000",_xlfn.XLOOKUP(($A57&amp;"_"&amp;TEXT(C$2,"yyyy-mm-dd")),[1]SURVEY123!$A:$A,[1]SURVEY123!$AG:$AG,""))</f>
        <v>4.1930000000000002E-2</v>
      </c>
      <c r="D57" s="17">
        <f>IF(_xlfn.XLOOKUP(($A57&amp;"_"&amp;TEXT(D$2,"yyyy-mm-dd")),[1]SURVEY123!$A:$A,[1]SURVEY123!$AG:$AG,"")&lt;0,"0.0000",_xlfn.XLOOKUP(($A57&amp;"_"&amp;TEXT(D$2,"yyyy-mm-dd")),[1]SURVEY123!$A:$A,[1]SURVEY123!$AG:$AG,""))</f>
        <v>2.8129999999999999E-2</v>
      </c>
      <c r="E57" s="17">
        <f>IF(_xlfn.XLOOKUP(($A57&amp;"_"&amp;TEXT(E$2,"yyyy-mm-dd")),[1]SURVEY123!$A:$A,[1]SURVEY123!$AG:$AG,"")&lt;0,"0.0000",_xlfn.XLOOKUP(($A57&amp;"_"&amp;TEXT(E$2,"yyyy-mm-dd")),[1]SURVEY123!$A:$A,[1]SURVEY123!$AG:$AG,""))</f>
        <v>2.7050000000000001E-2</v>
      </c>
      <c r="F57" s="17">
        <f>IF(_xlfn.XLOOKUP(($A57&amp;"_"&amp;TEXT(F$2,"yyyy-mm-dd")),[1]SURVEY123!$A:$A,[1]SURVEY123!$AG:$AG,"")&lt;0,"0.0000",_xlfn.XLOOKUP(($A57&amp;"_"&amp;TEXT(F$2,"yyyy-mm-dd")),[1]SURVEY123!$A:$A,[1]SURVEY123!$AG:$AG,""))</f>
        <v>8.2659999999999997E-2</v>
      </c>
      <c r="G57" s="17">
        <f>IF(_xlfn.XLOOKUP(($A57&amp;"_"&amp;TEXT(G$2,"yyyy-mm-dd")),[1]SURVEY123!$A:$A,[1]SURVEY123!$AG:$AG,"")&lt;0,"0.0000",_xlfn.XLOOKUP(($A57&amp;"_"&amp;TEXT(G$2,"yyyy-mm-dd")),[1]SURVEY123!$A:$A,[1]SURVEY123!$AG:$AG,""))</f>
        <v>2.5440000000000001E-2</v>
      </c>
      <c r="H57" s="17">
        <f>IF(_xlfn.XLOOKUP(($A57&amp;"_"&amp;TEXT(H$2,"yyyy-mm-dd")),[1]SURVEY123!$A:$A,[1]SURVEY123!$AG:$AG,"")&lt;0,"0.0000",_xlfn.XLOOKUP(($A57&amp;"_"&amp;TEXT(H$2,"yyyy-mm-dd")),[1]SURVEY123!$A:$A,[1]SURVEY123!$AG:$AG,""))</f>
        <v>0.10771</v>
      </c>
      <c r="I57" s="17">
        <f>IF(_xlfn.XLOOKUP(($A57&amp;"_"&amp;TEXT(I$2,"yyyy-mm-dd")),[1]SURVEY123!$A:$A,[1]SURVEY123!$AG:$AG,"")&lt;0,"0.0000",_xlfn.XLOOKUP(($A57&amp;"_"&amp;TEXT(I$2,"yyyy-mm-dd")),[1]SURVEY123!$A:$A,[1]SURVEY123!$AG:$AG,""))</f>
        <v>0.26590999999999998</v>
      </c>
      <c r="J57" s="17">
        <f>IF(_xlfn.XLOOKUP(($A57&amp;"_"&amp;TEXT(J$2,"yyyy-mm-dd")),[1]SURVEY123!$A:$A,[1]SURVEY123!$AG:$AG,"")&lt;0,"0.0000",_xlfn.XLOOKUP(($A57&amp;"_"&amp;TEXT(J$2,"yyyy-mm-dd")),[1]SURVEY123!$A:$A,[1]SURVEY123!$AG:$AG,""))</f>
        <v>0.109</v>
      </c>
      <c r="K57" s="17">
        <f>IF(_xlfn.XLOOKUP(($A57&amp;"_"&amp;TEXT(K$2,"yyyy-mm-dd")),[1]SURVEY123!$A:$A,[1]SURVEY123!$AG:$AG,"")&lt;0,"0.0000",_xlfn.XLOOKUP(($A57&amp;"_"&amp;TEXT(K$2,"yyyy-mm-dd")),[1]SURVEY123!$A:$A,[1]SURVEY123!$AG:$AG,""))</f>
        <v>5.7829999999999999E-2</v>
      </c>
      <c r="L57" s="17">
        <f>IF(_xlfn.XLOOKUP(($A57&amp;"_"&amp;TEXT(L$2,"yyyy-mm-dd")),[1]SURVEY123!$A:$A,[1]SURVEY123!$AG:$AG,"")&lt;0,"0.0000",_xlfn.XLOOKUP(($A57&amp;"_"&amp;TEXT(L$2,"yyyy-mm-dd")),[1]SURVEY123!$A:$A,[1]SURVEY123!$AG:$AG,""))</f>
        <v>0.11522</v>
      </c>
      <c r="M57" s="17">
        <f>IF(_xlfn.XLOOKUP(($A57&amp;"_"&amp;TEXT(M$2,"yyyy-mm-dd")),[1]SURVEY123!$A:$A,[1]SURVEY123!$AG:$AG,"")&lt;0,"0.0000",_xlfn.XLOOKUP(($A57&amp;"_"&amp;TEXT(M$2,"yyyy-mm-dd")),[1]SURVEY123!$A:$A,[1]SURVEY123!$AG:$AG,""))</f>
        <v>3.8600000000000002E-2</v>
      </c>
      <c r="N57" s="17">
        <f>IF(_xlfn.XLOOKUP(($A57&amp;"_"&amp;TEXT(N$2,"yyyy-mm-dd")),[1]SURVEY123!$A:$A,[1]SURVEY123!$AG:$AG,"")&lt;0,"0.0000",_xlfn.XLOOKUP(($A57&amp;"_"&amp;TEXT(N$2,"yyyy-mm-dd")),[1]SURVEY123!$A:$A,[1]SURVEY123!$AG:$AG,""))</f>
        <v>6.13E-2</v>
      </c>
      <c r="O57" s="17" t="str">
        <f>IF(_xlfn.XLOOKUP(($A57&amp;"_"&amp;TEXT(O$2,"yyyy-mm-dd")),[1]SURVEY123!$A:$A,[1]SURVEY123!$AG:$AG,"")&lt;0,"0.0000",_xlfn.XLOOKUP(($A57&amp;"_"&amp;TEXT(O$2,"yyyy-mm-dd")),[1]SURVEY123!$A:$A,[1]SURVEY123!$AG:$AG,""))</f>
        <v/>
      </c>
      <c r="P57" s="17" t="str">
        <f>IF(_xlfn.XLOOKUP(($A57&amp;"_"&amp;TEXT(P$2,"yyyy-mm-dd")),[1]SURVEY123!$A:$A,[1]SURVEY123!$AG:$AG,"")&lt;0,"0.0000",_xlfn.XLOOKUP(($A57&amp;"_"&amp;TEXT(P$2,"yyyy-mm-dd")),[1]SURVEY123!$A:$A,[1]SURVEY123!$AG:$AG,""))</f>
        <v/>
      </c>
      <c r="Q57" s="16" t="str">
        <f>IF(_xlfn.XLOOKUP(($A57&amp;"_"&amp;TEXT(Q$2,"yyyy-mm-dd")),[1]SURVEY123!$A:$A,[1]SURVEY123!$AG:$AG,"")&lt;0,"0.0000",_xlfn.XLOOKUP(($A57&amp;"_"&amp;TEXT(Q$2,"yyyy-mm-dd")),[1]SURVEY123!$A:$A,[1]SURVEY123!$AG:$AG,""))</f>
        <v/>
      </c>
      <c r="R57" s="3">
        <f t="shared" si="1"/>
        <v>7</v>
      </c>
      <c r="S57" s="3">
        <f t="shared" si="2"/>
        <v>4</v>
      </c>
      <c r="T57" s="12" t="str" cm="1">
        <f t="array" ref="T57">_xlfn.IFS(B57="","NA",R57=0, "Excellent", S57=0, "Good", OR(S57=1, S57=2), "Fair", S57&gt;=3, "Poor")</f>
        <v>Poor</v>
      </c>
    </row>
    <row r="58" spans="1:20">
      <c r="A58" s="3" t="s">
        <v>61</v>
      </c>
      <c r="B58" s="25">
        <f t="shared" si="0"/>
        <v>4.3360833333333328E-2</v>
      </c>
      <c r="C58" s="17">
        <f>IF(_xlfn.XLOOKUP(($A58&amp;"_"&amp;TEXT(C$2,"yyyy-mm-dd")),[1]SURVEY123!$A:$A,[1]SURVEY123!$AG:$AG,"")&lt;0,"0.0000",_xlfn.XLOOKUP(($A58&amp;"_"&amp;TEXT(C$2,"yyyy-mm-dd")),[1]SURVEY123!$A:$A,[1]SURVEY123!$AG:$AG,""))</f>
        <v>0.10811</v>
      </c>
      <c r="D58" s="17">
        <f>IF(_xlfn.XLOOKUP(($A58&amp;"_"&amp;TEXT(D$2,"yyyy-mm-dd")),[1]SURVEY123!$A:$A,[1]SURVEY123!$AG:$AG,"")&lt;0,"0.0000",_xlfn.XLOOKUP(($A58&amp;"_"&amp;TEXT(D$2,"yyyy-mm-dd")),[1]SURVEY123!$A:$A,[1]SURVEY123!$AG:$AG,""))</f>
        <v>9.7320000000000004E-2</v>
      </c>
      <c r="E58" s="17">
        <f>IF(_xlfn.XLOOKUP(($A58&amp;"_"&amp;TEXT(E$2,"yyyy-mm-dd")),[1]SURVEY123!$A:$A,[1]SURVEY123!$AG:$AG,"")&lt;0,"0.0000",_xlfn.XLOOKUP(($A58&amp;"_"&amp;TEXT(E$2,"yyyy-mm-dd")),[1]SURVEY123!$A:$A,[1]SURVEY123!$AG:$AG,""))</f>
        <v>2.9069999999999999E-2</v>
      </c>
      <c r="F58" s="17">
        <f>IF(_xlfn.XLOOKUP(($A58&amp;"_"&amp;TEXT(F$2,"yyyy-mm-dd")),[1]SURVEY123!$A:$A,[1]SURVEY123!$AG:$AG,"")&lt;0,"0.0000",_xlfn.XLOOKUP(($A58&amp;"_"&amp;TEXT(F$2,"yyyy-mm-dd")),[1]SURVEY123!$A:$A,[1]SURVEY123!$AG:$AG,""))</f>
        <v>1.7610000000000001E-2</v>
      </c>
      <c r="G58" s="17">
        <f>IF(_xlfn.XLOOKUP(($A58&amp;"_"&amp;TEXT(G$2,"yyyy-mm-dd")),[1]SURVEY123!$A:$A,[1]SURVEY123!$AG:$AG,"")&lt;0,"0.0000",_xlfn.XLOOKUP(($A58&amp;"_"&amp;TEXT(G$2,"yyyy-mm-dd")),[1]SURVEY123!$A:$A,[1]SURVEY123!$AG:$AG,""))</f>
        <v>2.334E-2</v>
      </c>
      <c r="H58" s="17">
        <f>IF(_xlfn.XLOOKUP(($A58&amp;"_"&amp;TEXT(H$2,"yyyy-mm-dd")),[1]SURVEY123!$A:$A,[1]SURVEY123!$AG:$AG,"")&lt;0,"0.0000",_xlfn.XLOOKUP(($A58&amp;"_"&amp;TEXT(H$2,"yyyy-mm-dd")),[1]SURVEY123!$A:$A,[1]SURVEY123!$AG:$AG,""))</f>
        <v>2.1729999999999999E-2</v>
      </c>
      <c r="I58" s="17">
        <f>IF(_xlfn.XLOOKUP(($A58&amp;"_"&amp;TEXT(I$2,"yyyy-mm-dd")),[1]SURVEY123!$A:$A,[1]SURVEY123!$AG:$AG,"")&lt;0,"0.0000",_xlfn.XLOOKUP(($A58&amp;"_"&amp;TEXT(I$2,"yyyy-mm-dd")),[1]SURVEY123!$A:$A,[1]SURVEY123!$AG:$AG,""))</f>
        <v>3.058E-2</v>
      </c>
      <c r="J58" s="17">
        <f>IF(_xlfn.XLOOKUP(($A58&amp;"_"&amp;TEXT(J$2,"yyyy-mm-dd")),[1]SURVEY123!$A:$A,[1]SURVEY123!$AG:$AG,"")&lt;0,"0.0000",_xlfn.XLOOKUP(($A58&amp;"_"&amp;TEXT(J$2,"yyyy-mm-dd")),[1]SURVEY123!$A:$A,[1]SURVEY123!$AG:$AG,""))</f>
        <v>0.12608</v>
      </c>
      <c r="K58" s="17">
        <f>IF(_xlfn.XLOOKUP(($A58&amp;"_"&amp;TEXT(K$2,"yyyy-mm-dd")),[1]SURVEY123!$A:$A,[1]SURVEY123!$AG:$AG,"")&lt;0,"0.0000",_xlfn.XLOOKUP(($A58&amp;"_"&amp;TEXT(K$2,"yyyy-mm-dd")),[1]SURVEY123!$A:$A,[1]SURVEY123!$AG:$AG,""))</f>
        <v>1.183E-2</v>
      </c>
      <c r="L58" s="17">
        <f>IF(_xlfn.XLOOKUP(($A58&amp;"_"&amp;TEXT(L$2,"yyyy-mm-dd")),[1]SURVEY123!$A:$A,[1]SURVEY123!$AG:$AG,"")&lt;0,"0.0000",_xlfn.XLOOKUP(($A58&amp;"_"&amp;TEXT(L$2,"yyyy-mm-dd")),[1]SURVEY123!$A:$A,[1]SURVEY123!$AG:$AG,""))</f>
        <v>1.5299999999999999E-2</v>
      </c>
      <c r="M58" s="17">
        <f>IF(_xlfn.XLOOKUP(($A58&amp;"_"&amp;TEXT(M$2,"yyyy-mm-dd")),[1]SURVEY123!$A:$A,[1]SURVEY123!$AG:$AG,"")&lt;0,"0.0000",_xlfn.XLOOKUP(($A58&amp;"_"&amp;TEXT(M$2,"yyyy-mm-dd")),[1]SURVEY123!$A:$A,[1]SURVEY123!$AG:$AG,""))</f>
        <v>1.404E-2</v>
      </c>
      <c r="N58" s="17">
        <f>IF(_xlfn.XLOOKUP(($A58&amp;"_"&amp;TEXT(N$2,"yyyy-mm-dd")),[1]SURVEY123!$A:$A,[1]SURVEY123!$AG:$AG,"")&lt;0,"0.0000",_xlfn.XLOOKUP(($A58&amp;"_"&amp;TEXT(N$2,"yyyy-mm-dd")),[1]SURVEY123!$A:$A,[1]SURVEY123!$AG:$AG,""))</f>
        <v>2.5319999999999999E-2</v>
      </c>
      <c r="O58" s="17" t="str">
        <f>IF(_xlfn.XLOOKUP(($A58&amp;"_"&amp;TEXT(O$2,"yyyy-mm-dd")),[1]SURVEY123!$A:$A,[1]SURVEY123!$AG:$AG,"")&lt;0,"0.0000",_xlfn.XLOOKUP(($A58&amp;"_"&amp;TEXT(O$2,"yyyy-mm-dd")),[1]SURVEY123!$A:$A,[1]SURVEY123!$AG:$AG,""))</f>
        <v/>
      </c>
      <c r="P58" s="17" t="str">
        <f>IF(_xlfn.XLOOKUP(($A58&amp;"_"&amp;TEXT(P$2,"yyyy-mm-dd")),[1]SURVEY123!$A:$A,[1]SURVEY123!$AG:$AG,"")&lt;0,"0.0000",_xlfn.XLOOKUP(($A58&amp;"_"&amp;TEXT(P$2,"yyyy-mm-dd")),[1]SURVEY123!$A:$A,[1]SURVEY123!$AG:$AG,""))</f>
        <v/>
      </c>
      <c r="Q58" s="16" t="str">
        <f>IF(_xlfn.XLOOKUP(($A58&amp;"_"&amp;TEXT(Q$2,"yyyy-mm-dd")),[1]SURVEY123!$A:$A,[1]SURVEY123!$AG:$AG,"")&lt;0,"0.0000",_xlfn.XLOOKUP(($A58&amp;"_"&amp;TEXT(Q$2,"yyyy-mm-dd")),[1]SURVEY123!$A:$A,[1]SURVEY123!$AG:$AG,""))</f>
        <v/>
      </c>
      <c r="R58" s="3">
        <f t="shared" si="1"/>
        <v>3</v>
      </c>
      <c r="S58" s="3">
        <f t="shared" si="2"/>
        <v>2</v>
      </c>
      <c r="T58" s="12" t="str" cm="1">
        <f t="array" ref="T58">_xlfn.IFS(B58="","NA",R58=0, "Excellent", S58=0, "Good", OR(S58=1, S58=2), "Fair", S58&gt;=3, "Poor")</f>
        <v>Fair</v>
      </c>
    </row>
    <row r="59" spans="1:20">
      <c r="A59" s="3" t="s">
        <v>62</v>
      </c>
      <c r="B59" s="25" t="str">
        <f t="shared" si="0"/>
        <v/>
      </c>
      <c r="C59" s="17" t="str">
        <f>IF(_xlfn.XLOOKUP(($A59&amp;"_"&amp;TEXT(C$2,"yyyy-mm-dd")),[1]SURVEY123!$A:$A,[1]SURVEY123!$AG:$AG,"")&lt;0,"0.0000",_xlfn.XLOOKUP(($A59&amp;"_"&amp;TEXT(C$2,"yyyy-mm-dd")),[1]SURVEY123!$A:$A,[1]SURVEY123!$AG:$AG,""))</f>
        <v/>
      </c>
      <c r="D59" s="17" t="str">
        <f>IF(_xlfn.XLOOKUP(($A59&amp;"_"&amp;TEXT(D$2,"yyyy-mm-dd")),[1]SURVEY123!$A:$A,[1]SURVEY123!$AG:$AG,"")&lt;0,"0.0000",_xlfn.XLOOKUP(($A59&amp;"_"&amp;TEXT(D$2,"yyyy-mm-dd")),[1]SURVEY123!$A:$A,[1]SURVEY123!$AG:$AG,""))</f>
        <v/>
      </c>
      <c r="E59" s="17" t="str">
        <f>IF(_xlfn.XLOOKUP(($A59&amp;"_"&amp;TEXT(E$2,"yyyy-mm-dd")),[1]SURVEY123!$A:$A,[1]SURVEY123!$AG:$AG,"")&lt;0,"0.0000",_xlfn.XLOOKUP(($A59&amp;"_"&amp;TEXT(E$2,"yyyy-mm-dd")),[1]SURVEY123!$A:$A,[1]SURVEY123!$AG:$AG,""))</f>
        <v/>
      </c>
      <c r="F59" s="17" t="str">
        <f>IF(_xlfn.XLOOKUP(($A59&amp;"_"&amp;TEXT(F$2,"yyyy-mm-dd")),[1]SURVEY123!$A:$A,[1]SURVEY123!$AG:$AG,"")&lt;0,"0.0000",_xlfn.XLOOKUP(($A59&amp;"_"&amp;TEXT(F$2,"yyyy-mm-dd")),[1]SURVEY123!$A:$A,[1]SURVEY123!$AG:$AG,""))</f>
        <v/>
      </c>
      <c r="G59" s="17" t="str">
        <f>IF(_xlfn.XLOOKUP(($A59&amp;"_"&amp;TEXT(G$2,"yyyy-mm-dd")),[1]SURVEY123!$A:$A,[1]SURVEY123!$AG:$AG,"")&lt;0,"0.0000",_xlfn.XLOOKUP(($A59&amp;"_"&amp;TEXT(G$2,"yyyy-mm-dd")),[1]SURVEY123!$A:$A,[1]SURVEY123!$AG:$AG,""))</f>
        <v/>
      </c>
      <c r="H59" s="17" t="str">
        <f>IF(_xlfn.XLOOKUP(($A59&amp;"_"&amp;TEXT(H$2,"yyyy-mm-dd")),[1]SURVEY123!$A:$A,[1]SURVEY123!$AG:$AG,"")&lt;0,"0.0000",_xlfn.XLOOKUP(($A59&amp;"_"&amp;TEXT(H$2,"yyyy-mm-dd")),[1]SURVEY123!$A:$A,[1]SURVEY123!$AG:$AG,""))</f>
        <v/>
      </c>
      <c r="I59" s="17" t="str">
        <f>IF(_xlfn.XLOOKUP(($A59&amp;"_"&amp;TEXT(I$2,"yyyy-mm-dd")),[1]SURVEY123!$A:$A,[1]SURVEY123!$AG:$AG,"")&lt;0,"0.0000",_xlfn.XLOOKUP(($A59&amp;"_"&amp;TEXT(I$2,"yyyy-mm-dd")),[1]SURVEY123!$A:$A,[1]SURVEY123!$AG:$AG,""))</f>
        <v/>
      </c>
      <c r="J59" s="17" t="str">
        <f>IF(_xlfn.XLOOKUP(($A59&amp;"_"&amp;TEXT(J$2,"yyyy-mm-dd")),[1]SURVEY123!$A:$A,[1]SURVEY123!$AG:$AG,"")&lt;0,"0.0000",_xlfn.XLOOKUP(($A59&amp;"_"&amp;TEXT(J$2,"yyyy-mm-dd")),[1]SURVEY123!$A:$A,[1]SURVEY123!$AG:$AG,""))</f>
        <v/>
      </c>
      <c r="K59" s="17" t="str">
        <f>IF(_xlfn.XLOOKUP(($A59&amp;"_"&amp;TEXT(K$2,"yyyy-mm-dd")),[1]SURVEY123!$A:$A,[1]SURVEY123!$AG:$AG,"")&lt;0,"0.0000",_xlfn.XLOOKUP(($A59&amp;"_"&amp;TEXT(K$2,"yyyy-mm-dd")),[1]SURVEY123!$A:$A,[1]SURVEY123!$AG:$AG,""))</f>
        <v/>
      </c>
      <c r="L59" s="17" t="str">
        <f>IF(_xlfn.XLOOKUP(($A59&amp;"_"&amp;TEXT(L$2,"yyyy-mm-dd")),[1]SURVEY123!$A:$A,[1]SURVEY123!$AG:$AG,"")&lt;0,"0.0000",_xlfn.XLOOKUP(($A59&amp;"_"&amp;TEXT(L$2,"yyyy-mm-dd")),[1]SURVEY123!$A:$A,[1]SURVEY123!$AG:$AG,""))</f>
        <v/>
      </c>
      <c r="M59" s="17" t="str">
        <f>IF(_xlfn.XLOOKUP(($A59&amp;"_"&amp;TEXT(M$2,"yyyy-mm-dd")),[1]SURVEY123!$A:$A,[1]SURVEY123!$AG:$AG,"")&lt;0,"0.0000",_xlfn.XLOOKUP(($A59&amp;"_"&amp;TEXT(M$2,"yyyy-mm-dd")),[1]SURVEY123!$A:$A,[1]SURVEY123!$AG:$AG,""))</f>
        <v/>
      </c>
      <c r="N59" s="17" t="str">
        <f>IF(_xlfn.XLOOKUP(($A59&amp;"_"&amp;TEXT(N$2,"yyyy-mm-dd")),[1]SURVEY123!$A:$A,[1]SURVEY123!$AG:$AG,"")&lt;0,"0.0000",_xlfn.XLOOKUP(($A59&amp;"_"&amp;TEXT(N$2,"yyyy-mm-dd")),[1]SURVEY123!$A:$A,[1]SURVEY123!$AG:$AG,""))</f>
        <v/>
      </c>
      <c r="O59" s="17" t="str">
        <f>IF(_xlfn.XLOOKUP(($A59&amp;"_"&amp;TEXT(O$2,"yyyy-mm-dd")),[1]SURVEY123!$A:$A,[1]SURVEY123!$AG:$AG,"")&lt;0,"0.0000",_xlfn.XLOOKUP(($A59&amp;"_"&amp;TEXT(O$2,"yyyy-mm-dd")),[1]SURVEY123!$A:$A,[1]SURVEY123!$AG:$AG,""))</f>
        <v/>
      </c>
      <c r="P59" s="17" t="str">
        <f>IF(_xlfn.XLOOKUP(($A59&amp;"_"&amp;TEXT(P$2,"yyyy-mm-dd")),[1]SURVEY123!$A:$A,[1]SURVEY123!$AG:$AG,"")&lt;0,"0.0000",_xlfn.XLOOKUP(($A59&amp;"_"&amp;TEXT(P$2,"yyyy-mm-dd")),[1]SURVEY123!$A:$A,[1]SURVEY123!$AG:$AG,""))</f>
        <v/>
      </c>
      <c r="Q59" s="16" t="str">
        <f>IF(_xlfn.XLOOKUP(($A59&amp;"_"&amp;TEXT(Q$2,"yyyy-mm-dd")),[1]SURVEY123!$A:$A,[1]SURVEY123!$AG:$AG,"")&lt;0,"0.0000",_xlfn.XLOOKUP(($A59&amp;"_"&amp;TEXT(Q$2,"yyyy-mm-dd")),[1]SURVEY123!$A:$A,[1]SURVEY123!$AG:$AG,""))</f>
        <v/>
      </c>
      <c r="R59" s="3">
        <f t="shared" si="1"/>
        <v>0</v>
      </c>
      <c r="S59" s="3">
        <f t="shared" si="2"/>
        <v>0</v>
      </c>
      <c r="T59" s="12" t="str" cm="1">
        <f t="array" ref="T59">_xlfn.IFS(B59="","NA",R59=0, "Excellent", S59=0, "Good", OR(S59=1, S59=2), "Fair", S59&gt;=3, "Poor")</f>
        <v>NA</v>
      </c>
    </row>
    <row r="60" spans="1:20">
      <c r="A60" s="3" t="s">
        <v>63</v>
      </c>
      <c r="B60" s="25">
        <f t="shared" si="0"/>
        <v>2.8882499999999998E-2</v>
      </c>
      <c r="C60" s="17" t="str">
        <f>IF(_xlfn.XLOOKUP(($A60&amp;"_"&amp;TEXT(C$2,"yyyy-mm-dd")),[1]SURVEY123!$A:$A,[1]SURVEY123!$AG:$AG,"")&lt;0,"0.0000",_xlfn.XLOOKUP(($A60&amp;"_"&amp;TEXT(C$2,"yyyy-mm-dd")),[1]SURVEY123!$A:$A,[1]SURVEY123!$AG:$AG,""))</f>
        <v/>
      </c>
      <c r="D60" s="17" t="str">
        <f>IF(_xlfn.XLOOKUP(($A60&amp;"_"&amp;TEXT(D$2,"yyyy-mm-dd")),[1]SURVEY123!$A:$A,[1]SURVEY123!$AG:$AG,"")&lt;0,"0.0000",_xlfn.XLOOKUP(($A60&amp;"_"&amp;TEXT(D$2,"yyyy-mm-dd")),[1]SURVEY123!$A:$A,[1]SURVEY123!$AG:$AG,""))</f>
        <v/>
      </c>
      <c r="E60" s="17" t="str">
        <f>IF(_xlfn.XLOOKUP(($A60&amp;"_"&amp;TEXT(E$2,"yyyy-mm-dd")),[1]SURVEY123!$A:$A,[1]SURVEY123!$AG:$AG,"")&lt;0,"0.0000",_xlfn.XLOOKUP(($A60&amp;"_"&amp;TEXT(E$2,"yyyy-mm-dd")),[1]SURVEY123!$A:$A,[1]SURVEY123!$AG:$AG,""))</f>
        <v/>
      </c>
      <c r="F60" s="17" t="str">
        <f>IF(_xlfn.XLOOKUP(($A60&amp;"_"&amp;TEXT(F$2,"yyyy-mm-dd")),[1]SURVEY123!$A:$A,[1]SURVEY123!$AG:$AG,"")&lt;0,"0.0000",_xlfn.XLOOKUP(($A60&amp;"_"&amp;TEXT(F$2,"yyyy-mm-dd")),[1]SURVEY123!$A:$A,[1]SURVEY123!$AG:$AG,""))</f>
        <v/>
      </c>
      <c r="G60" s="17" t="str">
        <f>IF(_xlfn.XLOOKUP(($A60&amp;"_"&amp;TEXT(G$2,"yyyy-mm-dd")),[1]SURVEY123!$A:$A,[1]SURVEY123!$AG:$AG,"")&lt;0,"0.0000",_xlfn.XLOOKUP(($A60&amp;"_"&amp;TEXT(G$2,"yyyy-mm-dd")),[1]SURVEY123!$A:$A,[1]SURVEY123!$AG:$AG,""))</f>
        <v/>
      </c>
      <c r="H60" s="17" t="str">
        <f>IF(_xlfn.XLOOKUP(($A60&amp;"_"&amp;TEXT(H$2,"yyyy-mm-dd")),[1]SURVEY123!$A:$A,[1]SURVEY123!$AG:$AG,"")&lt;0,"0.0000",_xlfn.XLOOKUP(($A60&amp;"_"&amp;TEXT(H$2,"yyyy-mm-dd")),[1]SURVEY123!$A:$A,[1]SURVEY123!$AG:$AG,""))</f>
        <v/>
      </c>
      <c r="I60" s="17">
        <f>IF(_xlfn.XLOOKUP(($A60&amp;"_"&amp;TEXT(I$2,"yyyy-mm-dd")),[1]SURVEY123!$A:$A,[1]SURVEY123!$AG:$AG,"")&lt;0,"0.0000",_xlfn.XLOOKUP(($A60&amp;"_"&amp;TEXT(I$2,"yyyy-mm-dd")),[1]SURVEY123!$A:$A,[1]SURVEY123!$AG:$AG,""))</f>
        <v>4.002E-2</v>
      </c>
      <c r="J60" s="17">
        <f>IF(_xlfn.XLOOKUP(($A60&amp;"_"&amp;TEXT(J$2,"yyyy-mm-dd")),[1]SURVEY123!$A:$A,[1]SURVEY123!$AG:$AG,"")&lt;0,"0.0000",_xlfn.XLOOKUP(($A60&amp;"_"&amp;TEXT(J$2,"yyyy-mm-dd")),[1]SURVEY123!$A:$A,[1]SURVEY123!$AG:$AG,""))</f>
        <v>2.4389999999999998E-2</v>
      </c>
      <c r="K60" s="17">
        <f>IF(_xlfn.XLOOKUP(($A60&amp;"_"&amp;TEXT(K$2,"yyyy-mm-dd")),[1]SURVEY123!$A:$A,[1]SURVEY123!$AG:$AG,"")&lt;0,"0.0000",_xlfn.XLOOKUP(($A60&amp;"_"&amp;TEXT(K$2,"yyyy-mm-dd")),[1]SURVEY123!$A:$A,[1]SURVEY123!$AG:$AG,""))</f>
        <v>2.6429999999999999E-2</v>
      </c>
      <c r="L60" s="17">
        <f>IF(_xlfn.XLOOKUP(($A60&amp;"_"&amp;TEXT(L$2,"yyyy-mm-dd")),[1]SURVEY123!$A:$A,[1]SURVEY123!$AG:$AG,"")&lt;0,"0.0000",_xlfn.XLOOKUP(($A60&amp;"_"&amp;TEXT(L$2,"yyyy-mm-dd")),[1]SURVEY123!$A:$A,[1]SURVEY123!$AG:$AG,""))</f>
        <v>2.469E-2</v>
      </c>
      <c r="M60" s="17" t="str">
        <f>IF(_xlfn.XLOOKUP(($A60&amp;"_"&amp;TEXT(M$2,"yyyy-mm-dd")),[1]SURVEY123!$A:$A,[1]SURVEY123!$AG:$AG,"")&lt;0,"0.0000",_xlfn.XLOOKUP(($A60&amp;"_"&amp;TEXT(M$2,"yyyy-mm-dd")),[1]SURVEY123!$A:$A,[1]SURVEY123!$AG:$AG,""))</f>
        <v/>
      </c>
      <c r="N60" s="17" t="str">
        <f>IF(_xlfn.XLOOKUP(($A60&amp;"_"&amp;TEXT(N$2,"yyyy-mm-dd")),[1]SURVEY123!$A:$A,[1]SURVEY123!$AG:$AG,"")&lt;0,"0.0000",_xlfn.XLOOKUP(($A60&amp;"_"&amp;TEXT(N$2,"yyyy-mm-dd")),[1]SURVEY123!$A:$A,[1]SURVEY123!$AG:$AG,""))</f>
        <v/>
      </c>
      <c r="O60" s="17" t="str">
        <f>IF(_xlfn.XLOOKUP(($A60&amp;"_"&amp;TEXT(O$2,"yyyy-mm-dd")),[1]SURVEY123!$A:$A,[1]SURVEY123!$AG:$AG,"")&lt;0,"0.0000",_xlfn.XLOOKUP(($A60&amp;"_"&amp;TEXT(O$2,"yyyy-mm-dd")),[1]SURVEY123!$A:$A,[1]SURVEY123!$AG:$AG,""))</f>
        <v/>
      </c>
      <c r="P60" s="17" t="str">
        <f>IF(_xlfn.XLOOKUP(($A60&amp;"_"&amp;TEXT(P$2,"yyyy-mm-dd")),[1]SURVEY123!$A:$A,[1]SURVEY123!$AG:$AG,"")&lt;0,"0.0000",_xlfn.XLOOKUP(($A60&amp;"_"&amp;TEXT(P$2,"yyyy-mm-dd")),[1]SURVEY123!$A:$A,[1]SURVEY123!$AG:$AG,""))</f>
        <v/>
      </c>
      <c r="Q60" s="16" t="str">
        <f>IF(_xlfn.XLOOKUP(($A60&amp;"_"&amp;TEXT(Q$2,"yyyy-mm-dd")),[1]SURVEY123!$A:$A,[1]SURVEY123!$AG:$AG,"")&lt;0,"0.0000",_xlfn.XLOOKUP(($A60&amp;"_"&amp;TEXT(Q$2,"yyyy-mm-dd")),[1]SURVEY123!$A:$A,[1]SURVEY123!$AG:$AG,""))</f>
        <v/>
      </c>
      <c r="R60" s="3">
        <f t="shared" si="1"/>
        <v>0</v>
      </c>
      <c r="S60" s="3">
        <f t="shared" si="2"/>
        <v>0</v>
      </c>
      <c r="T60" s="12" t="str" cm="1">
        <f t="array" ref="T60">_xlfn.IFS(B60="","NA",R60=0, "Excellent", S60=0, "Good", OR(S60=1, S60=2), "Fair", S60&gt;=3, "Poor")</f>
        <v>Excellent</v>
      </c>
    </row>
    <row r="61" spans="1:20">
      <c r="A61" s="3" t="s">
        <v>64</v>
      </c>
      <c r="B61" s="25">
        <f t="shared" si="0"/>
        <v>9.6228000000000008E-2</v>
      </c>
      <c r="C61" s="17" t="str">
        <f>IF(_xlfn.XLOOKUP(($A61&amp;"_"&amp;TEXT(C$2,"yyyy-mm-dd")),[1]SURVEY123!$A:$A,[1]SURVEY123!$AG:$AG,"")&lt;0,"0.0000",_xlfn.XLOOKUP(($A61&amp;"_"&amp;TEXT(C$2,"yyyy-mm-dd")),[1]SURVEY123!$A:$A,[1]SURVEY123!$AG:$AG,""))</f>
        <v/>
      </c>
      <c r="D61" s="17" t="str">
        <f>IF(_xlfn.XLOOKUP(($A61&amp;"_"&amp;TEXT(D$2,"yyyy-mm-dd")),[1]SURVEY123!$A:$A,[1]SURVEY123!$AG:$AG,"")&lt;0,"0.0000",_xlfn.XLOOKUP(($A61&amp;"_"&amp;TEXT(D$2,"yyyy-mm-dd")),[1]SURVEY123!$A:$A,[1]SURVEY123!$AG:$AG,""))</f>
        <v/>
      </c>
      <c r="E61" s="17" t="str">
        <f>IF(_xlfn.XLOOKUP(($A61&amp;"_"&amp;TEXT(E$2,"yyyy-mm-dd")),[1]SURVEY123!$A:$A,[1]SURVEY123!$AG:$AG,"")&lt;0,"0.0000",_xlfn.XLOOKUP(($A61&amp;"_"&amp;TEXT(E$2,"yyyy-mm-dd")),[1]SURVEY123!$A:$A,[1]SURVEY123!$AG:$AG,""))</f>
        <v/>
      </c>
      <c r="F61" s="17" t="str">
        <f>IF(_xlfn.XLOOKUP(($A61&amp;"_"&amp;TEXT(F$2,"yyyy-mm-dd")),[1]SURVEY123!$A:$A,[1]SURVEY123!$AG:$AG,"")&lt;0,"0.0000",_xlfn.XLOOKUP(($A61&amp;"_"&amp;TEXT(F$2,"yyyy-mm-dd")),[1]SURVEY123!$A:$A,[1]SURVEY123!$AG:$AG,""))</f>
        <v/>
      </c>
      <c r="G61" s="17" t="str">
        <f>IF(_xlfn.XLOOKUP(($A61&amp;"_"&amp;TEXT(G$2,"yyyy-mm-dd")),[1]SURVEY123!$A:$A,[1]SURVEY123!$AG:$AG,"")&lt;0,"0.0000",_xlfn.XLOOKUP(($A61&amp;"_"&amp;TEXT(G$2,"yyyy-mm-dd")),[1]SURVEY123!$A:$A,[1]SURVEY123!$AG:$AG,""))</f>
        <v/>
      </c>
      <c r="H61" s="17">
        <f>IF(_xlfn.XLOOKUP(($A61&amp;"_"&amp;TEXT(H$2,"yyyy-mm-dd")),[1]SURVEY123!$A:$A,[1]SURVEY123!$AG:$AG,"")&lt;0,"0.0000",_xlfn.XLOOKUP(($A61&amp;"_"&amp;TEXT(H$2,"yyyy-mm-dd")),[1]SURVEY123!$A:$A,[1]SURVEY123!$AG:$AG,""))</f>
        <v>0.1145</v>
      </c>
      <c r="I61" s="17">
        <f>IF(_xlfn.XLOOKUP(($A61&amp;"_"&amp;TEXT(I$2,"yyyy-mm-dd")),[1]SURVEY123!$A:$A,[1]SURVEY123!$AG:$AG,"")&lt;0,"0.0000",_xlfn.XLOOKUP(($A61&amp;"_"&amp;TEXT(I$2,"yyyy-mm-dd")),[1]SURVEY123!$A:$A,[1]SURVEY123!$AG:$AG,""))</f>
        <v>0.16339000000000001</v>
      </c>
      <c r="J61" s="17">
        <f>IF(_xlfn.XLOOKUP(($A61&amp;"_"&amp;TEXT(J$2,"yyyy-mm-dd")),[1]SURVEY123!$A:$A,[1]SURVEY123!$AG:$AG,"")&lt;0,"0.0000",_xlfn.XLOOKUP(($A61&amp;"_"&amp;TEXT(J$2,"yyyy-mm-dd")),[1]SURVEY123!$A:$A,[1]SURVEY123!$AG:$AG,""))</f>
        <v>6.7989999999999995E-2</v>
      </c>
      <c r="K61" s="17">
        <f>IF(_xlfn.XLOOKUP(($A61&amp;"_"&amp;TEXT(K$2,"yyyy-mm-dd")),[1]SURVEY123!$A:$A,[1]SURVEY123!$AG:$AG,"")&lt;0,"0.0000",_xlfn.XLOOKUP(($A61&amp;"_"&amp;TEXT(K$2,"yyyy-mm-dd")),[1]SURVEY123!$A:$A,[1]SURVEY123!$AG:$AG,""))</f>
        <v>6.148E-2</v>
      </c>
      <c r="L61" s="17">
        <f>IF(_xlfn.XLOOKUP(($A61&amp;"_"&amp;TEXT(L$2,"yyyy-mm-dd")),[1]SURVEY123!$A:$A,[1]SURVEY123!$AG:$AG,"")&lt;0,"0.0000",_xlfn.XLOOKUP(($A61&amp;"_"&amp;TEXT(L$2,"yyyy-mm-dd")),[1]SURVEY123!$A:$A,[1]SURVEY123!$AG:$AG,""))</f>
        <v>7.3779999999999998E-2</v>
      </c>
      <c r="M61" s="17" t="str">
        <f>IF(_xlfn.XLOOKUP(($A61&amp;"_"&amp;TEXT(M$2,"yyyy-mm-dd")),[1]SURVEY123!$A:$A,[1]SURVEY123!$AG:$AG,"")&lt;0,"0.0000",_xlfn.XLOOKUP(($A61&amp;"_"&amp;TEXT(M$2,"yyyy-mm-dd")),[1]SURVEY123!$A:$A,[1]SURVEY123!$AG:$AG,""))</f>
        <v/>
      </c>
      <c r="N61" s="17" t="str">
        <f>IF(_xlfn.XLOOKUP(($A61&amp;"_"&amp;TEXT(N$2,"yyyy-mm-dd")),[1]SURVEY123!$A:$A,[1]SURVEY123!$AG:$AG,"")&lt;0,"0.0000",_xlfn.XLOOKUP(($A61&amp;"_"&amp;TEXT(N$2,"yyyy-mm-dd")),[1]SURVEY123!$A:$A,[1]SURVEY123!$AG:$AG,""))</f>
        <v/>
      </c>
      <c r="O61" s="17" t="str">
        <f>IF(_xlfn.XLOOKUP(($A61&amp;"_"&amp;TEXT(O$2,"yyyy-mm-dd")),[1]SURVEY123!$A:$A,[1]SURVEY123!$AG:$AG,"")&lt;0,"0.0000",_xlfn.XLOOKUP(($A61&amp;"_"&amp;TEXT(O$2,"yyyy-mm-dd")),[1]SURVEY123!$A:$A,[1]SURVEY123!$AG:$AG,""))</f>
        <v/>
      </c>
      <c r="P61" s="17" t="str">
        <f>IF(_xlfn.XLOOKUP(($A61&amp;"_"&amp;TEXT(P$2,"yyyy-mm-dd")),[1]SURVEY123!$A:$A,[1]SURVEY123!$AG:$AG,"")&lt;0,"0.0000",_xlfn.XLOOKUP(($A61&amp;"_"&amp;TEXT(P$2,"yyyy-mm-dd")),[1]SURVEY123!$A:$A,[1]SURVEY123!$AG:$AG,""))</f>
        <v/>
      </c>
      <c r="Q61" s="16" t="str">
        <f>IF(_xlfn.XLOOKUP(($A61&amp;"_"&amp;TEXT(Q$2,"yyyy-mm-dd")),[1]SURVEY123!$A:$A,[1]SURVEY123!$AG:$AG,"")&lt;0,"0.0000",_xlfn.XLOOKUP(($A61&amp;"_"&amp;TEXT(Q$2,"yyyy-mm-dd")),[1]SURVEY123!$A:$A,[1]SURVEY123!$AG:$AG,""))</f>
        <v/>
      </c>
      <c r="R61" s="3">
        <f t="shared" si="1"/>
        <v>5</v>
      </c>
      <c r="S61" s="3">
        <f t="shared" si="2"/>
        <v>2</v>
      </c>
      <c r="T61" s="12" t="str" cm="1">
        <f t="array" ref="T61">_xlfn.IFS(B61="","NA",R61=0, "Excellent", S61=0, "Good", OR(S61=1, S61=2), "Fair", S61&gt;=3, "Poor")</f>
        <v>Fair</v>
      </c>
    </row>
    <row r="62" spans="1:20">
      <c r="A62" s="3" t="s">
        <v>65</v>
      </c>
      <c r="B62" s="25">
        <f t="shared" si="0"/>
        <v>9.5659999999999995E-2</v>
      </c>
      <c r="C62" s="17" t="str">
        <f>IF(_xlfn.XLOOKUP(($A62&amp;"_"&amp;TEXT(C$2,"yyyy-mm-dd")),[1]SURVEY123!$A:$A,[1]SURVEY123!$AG:$AG,"")&lt;0,"0.0000",_xlfn.XLOOKUP(($A62&amp;"_"&amp;TEXT(C$2,"yyyy-mm-dd")),[1]SURVEY123!$A:$A,[1]SURVEY123!$AG:$AG,""))</f>
        <v/>
      </c>
      <c r="D62" s="17" t="str">
        <f>IF(_xlfn.XLOOKUP(($A62&amp;"_"&amp;TEXT(D$2,"yyyy-mm-dd")),[1]SURVEY123!$A:$A,[1]SURVEY123!$AG:$AG,"")&lt;0,"0.0000",_xlfn.XLOOKUP(($A62&amp;"_"&amp;TEXT(D$2,"yyyy-mm-dd")),[1]SURVEY123!$A:$A,[1]SURVEY123!$AG:$AG,""))</f>
        <v/>
      </c>
      <c r="E62" s="17" t="str">
        <f>IF(_xlfn.XLOOKUP(($A62&amp;"_"&amp;TEXT(E$2,"yyyy-mm-dd")),[1]SURVEY123!$A:$A,[1]SURVEY123!$AG:$AG,"")&lt;0,"0.0000",_xlfn.XLOOKUP(($A62&amp;"_"&amp;TEXT(E$2,"yyyy-mm-dd")),[1]SURVEY123!$A:$A,[1]SURVEY123!$AG:$AG,""))</f>
        <v/>
      </c>
      <c r="F62" s="17" t="str">
        <f>IF(_xlfn.XLOOKUP(($A62&amp;"_"&amp;TEXT(F$2,"yyyy-mm-dd")),[1]SURVEY123!$A:$A,[1]SURVEY123!$AG:$AG,"")&lt;0,"0.0000",_xlfn.XLOOKUP(($A62&amp;"_"&amp;TEXT(F$2,"yyyy-mm-dd")),[1]SURVEY123!$A:$A,[1]SURVEY123!$AG:$AG,""))</f>
        <v/>
      </c>
      <c r="G62" s="17" t="str">
        <f>IF(_xlfn.XLOOKUP(($A62&amp;"_"&amp;TEXT(G$2,"yyyy-mm-dd")),[1]SURVEY123!$A:$A,[1]SURVEY123!$AG:$AG,"")&lt;0,"0.0000",_xlfn.XLOOKUP(($A62&amp;"_"&amp;TEXT(G$2,"yyyy-mm-dd")),[1]SURVEY123!$A:$A,[1]SURVEY123!$AG:$AG,""))</f>
        <v/>
      </c>
      <c r="H62" s="17" t="str">
        <f>IF(_xlfn.XLOOKUP(($A62&amp;"_"&amp;TEXT(H$2,"yyyy-mm-dd")),[1]SURVEY123!$A:$A,[1]SURVEY123!$AG:$AG,"")&lt;0,"0.0000",_xlfn.XLOOKUP(($A62&amp;"_"&amp;TEXT(H$2,"yyyy-mm-dd")),[1]SURVEY123!$A:$A,[1]SURVEY123!$AG:$AG,""))</f>
        <v/>
      </c>
      <c r="I62" s="17" t="str">
        <f>IF(_xlfn.XLOOKUP(($A62&amp;"_"&amp;TEXT(I$2,"yyyy-mm-dd")),[1]SURVEY123!$A:$A,[1]SURVEY123!$AG:$AG,"")&lt;0,"0.0000",_xlfn.XLOOKUP(($A62&amp;"_"&amp;TEXT(I$2,"yyyy-mm-dd")),[1]SURVEY123!$A:$A,[1]SURVEY123!$AG:$AG,""))</f>
        <v/>
      </c>
      <c r="J62" s="17" t="str">
        <f>IF(_xlfn.XLOOKUP(($A62&amp;"_"&amp;TEXT(J$2,"yyyy-mm-dd")),[1]SURVEY123!$A:$A,[1]SURVEY123!$AG:$AG,"")&lt;0,"0.0000",_xlfn.XLOOKUP(($A62&amp;"_"&amp;TEXT(J$2,"yyyy-mm-dd")),[1]SURVEY123!$A:$A,[1]SURVEY123!$AG:$AG,""))</f>
        <v/>
      </c>
      <c r="K62" s="17" t="str">
        <f>IF(_xlfn.XLOOKUP(($A62&amp;"_"&amp;TEXT(K$2,"yyyy-mm-dd")),[1]SURVEY123!$A:$A,[1]SURVEY123!$AG:$AG,"")&lt;0,"0.0000",_xlfn.XLOOKUP(($A62&amp;"_"&amp;TEXT(K$2,"yyyy-mm-dd")),[1]SURVEY123!$A:$A,[1]SURVEY123!$AG:$AG,""))</f>
        <v/>
      </c>
      <c r="L62" s="17" t="str">
        <f>IF(_xlfn.XLOOKUP(($A62&amp;"_"&amp;TEXT(L$2,"yyyy-mm-dd")),[1]SURVEY123!$A:$A,[1]SURVEY123!$AG:$AG,"")&lt;0,"0.0000",_xlfn.XLOOKUP(($A62&amp;"_"&amp;TEXT(L$2,"yyyy-mm-dd")),[1]SURVEY123!$A:$A,[1]SURVEY123!$AG:$AG,""))</f>
        <v/>
      </c>
      <c r="M62" s="17">
        <f>IF(_xlfn.XLOOKUP(($A62&amp;"_"&amp;TEXT(M$2,"yyyy-mm-dd")),[1]SURVEY123!$A:$A,[1]SURVEY123!$AG:$AG,"")&lt;0,"0.0000",_xlfn.XLOOKUP(($A62&amp;"_"&amp;TEXT(M$2,"yyyy-mm-dd")),[1]SURVEY123!$A:$A,[1]SURVEY123!$AG:$AG,""))</f>
        <v>0.12073</v>
      </c>
      <c r="N62" s="17">
        <f>IF(_xlfn.XLOOKUP(($A62&amp;"_"&amp;TEXT(N$2,"yyyy-mm-dd")),[1]SURVEY123!$A:$A,[1]SURVEY123!$AG:$AG,"")&lt;0,"0.0000",_xlfn.XLOOKUP(($A62&amp;"_"&amp;TEXT(N$2,"yyyy-mm-dd")),[1]SURVEY123!$A:$A,[1]SURVEY123!$AG:$AG,""))</f>
        <v>7.059E-2</v>
      </c>
      <c r="O62" s="17" t="str">
        <f>IF(_xlfn.XLOOKUP(($A62&amp;"_"&amp;TEXT(O$2,"yyyy-mm-dd")),[1]SURVEY123!$A:$A,[1]SURVEY123!$AG:$AG,"")&lt;0,"0.0000",_xlfn.XLOOKUP(($A62&amp;"_"&amp;TEXT(O$2,"yyyy-mm-dd")),[1]SURVEY123!$A:$A,[1]SURVEY123!$AG:$AG,""))</f>
        <v/>
      </c>
      <c r="P62" s="17" t="str">
        <f>IF(_xlfn.XLOOKUP(($A62&amp;"_"&amp;TEXT(P$2,"yyyy-mm-dd")),[1]SURVEY123!$A:$A,[1]SURVEY123!$AG:$AG,"")&lt;0,"0.0000",_xlfn.XLOOKUP(($A62&amp;"_"&amp;TEXT(P$2,"yyyy-mm-dd")),[1]SURVEY123!$A:$A,[1]SURVEY123!$AG:$AG,""))</f>
        <v/>
      </c>
      <c r="Q62" s="16" t="str">
        <f>IF(_xlfn.XLOOKUP(($A62&amp;"_"&amp;TEXT(Q$2,"yyyy-mm-dd")),[1]SURVEY123!$A:$A,[1]SURVEY123!$AG:$AG,"")&lt;0,"0.0000",_xlfn.XLOOKUP(($A62&amp;"_"&amp;TEXT(Q$2,"yyyy-mm-dd")),[1]SURVEY123!$A:$A,[1]SURVEY123!$AG:$AG,""))</f>
        <v/>
      </c>
      <c r="R62" s="3">
        <f t="shared" si="1"/>
        <v>2</v>
      </c>
      <c r="S62" s="3">
        <f t="shared" si="2"/>
        <v>1</v>
      </c>
      <c r="T62" s="12" t="str" cm="1">
        <f t="array" ref="T62">_xlfn.IFS(B62="","NA",R62=0, "Excellent", S62=0, "Good", OR(S62=1, S62=2), "Fair", S62&gt;=3, "Poor")</f>
        <v>Fair</v>
      </c>
    </row>
    <row r="63" spans="1:20">
      <c r="A63" s="3" t="s">
        <v>66</v>
      </c>
      <c r="B63" s="25">
        <f t="shared" si="0"/>
        <v>0.18617333333333333</v>
      </c>
      <c r="C63" s="17">
        <f>IF(_xlfn.XLOOKUP(($A63&amp;"_"&amp;TEXT(C$2,"yyyy-mm-dd")),[1]SURVEY123!$A:$A,[1]SURVEY123!$AG:$AG,"")&lt;0,"0.0000",_xlfn.XLOOKUP(($A63&amp;"_"&amp;TEXT(C$2,"yyyy-mm-dd")),[1]SURVEY123!$A:$A,[1]SURVEY123!$AG:$AG,""))</f>
        <v>0.15293999999999999</v>
      </c>
      <c r="D63" s="17">
        <f>IF(_xlfn.XLOOKUP(($A63&amp;"_"&amp;TEXT(D$2,"yyyy-mm-dd")),[1]SURVEY123!$A:$A,[1]SURVEY123!$AG:$AG,"")&lt;0,"0.0000",_xlfn.XLOOKUP(($A63&amp;"_"&amp;TEXT(D$2,"yyyy-mm-dd")),[1]SURVEY123!$A:$A,[1]SURVEY123!$AG:$AG,""))</f>
        <v>0.15462999999999999</v>
      </c>
      <c r="E63" s="17">
        <f>IF(_xlfn.XLOOKUP(($A63&amp;"_"&amp;TEXT(E$2,"yyyy-mm-dd")),[1]SURVEY123!$A:$A,[1]SURVEY123!$AG:$AG,"")&lt;0,"0.0000",_xlfn.XLOOKUP(($A63&amp;"_"&amp;TEXT(E$2,"yyyy-mm-dd")),[1]SURVEY123!$A:$A,[1]SURVEY123!$AG:$AG,""))</f>
        <v>0.10568</v>
      </c>
      <c r="F63" s="17">
        <f>IF(_xlfn.XLOOKUP(($A63&amp;"_"&amp;TEXT(F$2,"yyyy-mm-dd")),[1]SURVEY123!$A:$A,[1]SURVEY123!$AG:$AG,"")&lt;0,"0.0000",_xlfn.XLOOKUP(($A63&amp;"_"&amp;TEXT(F$2,"yyyy-mm-dd")),[1]SURVEY123!$A:$A,[1]SURVEY123!$AG:$AG,""))</f>
        <v>0.26888000000000001</v>
      </c>
      <c r="G63" s="17">
        <f>IF(_xlfn.XLOOKUP(($A63&amp;"_"&amp;TEXT(G$2,"yyyy-mm-dd")),[1]SURVEY123!$A:$A,[1]SURVEY123!$AG:$AG,"")&lt;0,"0.0000",_xlfn.XLOOKUP(($A63&amp;"_"&amp;TEXT(G$2,"yyyy-mm-dd")),[1]SURVEY123!$A:$A,[1]SURVEY123!$AG:$AG,""))</f>
        <v>0.10399</v>
      </c>
      <c r="H63" s="17" t="str">
        <f>IF(_xlfn.XLOOKUP(($A63&amp;"_"&amp;TEXT(H$2,"yyyy-mm-dd")),[1]SURVEY123!$A:$A,[1]SURVEY123!$AG:$AG,"")&lt;0,"0.0000",_xlfn.XLOOKUP(($A63&amp;"_"&amp;TEXT(H$2,"yyyy-mm-dd")),[1]SURVEY123!$A:$A,[1]SURVEY123!$AG:$AG,""))</f>
        <v/>
      </c>
      <c r="I63" s="17" t="str">
        <f>IF(_xlfn.XLOOKUP(($A63&amp;"_"&amp;TEXT(I$2,"yyyy-mm-dd")),[1]SURVEY123!$A:$A,[1]SURVEY123!$AG:$AG,"")&lt;0,"0.0000",_xlfn.XLOOKUP(($A63&amp;"_"&amp;TEXT(I$2,"yyyy-mm-dd")),[1]SURVEY123!$A:$A,[1]SURVEY123!$AG:$AG,""))</f>
        <v/>
      </c>
      <c r="J63" s="17" t="str">
        <f>IF(_xlfn.XLOOKUP(($A63&amp;"_"&amp;TEXT(J$2,"yyyy-mm-dd")),[1]SURVEY123!$A:$A,[1]SURVEY123!$AG:$AG,"")&lt;0,"0.0000",_xlfn.XLOOKUP(($A63&amp;"_"&amp;TEXT(J$2,"yyyy-mm-dd")),[1]SURVEY123!$A:$A,[1]SURVEY123!$AG:$AG,""))</f>
        <v/>
      </c>
      <c r="K63" s="17" t="str">
        <f>IF(_xlfn.XLOOKUP(($A63&amp;"_"&amp;TEXT(K$2,"yyyy-mm-dd")),[1]SURVEY123!$A:$A,[1]SURVEY123!$AG:$AG,"")&lt;0,"0.0000",_xlfn.XLOOKUP(($A63&amp;"_"&amp;TEXT(K$2,"yyyy-mm-dd")),[1]SURVEY123!$A:$A,[1]SURVEY123!$AG:$AG,""))</f>
        <v/>
      </c>
      <c r="L63" s="17" t="str">
        <f>IF(_xlfn.XLOOKUP(($A63&amp;"_"&amp;TEXT(L$2,"yyyy-mm-dd")),[1]SURVEY123!$A:$A,[1]SURVEY123!$AG:$AG,"")&lt;0,"0.0000",_xlfn.XLOOKUP(($A63&amp;"_"&amp;TEXT(L$2,"yyyy-mm-dd")),[1]SURVEY123!$A:$A,[1]SURVEY123!$AG:$AG,""))</f>
        <v/>
      </c>
      <c r="M63" s="17" t="str">
        <f>IF(_xlfn.XLOOKUP(($A63&amp;"_"&amp;TEXT(M$2,"yyyy-mm-dd")),[1]SURVEY123!$A:$A,[1]SURVEY123!$AG:$AG,"")&lt;0,"0.0000",_xlfn.XLOOKUP(($A63&amp;"_"&amp;TEXT(M$2,"yyyy-mm-dd")),[1]SURVEY123!$A:$A,[1]SURVEY123!$AG:$AG,""))</f>
        <v/>
      </c>
      <c r="N63" s="17">
        <f>IF(_xlfn.XLOOKUP(($A63&amp;"_"&amp;TEXT(N$2,"yyyy-mm-dd")),[1]SURVEY123!$A:$A,[1]SURVEY123!$AG:$AG,"")&lt;0,"0.0000",_xlfn.XLOOKUP(($A63&amp;"_"&amp;TEXT(N$2,"yyyy-mm-dd")),[1]SURVEY123!$A:$A,[1]SURVEY123!$AG:$AG,""))</f>
        <v>0.33091999999999999</v>
      </c>
      <c r="O63" s="17" t="str">
        <f>IF(_xlfn.XLOOKUP(($A63&amp;"_"&amp;TEXT(O$2,"yyyy-mm-dd")),[1]SURVEY123!$A:$A,[1]SURVEY123!$AG:$AG,"")&lt;0,"0.0000",_xlfn.XLOOKUP(($A63&amp;"_"&amp;TEXT(O$2,"yyyy-mm-dd")),[1]SURVEY123!$A:$A,[1]SURVEY123!$AG:$AG,""))</f>
        <v/>
      </c>
      <c r="P63" s="17" t="str">
        <f>IF(_xlfn.XLOOKUP(($A63&amp;"_"&amp;TEXT(P$2,"yyyy-mm-dd")),[1]SURVEY123!$A:$A,[1]SURVEY123!$AG:$AG,"")&lt;0,"0.0000",_xlfn.XLOOKUP(($A63&amp;"_"&amp;TEXT(P$2,"yyyy-mm-dd")),[1]SURVEY123!$A:$A,[1]SURVEY123!$AG:$AG,""))</f>
        <v/>
      </c>
      <c r="Q63" s="16" t="str">
        <f>IF(_xlfn.XLOOKUP(($A63&amp;"_"&amp;TEXT(Q$2,"yyyy-mm-dd")),[1]SURVEY123!$A:$A,[1]SURVEY123!$AG:$AG,"")&lt;0,"0.0000",_xlfn.XLOOKUP(($A63&amp;"_"&amp;TEXT(Q$2,"yyyy-mm-dd")),[1]SURVEY123!$A:$A,[1]SURVEY123!$AG:$AG,""))</f>
        <v/>
      </c>
      <c r="R63" s="3">
        <f t="shared" si="1"/>
        <v>6</v>
      </c>
      <c r="S63" s="3">
        <f t="shared" si="2"/>
        <v>6</v>
      </c>
      <c r="T63" s="12" t="str" cm="1">
        <f t="array" ref="T63">_xlfn.IFS(B63="","NA",R63=0, "Excellent", S63=0, "Good", OR(S63=1, S63=2), "Fair", S63&gt;=3, "Poor")</f>
        <v>Poor</v>
      </c>
    </row>
    <row r="64" spans="1:20">
      <c r="A64" s="3" t="s">
        <v>67</v>
      </c>
      <c r="B64" s="25">
        <f t="shared" si="0"/>
        <v>0.25872545454545454</v>
      </c>
      <c r="C64" s="17">
        <f>IF(_xlfn.XLOOKUP(($A64&amp;"_"&amp;TEXT(C$2,"yyyy-mm-dd")),[1]SURVEY123!$A:$A,[1]SURVEY123!$AG:$AG,"")&lt;0,"0.0000",_xlfn.XLOOKUP(($A64&amp;"_"&amp;TEXT(C$2,"yyyy-mm-dd")),[1]SURVEY123!$A:$A,[1]SURVEY123!$AG:$AG,""))</f>
        <v>0.15547</v>
      </c>
      <c r="D64" s="17">
        <f>IF(_xlfn.XLOOKUP(($A64&amp;"_"&amp;TEXT(D$2,"yyyy-mm-dd")),[1]SURVEY123!$A:$A,[1]SURVEY123!$AG:$AG,"")&lt;0,"0.0000",_xlfn.XLOOKUP(($A64&amp;"_"&amp;TEXT(D$2,"yyyy-mm-dd")),[1]SURVEY123!$A:$A,[1]SURVEY123!$AG:$AG,""))</f>
        <v>0.19472999999999999</v>
      </c>
      <c r="E64" s="17">
        <f>IF(_xlfn.XLOOKUP(($A64&amp;"_"&amp;TEXT(E$2,"yyyy-mm-dd")),[1]SURVEY123!$A:$A,[1]SURVEY123!$AG:$AG,"")&lt;0,"0.0000",_xlfn.XLOOKUP(($A64&amp;"_"&amp;TEXT(E$2,"yyyy-mm-dd")),[1]SURVEY123!$A:$A,[1]SURVEY123!$AG:$AG,""))</f>
        <v>0.17188999999999999</v>
      </c>
      <c r="F64" s="17">
        <f>IF(_xlfn.XLOOKUP(($A64&amp;"_"&amp;TEXT(F$2,"yyyy-mm-dd")),[1]SURVEY123!$A:$A,[1]SURVEY123!$AG:$AG,"")&lt;0,"0.0000",_xlfn.XLOOKUP(($A64&amp;"_"&amp;TEXT(F$2,"yyyy-mm-dd")),[1]SURVEY123!$A:$A,[1]SURVEY123!$AG:$AG,""))</f>
        <v>0.27505000000000002</v>
      </c>
      <c r="G64" s="17">
        <f>IF(_xlfn.XLOOKUP(($A64&amp;"_"&amp;TEXT(G$2,"yyyy-mm-dd")),[1]SURVEY123!$A:$A,[1]SURVEY123!$AG:$AG,"")&lt;0,"0.0000",_xlfn.XLOOKUP(($A64&amp;"_"&amp;TEXT(G$2,"yyyy-mm-dd")),[1]SURVEY123!$A:$A,[1]SURVEY123!$AG:$AG,""))</f>
        <v>5.9679999999999997E-2</v>
      </c>
      <c r="H64" s="17">
        <f>IF(_xlfn.XLOOKUP(($A64&amp;"_"&amp;TEXT(H$2,"yyyy-mm-dd")),[1]SURVEY123!$A:$A,[1]SURVEY123!$AG:$AG,"")&lt;0,"0.0000",_xlfn.XLOOKUP(($A64&amp;"_"&amp;TEXT(H$2,"yyyy-mm-dd")),[1]SURVEY123!$A:$A,[1]SURVEY123!$AG:$AG,""))</f>
        <v>0.30160999999999999</v>
      </c>
      <c r="I64" s="17">
        <f>IF(_xlfn.XLOOKUP(($A64&amp;"_"&amp;TEXT(I$2,"yyyy-mm-dd")),[1]SURVEY123!$A:$A,[1]SURVEY123!$AG:$AG,"")&lt;0,"0.0000",_xlfn.XLOOKUP(($A64&amp;"_"&amp;TEXT(I$2,"yyyy-mm-dd")),[1]SURVEY123!$A:$A,[1]SURVEY123!$AG:$AG,""))</f>
        <v>0.33169999999999999</v>
      </c>
      <c r="J64" s="17">
        <f>IF(_xlfn.XLOOKUP(($A64&amp;"_"&amp;TEXT(J$2,"yyyy-mm-dd")),[1]SURVEY123!$A:$A,[1]SURVEY123!$AG:$AG,"")&lt;0,"0.0000",_xlfn.XLOOKUP(($A64&amp;"_"&amp;TEXT(J$2,"yyyy-mm-dd")),[1]SURVEY123!$A:$A,[1]SURVEY123!$AG:$AG,""))</f>
        <v>0.31297000000000003</v>
      </c>
      <c r="K64" s="17">
        <f>IF(_xlfn.XLOOKUP(($A64&amp;"_"&amp;TEXT(K$2,"yyyy-mm-dd")),[1]SURVEY123!$A:$A,[1]SURVEY123!$AG:$AG,"")&lt;0,"0.0000",_xlfn.XLOOKUP(($A64&amp;"_"&amp;TEXT(K$2,"yyyy-mm-dd")),[1]SURVEY123!$A:$A,[1]SURVEY123!$AG:$AG,""))</f>
        <v>0.43330000000000002</v>
      </c>
      <c r="L64" s="17">
        <f>IF(_xlfn.XLOOKUP(($A64&amp;"_"&amp;TEXT(L$2,"yyyy-mm-dd")),[1]SURVEY123!$A:$A,[1]SURVEY123!$AG:$AG,"")&lt;0,"0.0000",_xlfn.XLOOKUP(($A64&amp;"_"&amp;TEXT(L$2,"yyyy-mm-dd")),[1]SURVEY123!$A:$A,[1]SURVEY123!$AG:$AG,""))</f>
        <v>0.26519999999999999</v>
      </c>
      <c r="M64" s="17">
        <f>IF(_xlfn.XLOOKUP(($A64&amp;"_"&amp;TEXT(M$2,"yyyy-mm-dd")),[1]SURVEY123!$A:$A,[1]SURVEY123!$AG:$AG,"")&lt;0,"0.0000",_xlfn.XLOOKUP(($A64&amp;"_"&amp;TEXT(M$2,"yyyy-mm-dd")),[1]SURVEY123!$A:$A,[1]SURVEY123!$AG:$AG,""))</f>
        <v>0.34438000000000002</v>
      </c>
      <c r="N64" s="17" t="str">
        <f>IF(_xlfn.XLOOKUP(($A64&amp;"_"&amp;TEXT(N$2,"yyyy-mm-dd")),[1]SURVEY123!$A:$A,[1]SURVEY123!$AG:$AG,"")&lt;0,"0.0000",_xlfn.XLOOKUP(($A64&amp;"_"&amp;TEXT(N$2,"yyyy-mm-dd")),[1]SURVEY123!$A:$A,[1]SURVEY123!$AG:$AG,""))</f>
        <v/>
      </c>
      <c r="O64" s="17" t="str">
        <f>IF(_xlfn.XLOOKUP(($A64&amp;"_"&amp;TEXT(O$2,"yyyy-mm-dd")),[1]SURVEY123!$A:$A,[1]SURVEY123!$AG:$AG,"")&lt;0,"0.0000",_xlfn.XLOOKUP(($A64&amp;"_"&amp;TEXT(O$2,"yyyy-mm-dd")),[1]SURVEY123!$A:$A,[1]SURVEY123!$AG:$AG,""))</f>
        <v/>
      </c>
      <c r="P64" s="17" t="str">
        <f>IF(_xlfn.XLOOKUP(($A64&amp;"_"&amp;TEXT(P$2,"yyyy-mm-dd")),[1]SURVEY123!$A:$A,[1]SURVEY123!$AG:$AG,"")&lt;0,"0.0000",_xlfn.XLOOKUP(($A64&amp;"_"&amp;TEXT(P$2,"yyyy-mm-dd")),[1]SURVEY123!$A:$A,[1]SURVEY123!$AG:$AG,""))</f>
        <v/>
      </c>
      <c r="Q64" s="16" t="str">
        <f>IF(_xlfn.XLOOKUP(($A64&amp;"_"&amp;TEXT(Q$2,"yyyy-mm-dd")),[1]SURVEY123!$A:$A,[1]SURVEY123!$AG:$AG,"")&lt;0,"0.0000",_xlfn.XLOOKUP(($A64&amp;"_"&amp;TEXT(Q$2,"yyyy-mm-dd")),[1]SURVEY123!$A:$A,[1]SURVEY123!$AG:$AG,""))</f>
        <v/>
      </c>
      <c r="R64" s="3">
        <f t="shared" si="1"/>
        <v>11</v>
      </c>
      <c r="S64" s="3">
        <f t="shared" si="2"/>
        <v>10</v>
      </c>
      <c r="T64" s="12" t="str" cm="1">
        <f t="array" ref="T64">_xlfn.IFS(B64="","NA",R64=0, "Excellent", S64=0, "Good", OR(S64=1, S64=2), "Fair", S64&gt;=3, "Poor")</f>
        <v>Poor</v>
      </c>
    </row>
    <row r="65" spans="1:20">
      <c r="A65" s="3" t="s">
        <v>68</v>
      </c>
      <c r="B65" s="25" t="str">
        <f t="shared" si="0"/>
        <v/>
      </c>
      <c r="C65" s="17" t="str">
        <f>IF(_xlfn.XLOOKUP(($A65&amp;"_"&amp;TEXT(C$2,"yyyy-mm-dd")),[1]SURVEY123!$A:$A,[1]SURVEY123!$AG:$AG,"")&lt;0,"0.0000",_xlfn.XLOOKUP(($A65&amp;"_"&amp;TEXT(C$2,"yyyy-mm-dd")),[1]SURVEY123!$A:$A,[1]SURVEY123!$AG:$AG,""))</f>
        <v/>
      </c>
      <c r="D65" s="17" t="str">
        <f>IF(_xlfn.XLOOKUP(($A65&amp;"_"&amp;TEXT(D$2,"yyyy-mm-dd")),[1]SURVEY123!$A:$A,[1]SURVEY123!$AG:$AG,"")&lt;0,"0.0000",_xlfn.XLOOKUP(($A65&amp;"_"&amp;TEXT(D$2,"yyyy-mm-dd")),[1]SURVEY123!$A:$A,[1]SURVEY123!$AG:$AG,""))</f>
        <v/>
      </c>
      <c r="E65" s="17" t="str">
        <f>IF(_xlfn.XLOOKUP(($A65&amp;"_"&amp;TEXT(E$2,"yyyy-mm-dd")),[1]SURVEY123!$A:$A,[1]SURVEY123!$AG:$AG,"")&lt;0,"0.0000",_xlfn.XLOOKUP(($A65&amp;"_"&amp;TEXT(E$2,"yyyy-mm-dd")),[1]SURVEY123!$A:$A,[1]SURVEY123!$AG:$AG,""))</f>
        <v/>
      </c>
      <c r="F65" s="17" t="str">
        <f>IF(_xlfn.XLOOKUP(($A65&amp;"_"&amp;TEXT(F$2,"yyyy-mm-dd")),[1]SURVEY123!$A:$A,[1]SURVEY123!$AG:$AG,"")&lt;0,"0.0000",_xlfn.XLOOKUP(($A65&amp;"_"&amp;TEXT(F$2,"yyyy-mm-dd")),[1]SURVEY123!$A:$A,[1]SURVEY123!$AG:$AG,""))</f>
        <v/>
      </c>
      <c r="G65" s="17" t="str">
        <f>IF(_xlfn.XLOOKUP(($A65&amp;"_"&amp;TEXT(G$2,"yyyy-mm-dd")),[1]SURVEY123!$A:$A,[1]SURVEY123!$AG:$AG,"")&lt;0,"0.0000",_xlfn.XLOOKUP(($A65&amp;"_"&amp;TEXT(G$2,"yyyy-mm-dd")),[1]SURVEY123!$A:$A,[1]SURVEY123!$AG:$AG,""))</f>
        <v/>
      </c>
      <c r="H65" s="17" t="str">
        <f>IF(_xlfn.XLOOKUP(($A65&amp;"_"&amp;TEXT(H$2,"yyyy-mm-dd")),[1]SURVEY123!$A:$A,[1]SURVEY123!$AG:$AG,"")&lt;0,"0.0000",_xlfn.XLOOKUP(($A65&amp;"_"&amp;TEXT(H$2,"yyyy-mm-dd")),[1]SURVEY123!$A:$A,[1]SURVEY123!$AG:$AG,""))</f>
        <v/>
      </c>
      <c r="I65" s="17" t="str">
        <f>IF(_xlfn.XLOOKUP(($A65&amp;"_"&amp;TEXT(I$2,"yyyy-mm-dd")),[1]SURVEY123!$A:$A,[1]SURVEY123!$AG:$AG,"")&lt;0,"0.0000",_xlfn.XLOOKUP(($A65&amp;"_"&amp;TEXT(I$2,"yyyy-mm-dd")),[1]SURVEY123!$A:$A,[1]SURVEY123!$AG:$AG,""))</f>
        <v/>
      </c>
      <c r="J65" s="17" t="str">
        <f>IF(_xlfn.XLOOKUP(($A65&amp;"_"&amp;TEXT(J$2,"yyyy-mm-dd")),[1]SURVEY123!$A:$A,[1]SURVEY123!$AG:$AG,"")&lt;0,"0.0000",_xlfn.XLOOKUP(($A65&amp;"_"&amp;TEXT(J$2,"yyyy-mm-dd")),[1]SURVEY123!$A:$A,[1]SURVEY123!$AG:$AG,""))</f>
        <v/>
      </c>
      <c r="K65" s="17" t="str">
        <f>IF(_xlfn.XLOOKUP(($A65&amp;"_"&amp;TEXT(K$2,"yyyy-mm-dd")),[1]SURVEY123!$A:$A,[1]SURVEY123!$AG:$AG,"")&lt;0,"0.0000",_xlfn.XLOOKUP(($A65&amp;"_"&amp;TEXT(K$2,"yyyy-mm-dd")),[1]SURVEY123!$A:$A,[1]SURVEY123!$AG:$AG,""))</f>
        <v/>
      </c>
      <c r="L65" s="17" t="str">
        <f>IF(_xlfn.XLOOKUP(($A65&amp;"_"&amp;TEXT(L$2,"yyyy-mm-dd")),[1]SURVEY123!$A:$A,[1]SURVEY123!$AG:$AG,"")&lt;0,"0.0000",_xlfn.XLOOKUP(($A65&amp;"_"&amp;TEXT(L$2,"yyyy-mm-dd")),[1]SURVEY123!$A:$A,[1]SURVEY123!$AG:$AG,""))</f>
        <v/>
      </c>
      <c r="M65" s="17" t="str">
        <f>IF(_xlfn.XLOOKUP(($A65&amp;"_"&amp;TEXT(M$2,"yyyy-mm-dd")),[1]SURVEY123!$A:$A,[1]SURVEY123!$AG:$AG,"")&lt;0,"0.0000",_xlfn.XLOOKUP(($A65&amp;"_"&amp;TEXT(M$2,"yyyy-mm-dd")),[1]SURVEY123!$A:$A,[1]SURVEY123!$AG:$AG,""))</f>
        <v/>
      </c>
      <c r="N65" s="17" t="str">
        <f>IF(_xlfn.XLOOKUP(($A65&amp;"_"&amp;TEXT(N$2,"yyyy-mm-dd")),[1]SURVEY123!$A:$A,[1]SURVEY123!$AG:$AG,"")&lt;0,"0.0000",_xlfn.XLOOKUP(($A65&amp;"_"&amp;TEXT(N$2,"yyyy-mm-dd")),[1]SURVEY123!$A:$A,[1]SURVEY123!$AG:$AG,""))</f>
        <v/>
      </c>
      <c r="O65" s="17" t="str">
        <f>IF(_xlfn.XLOOKUP(($A65&amp;"_"&amp;TEXT(O$2,"yyyy-mm-dd")),[1]SURVEY123!$A:$A,[1]SURVEY123!$AG:$AG,"")&lt;0,"0.0000",_xlfn.XLOOKUP(($A65&amp;"_"&amp;TEXT(O$2,"yyyy-mm-dd")),[1]SURVEY123!$A:$A,[1]SURVEY123!$AG:$AG,""))</f>
        <v/>
      </c>
      <c r="P65" s="17" t="str">
        <f>IF(_xlfn.XLOOKUP(($A65&amp;"_"&amp;TEXT(P$2,"yyyy-mm-dd")),[1]SURVEY123!$A:$A,[1]SURVEY123!$AG:$AG,"")&lt;0,"0.0000",_xlfn.XLOOKUP(($A65&amp;"_"&amp;TEXT(P$2,"yyyy-mm-dd")),[1]SURVEY123!$A:$A,[1]SURVEY123!$AG:$AG,""))</f>
        <v/>
      </c>
      <c r="Q65" s="16" t="str">
        <f>IF(_xlfn.XLOOKUP(($A65&amp;"_"&amp;TEXT(Q$2,"yyyy-mm-dd")),[1]SURVEY123!$A:$A,[1]SURVEY123!$AG:$AG,"")&lt;0,"0.0000",_xlfn.XLOOKUP(($A65&amp;"_"&amp;TEXT(Q$2,"yyyy-mm-dd")),[1]SURVEY123!$A:$A,[1]SURVEY123!$AG:$AG,""))</f>
        <v/>
      </c>
      <c r="R65" s="3">
        <f t="shared" si="1"/>
        <v>0</v>
      </c>
      <c r="S65" s="3">
        <f t="shared" si="2"/>
        <v>0</v>
      </c>
      <c r="T65" s="12" t="str" cm="1">
        <f t="array" ref="T65">_xlfn.IFS(B65="","NA",R65=0, "Excellent", S65=0, "Good", OR(S65=1, S65=2), "Fair", S65&gt;=3, "Poor")</f>
        <v>NA</v>
      </c>
    </row>
    <row r="66" spans="1:20">
      <c r="A66" s="3" t="s">
        <v>69</v>
      </c>
      <c r="B66" s="25" t="str">
        <f t="shared" si="0"/>
        <v/>
      </c>
      <c r="C66" s="17" t="str">
        <f>IF(_xlfn.XLOOKUP(($A66&amp;"_"&amp;TEXT(C$2,"yyyy-mm-dd")),[1]SURVEY123!$A:$A,[1]SURVEY123!$AG:$AG,"")&lt;0,"0.0000",_xlfn.XLOOKUP(($A66&amp;"_"&amp;TEXT(C$2,"yyyy-mm-dd")),[1]SURVEY123!$A:$A,[1]SURVEY123!$AG:$AG,""))</f>
        <v/>
      </c>
      <c r="D66" s="17" t="str">
        <f>IF(_xlfn.XLOOKUP(($A66&amp;"_"&amp;TEXT(D$2,"yyyy-mm-dd")),[1]SURVEY123!$A:$A,[1]SURVEY123!$AG:$AG,"")&lt;0,"0.0000",_xlfn.XLOOKUP(($A66&amp;"_"&amp;TEXT(D$2,"yyyy-mm-dd")),[1]SURVEY123!$A:$A,[1]SURVEY123!$AG:$AG,""))</f>
        <v/>
      </c>
      <c r="E66" s="17" t="str">
        <f>IF(_xlfn.XLOOKUP(($A66&amp;"_"&amp;TEXT(E$2,"yyyy-mm-dd")),[1]SURVEY123!$A:$A,[1]SURVEY123!$AG:$AG,"")&lt;0,"0.0000",_xlfn.XLOOKUP(($A66&amp;"_"&amp;TEXT(E$2,"yyyy-mm-dd")),[1]SURVEY123!$A:$A,[1]SURVEY123!$AG:$AG,""))</f>
        <v/>
      </c>
      <c r="F66" s="17" t="str">
        <f>IF(_xlfn.XLOOKUP(($A66&amp;"_"&amp;TEXT(F$2,"yyyy-mm-dd")),[1]SURVEY123!$A:$A,[1]SURVEY123!$AG:$AG,"")&lt;0,"0.0000",_xlfn.XLOOKUP(($A66&amp;"_"&amp;TEXT(F$2,"yyyy-mm-dd")),[1]SURVEY123!$A:$A,[1]SURVEY123!$AG:$AG,""))</f>
        <v/>
      </c>
      <c r="G66" s="17" t="str">
        <f>IF(_xlfn.XLOOKUP(($A66&amp;"_"&amp;TEXT(G$2,"yyyy-mm-dd")),[1]SURVEY123!$A:$A,[1]SURVEY123!$AG:$AG,"")&lt;0,"0.0000",_xlfn.XLOOKUP(($A66&amp;"_"&amp;TEXT(G$2,"yyyy-mm-dd")),[1]SURVEY123!$A:$A,[1]SURVEY123!$AG:$AG,""))</f>
        <v/>
      </c>
      <c r="H66" s="17" t="str">
        <f>IF(_xlfn.XLOOKUP(($A66&amp;"_"&amp;TEXT(H$2,"yyyy-mm-dd")),[1]SURVEY123!$A:$A,[1]SURVEY123!$AG:$AG,"")&lt;0,"0.0000",_xlfn.XLOOKUP(($A66&amp;"_"&amp;TEXT(H$2,"yyyy-mm-dd")),[1]SURVEY123!$A:$A,[1]SURVEY123!$AG:$AG,""))</f>
        <v/>
      </c>
      <c r="I66" s="17" t="str">
        <f>IF(_xlfn.XLOOKUP(($A66&amp;"_"&amp;TEXT(I$2,"yyyy-mm-dd")),[1]SURVEY123!$A:$A,[1]SURVEY123!$AG:$AG,"")&lt;0,"0.0000",_xlfn.XLOOKUP(($A66&amp;"_"&amp;TEXT(I$2,"yyyy-mm-dd")),[1]SURVEY123!$A:$A,[1]SURVEY123!$AG:$AG,""))</f>
        <v/>
      </c>
      <c r="J66" s="17" t="str">
        <f>IF(_xlfn.XLOOKUP(($A66&amp;"_"&amp;TEXT(J$2,"yyyy-mm-dd")),[1]SURVEY123!$A:$A,[1]SURVEY123!$AG:$AG,"")&lt;0,"0.0000",_xlfn.XLOOKUP(($A66&amp;"_"&amp;TEXT(J$2,"yyyy-mm-dd")),[1]SURVEY123!$A:$A,[1]SURVEY123!$AG:$AG,""))</f>
        <v/>
      </c>
      <c r="K66" s="17" t="str">
        <f>IF(_xlfn.XLOOKUP(($A66&amp;"_"&amp;TEXT(K$2,"yyyy-mm-dd")),[1]SURVEY123!$A:$A,[1]SURVEY123!$AG:$AG,"")&lt;0,"0.0000",_xlfn.XLOOKUP(($A66&amp;"_"&amp;TEXT(K$2,"yyyy-mm-dd")),[1]SURVEY123!$A:$A,[1]SURVEY123!$AG:$AG,""))</f>
        <v/>
      </c>
      <c r="L66" s="17" t="str">
        <f>IF(_xlfn.XLOOKUP(($A66&amp;"_"&amp;TEXT(L$2,"yyyy-mm-dd")),[1]SURVEY123!$A:$A,[1]SURVEY123!$AG:$AG,"")&lt;0,"0.0000",_xlfn.XLOOKUP(($A66&amp;"_"&amp;TEXT(L$2,"yyyy-mm-dd")),[1]SURVEY123!$A:$A,[1]SURVEY123!$AG:$AG,""))</f>
        <v/>
      </c>
      <c r="M66" s="17" t="str">
        <f>IF(_xlfn.XLOOKUP(($A66&amp;"_"&amp;TEXT(M$2,"yyyy-mm-dd")),[1]SURVEY123!$A:$A,[1]SURVEY123!$AG:$AG,"")&lt;0,"0.0000",_xlfn.XLOOKUP(($A66&amp;"_"&amp;TEXT(M$2,"yyyy-mm-dd")),[1]SURVEY123!$A:$A,[1]SURVEY123!$AG:$AG,""))</f>
        <v/>
      </c>
      <c r="N66" s="17" t="str">
        <f>IF(_xlfn.XLOOKUP(($A66&amp;"_"&amp;TEXT(N$2,"yyyy-mm-dd")),[1]SURVEY123!$A:$A,[1]SURVEY123!$AG:$AG,"")&lt;0,"0.0000",_xlfn.XLOOKUP(($A66&amp;"_"&amp;TEXT(N$2,"yyyy-mm-dd")),[1]SURVEY123!$A:$A,[1]SURVEY123!$AG:$AG,""))</f>
        <v/>
      </c>
      <c r="O66" s="17" t="str">
        <f>IF(_xlfn.XLOOKUP(($A66&amp;"_"&amp;TEXT(O$2,"yyyy-mm-dd")),[1]SURVEY123!$A:$A,[1]SURVEY123!$AG:$AG,"")&lt;0,"0.0000",_xlfn.XLOOKUP(($A66&amp;"_"&amp;TEXT(O$2,"yyyy-mm-dd")),[1]SURVEY123!$A:$A,[1]SURVEY123!$AG:$AG,""))</f>
        <v/>
      </c>
      <c r="P66" s="17" t="str">
        <f>IF(_xlfn.XLOOKUP(($A66&amp;"_"&amp;TEXT(P$2,"yyyy-mm-dd")),[1]SURVEY123!$A:$A,[1]SURVEY123!$AG:$AG,"")&lt;0,"0.0000",_xlfn.XLOOKUP(($A66&amp;"_"&amp;TEXT(P$2,"yyyy-mm-dd")),[1]SURVEY123!$A:$A,[1]SURVEY123!$AG:$AG,""))</f>
        <v/>
      </c>
      <c r="Q66" s="16" t="str">
        <f>IF(_xlfn.XLOOKUP(($A66&amp;"_"&amp;TEXT(Q$2,"yyyy-mm-dd")),[1]SURVEY123!$A:$A,[1]SURVEY123!$AG:$AG,"")&lt;0,"0.0000",_xlfn.XLOOKUP(($A66&amp;"_"&amp;TEXT(Q$2,"yyyy-mm-dd")),[1]SURVEY123!$A:$A,[1]SURVEY123!$AG:$AG,""))</f>
        <v/>
      </c>
      <c r="R66" s="3">
        <f t="shared" si="1"/>
        <v>0</v>
      </c>
      <c r="S66" s="3">
        <f t="shared" si="2"/>
        <v>0</v>
      </c>
      <c r="T66" s="12" t="str" cm="1">
        <f t="array" ref="T66">_xlfn.IFS(B66="","NA",R66=0, "Excellent", S66=0, "Good", OR(S66=1, S66=2), "Fair", S66&gt;=3, "Poor")</f>
        <v>NA</v>
      </c>
    </row>
    <row r="67" spans="1:20">
      <c r="A67" s="3" t="s">
        <v>70</v>
      </c>
      <c r="B67" s="25">
        <f t="shared" si="0"/>
        <v>0.11129</v>
      </c>
      <c r="C67" s="17" t="str">
        <f>IF(_xlfn.XLOOKUP(($A67&amp;"_"&amp;TEXT(C$2,"yyyy-mm-dd")),[1]SURVEY123!$A:$A,[1]SURVEY123!$AG:$AG,"")&lt;0,"0.0000",_xlfn.XLOOKUP(($A67&amp;"_"&amp;TEXT(C$2,"yyyy-mm-dd")),[1]SURVEY123!$A:$A,[1]SURVEY123!$AG:$AG,""))</f>
        <v/>
      </c>
      <c r="D67" s="17" t="str">
        <f>IF(_xlfn.XLOOKUP(($A67&amp;"_"&amp;TEXT(D$2,"yyyy-mm-dd")),[1]SURVEY123!$A:$A,[1]SURVEY123!$AG:$AG,"")&lt;0,"0.0000",_xlfn.XLOOKUP(($A67&amp;"_"&amp;TEXT(D$2,"yyyy-mm-dd")),[1]SURVEY123!$A:$A,[1]SURVEY123!$AG:$AG,""))</f>
        <v/>
      </c>
      <c r="E67" s="17" t="str">
        <f>IF(_xlfn.XLOOKUP(($A67&amp;"_"&amp;TEXT(E$2,"yyyy-mm-dd")),[1]SURVEY123!$A:$A,[1]SURVEY123!$AG:$AG,"")&lt;0,"0.0000",_xlfn.XLOOKUP(($A67&amp;"_"&amp;TEXT(E$2,"yyyy-mm-dd")),[1]SURVEY123!$A:$A,[1]SURVEY123!$AG:$AG,""))</f>
        <v/>
      </c>
      <c r="F67" s="17" t="str">
        <f>IF(_xlfn.XLOOKUP(($A67&amp;"_"&amp;TEXT(F$2,"yyyy-mm-dd")),[1]SURVEY123!$A:$A,[1]SURVEY123!$AG:$AG,"")&lt;0,"0.0000",_xlfn.XLOOKUP(($A67&amp;"_"&amp;TEXT(F$2,"yyyy-mm-dd")),[1]SURVEY123!$A:$A,[1]SURVEY123!$AG:$AG,""))</f>
        <v/>
      </c>
      <c r="G67" s="17" t="str">
        <f>IF(_xlfn.XLOOKUP(($A67&amp;"_"&amp;TEXT(G$2,"yyyy-mm-dd")),[1]SURVEY123!$A:$A,[1]SURVEY123!$AG:$AG,"")&lt;0,"0.0000",_xlfn.XLOOKUP(($A67&amp;"_"&amp;TEXT(G$2,"yyyy-mm-dd")),[1]SURVEY123!$A:$A,[1]SURVEY123!$AG:$AG,""))</f>
        <v/>
      </c>
      <c r="H67" s="17">
        <f>IF(_xlfn.XLOOKUP(($A67&amp;"_"&amp;TEXT(H$2,"yyyy-mm-dd")),[1]SURVEY123!$A:$A,[1]SURVEY123!$AG:$AG,"")&lt;0,"0.0000",_xlfn.XLOOKUP(($A67&amp;"_"&amp;TEXT(H$2,"yyyy-mm-dd")),[1]SURVEY123!$A:$A,[1]SURVEY123!$AG:$AG,""))</f>
        <v>0.12493</v>
      </c>
      <c r="I67" s="17">
        <f>IF(_xlfn.XLOOKUP(($A67&amp;"_"&amp;TEXT(I$2,"yyyy-mm-dd")),[1]SURVEY123!$A:$A,[1]SURVEY123!$AG:$AG,"")&lt;0,"0.0000",_xlfn.XLOOKUP(($A67&amp;"_"&amp;TEXT(I$2,"yyyy-mm-dd")),[1]SURVEY123!$A:$A,[1]SURVEY123!$AG:$AG,""))</f>
        <v>8.7340000000000001E-2</v>
      </c>
      <c r="J67" s="17">
        <f>IF(_xlfn.XLOOKUP(($A67&amp;"_"&amp;TEXT(J$2,"yyyy-mm-dd")),[1]SURVEY123!$A:$A,[1]SURVEY123!$AG:$AG,"")&lt;0,"0.0000",_xlfn.XLOOKUP(($A67&amp;"_"&amp;TEXT(J$2,"yyyy-mm-dd")),[1]SURVEY123!$A:$A,[1]SURVEY123!$AG:$AG,""))</f>
        <v>0.18146000000000001</v>
      </c>
      <c r="K67" s="17">
        <f>IF(_xlfn.XLOOKUP(($A67&amp;"_"&amp;TEXT(K$2,"yyyy-mm-dd")),[1]SURVEY123!$A:$A,[1]SURVEY123!$AG:$AG,"")&lt;0,"0.0000",_xlfn.XLOOKUP(($A67&amp;"_"&amp;TEXT(K$2,"yyyy-mm-dd")),[1]SURVEY123!$A:$A,[1]SURVEY123!$AG:$AG,""))</f>
        <v>9.579E-2</v>
      </c>
      <c r="L67" s="17">
        <f>IF(_xlfn.XLOOKUP(($A67&amp;"_"&amp;TEXT(L$2,"yyyy-mm-dd")),[1]SURVEY123!$A:$A,[1]SURVEY123!$AG:$AG,"")&lt;0,"0.0000",_xlfn.XLOOKUP(($A67&amp;"_"&amp;TEXT(L$2,"yyyy-mm-dd")),[1]SURVEY123!$A:$A,[1]SURVEY123!$AG:$AG,""))</f>
        <v>6.6930000000000003E-2</v>
      </c>
      <c r="M67" s="17" t="str">
        <f>IF(_xlfn.XLOOKUP(($A67&amp;"_"&amp;TEXT(M$2,"yyyy-mm-dd")),[1]SURVEY123!$A:$A,[1]SURVEY123!$AG:$AG,"")&lt;0,"0.0000",_xlfn.XLOOKUP(($A67&amp;"_"&amp;TEXT(M$2,"yyyy-mm-dd")),[1]SURVEY123!$A:$A,[1]SURVEY123!$AG:$AG,""))</f>
        <v/>
      </c>
      <c r="N67" s="17" t="str">
        <f>IF(_xlfn.XLOOKUP(($A67&amp;"_"&amp;TEXT(N$2,"yyyy-mm-dd")),[1]SURVEY123!$A:$A,[1]SURVEY123!$AG:$AG,"")&lt;0,"0.0000",_xlfn.XLOOKUP(($A67&amp;"_"&amp;TEXT(N$2,"yyyy-mm-dd")),[1]SURVEY123!$A:$A,[1]SURVEY123!$AG:$AG,""))</f>
        <v/>
      </c>
      <c r="O67" s="17" t="str">
        <f>IF(_xlfn.XLOOKUP(($A67&amp;"_"&amp;TEXT(O$2,"yyyy-mm-dd")),[1]SURVEY123!$A:$A,[1]SURVEY123!$AG:$AG,"")&lt;0,"0.0000",_xlfn.XLOOKUP(($A67&amp;"_"&amp;TEXT(O$2,"yyyy-mm-dd")),[1]SURVEY123!$A:$A,[1]SURVEY123!$AG:$AG,""))</f>
        <v/>
      </c>
      <c r="P67" s="17" t="str">
        <f>IF(_xlfn.XLOOKUP(($A67&amp;"_"&amp;TEXT(P$2,"yyyy-mm-dd")),[1]SURVEY123!$A:$A,[1]SURVEY123!$AG:$AG,"")&lt;0,"0.0000",_xlfn.XLOOKUP(($A67&amp;"_"&amp;TEXT(P$2,"yyyy-mm-dd")),[1]SURVEY123!$A:$A,[1]SURVEY123!$AG:$AG,""))</f>
        <v/>
      </c>
      <c r="Q67" s="16" t="str">
        <f>IF(_xlfn.XLOOKUP(($A67&amp;"_"&amp;TEXT(Q$2,"yyyy-mm-dd")),[1]SURVEY123!$A:$A,[1]SURVEY123!$AG:$AG,"")&lt;0,"0.0000",_xlfn.XLOOKUP(($A67&amp;"_"&amp;TEXT(Q$2,"yyyy-mm-dd")),[1]SURVEY123!$A:$A,[1]SURVEY123!$AG:$AG,""))</f>
        <v/>
      </c>
      <c r="R67" s="3">
        <f t="shared" si="1"/>
        <v>5</v>
      </c>
      <c r="S67" s="3">
        <f t="shared" si="2"/>
        <v>2</v>
      </c>
      <c r="T67" s="12" t="str" cm="1">
        <f t="array" ref="T67">_xlfn.IFS(B67="","NA",R67=0, "Excellent", S67=0, "Good", OR(S67=1, S67=2), "Fair", S67&gt;=3, "Poor")</f>
        <v>Fair</v>
      </c>
    </row>
    <row r="68" spans="1:20">
      <c r="A68" s="3" t="s">
        <v>71</v>
      </c>
      <c r="B68" s="25" t="str">
        <f t="shared" ref="B68:B104" si="3">IFERROR(AVERAGE(C68:Q68),"")</f>
        <v/>
      </c>
      <c r="C68" s="17" t="str">
        <f>IF(_xlfn.XLOOKUP(($A68&amp;"_"&amp;TEXT(C$2,"yyyy-mm-dd")),[1]SURVEY123!$A:$A,[1]SURVEY123!$AG:$AG,"")&lt;0,"0.0000",_xlfn.XLOOKUP(($A68&amp;"_"&amp;TEXT(C$2,"yyyy-mm-dd")),[1]SURVEY123!$A:$A,[1]SURVEY123!$AG:$AG,""))</f>
        <v/>
      </c>
      <c r="D68" s="17" t="str">
        <f>IF(_xlfn.XLOOKUP(($A68&amp;"_"&amp;TEXT(D$2,"yyyy-mm-dd")),[1]SURVEY123!$A:$A,[1]SURVEY123!$AG:$AG,"")&lt;0,"0.0000",_xlfn.XLOOKUP(($A68&amp;"_"&amp;TEXT(D$2,"yyyy-mm-dd")),[1]SURVEY123!$A:$A,[1]SURVEY123!$AG:$AG,""))</f>
        <v/>
      </c>
      <c r="E68" s="17" t="str">
        <f>IF(_xlfn.XLOOKUP(($A68&amp;"_"&amp;TEXT(E$2,"yyyy-mm-dd")),[1]SURVEY123!$A:$A,[1]SURVEY123!$AG:$AG,"")&lt;0,"0.0000",_xlfn.XLOOKUP(($A68&amp;"_"&amp;TEXT(E$2,"yyyy-mm-dd")),[1]SURVEY123!$A:$A,[1]SURVEY123!$AG:$AG,""))</f>
        <v/>
      </c>
      <c r="F68" s="17" t="str">
        <f>IF(_xlfn.XLOOKUP(($A68&amp;"_"&amp;TEXT(F$2,"yyyy-mm-dd")),[1]SURVEY123!$A:$A,[1]SURVEY123!$AG:$AG,"")&lt;0,"0.0000",_xlfn.XLOOKUP(($A68&amp;"_"&amp;TEXT(F$2,"yyyy-mm-dd")),[1]SURVEY123!$A:$A,[1]SURVEY123!$AG:$AG,""))</f>
        <v/>
      </c>
      <c r="G68" s="17" t="str">
        <f>IF(_xlfn.XLOOKUP(($A68&amp;"_"&amp;TEXT(G$2,"yyyy-mm-dd")),[1]SURVEY123!$A:$A,[1]SURVEY123!$AG:$AG,"")&lt;0,"0.0000",_xlfn.XLOOKUP(($A68&amp;"_"&amp;TEXT(G$2,"yyyy-mm-dd")),[1]SURVEY123!$A:$A,[1]SURVEY123!$AG:$AG,""))</f>
        <v/>
      </c>
      <c r="H68" s="17" t="str">
        <f>IF(_xlfn.XLOOKUP(($A68&amp;"_"&amp;TEXT(H$2,"yyyy-mm-dd")),[1]SURVEY123!$A:$A,[1]SURVEY123!$AG:$AG,"")&lt;0,"0.0000",_xlfn.XLOOKUP(($A68&amp;"_"&amp;TEXT(H$2,"yyyy-mm-dd")),[1]SURVEY123!$A:$A,[1]SURVEY123!$AG:$AG,""))</f>
        <v/>
      </c>
      <c r="I68" s="17" t="str">
        <f>IF(_xlfn.XLOOKUP(($A68&amp;"_"&amp;TEXT(I$2,"yyyy-mm-dd")),[1]SURVEY123!$A:$A,[1]SURVEY123!$AG:$AG,"")&lt;0,"0.0000",_xlfn.XLOOKUP(($A68&amp;"_"&amp;TEXT(I$2,"yyyy-mm-dd")),[1]SURVEY123!$A:$A,[1]SURVEY123!$AG:$AG,""))</f>
        <v/>
      </c>
      <c r="J68" s="17" t="str">
        <f>IF(_xlfn.XLOOKUP(($A68&amp;"_"&amp;TEXT(J$2,"yyyy-mm-dd")),[1]SURVEY123!$A:$A,[1]SURVEY123!$AG:$AG,"")&lt;0,"0.0000",_xlfn.XLOOKUP(($A68&amp;"_"&amp;TEXT(J$2,"yyyy-mm-dd")),[1]SURVEY123!$A:$A,[1]SURVEY123!$AG:$AG,""))</f>
        <v/>
      </c>
      <c r="K68" s="17" t="str">
        <f>IF(_xlfn.XLOOKUP(($A68&amp;"_"&amp;TEXT(K$2,"yyyy-mm-dd")),[1]SURVEY123!$A:$A,[1]SURVEY123!$AG:$AG,"")&lt;0,"0.0000",_xlfn.XLOOKUP(($A68&amp;"_"&amp;TEXT(K$2,"yyyy-mm-dd")),[1]SURVEY123!$A:$A,[1]SURVEY123!$AG:$AG,""))</f>
        <v/>
      </c>
      <c r="L68" s="17" t="str">
        <f>IF(_xlfn.XLOOKUP(($A68&amp;"_"&amp;TEXT(L$2,"yyyy-mm-dd")),[1]SURVEY123!$A:$A,[1]SURVEY123!$AG:$AG,"")&lt;0,"0.0000",_xlfn.XLOOKUP(($A68&amp;"_"&amp;TEXT(L$2,"yyyy-mm-dd")),[1]SURVEY123!$A:$A,[1]SURVEY123!$AG:$AG,""))</f>
        <v/>
      </c>
      <c r="M68" s="17" t="str">
        <f>IF(_xlfn.XLOOKUP(($A68&amp;"_"&amp;TEXT(M$2,"yyyy-mm-dd")),[1]SURVEY123!$A:$A,[1]SURVEY123!$AG:$AG,"")&lt;0,"0.0000",_xlfn.XLOOKUP(($A68&amp;"_"&amp;TEXT(M$2,"yyyy-mm-dd")),[1]SURVEY123!$A:$A,[1]SURVEY123!$AG:$AG,""))</f>
        <v/>
      </c>
      <c r="N68" s="17" t="str">
        <f>IF(_xlfn.XLOOKUP(($A68&amp;"_"&amp;TEXT(N$2,"yyyy-mm-dd")),[1]SURVEY123!$A:$A,[1]SURVEY123!$AG:$AG,"")&lt;0,"0.0000",_xlfn.XLOOKUP(($A68&amp;"_"&amp;TEXT(N$2,"yyyy-mm-dd")),[1]SURVEY123!$A:$A,[1]SURVEY123!$AG:$AG,""))</f>
        <v/>
      </c>
      <c r="O68" s="17" t="str">
        <f>IF(_xlfn.XLOOKUP(($A68&amp;"_"&amp;TEXT(O$2,"yyyy-mm-dd")),[1]SURVEY123!$A:$A,[1]SURVEY123!$AG:$AG,"")&lt;0,"0.0000",_xlfn.XLOOKUP(($A68&amp;"_"&amp;TEXT(O$2,"yyyy-mm-dd")),[1]SURVEY123!$A:$A,[1]SURVEY123!$AG:$AG,""))</f>
        <v/>
      </c>
      <c r="P68" s="17" t="str">
        <f>IF(_xlfn.XLOOKUP(($A68&amp;"_"&amp;TEXT(P$2,"yyyy-mm-dd")),[1]SURVEY123!$A:$A,[1]SURVEY123!$AG:$AG,"")&lt;0,"0.0000",_xlfn.XLOOKUP(($A68&amp;"_"&amp;TEXT(P$2,"yyyy-mm-dd")),[1]SURVEY123!$A:$A,[1]SURVEY123!$AG:$AG,""))</f>
        <v/>
      </c>
      <c r="Q68" s="16" t="str">
        <f>IF(_xlfn.XLOOKUP(($A68&amp;"_"&amp;TEXT(Q$2,"yyyy-mm-dd")),[1]SURVEY123!$A:$A,[1]SURVEY123!$AG:$AG,"")&lt;0,"0.0000",_xlfn.XLOOKUP(($A68&amp;"_"&amp;TEXT(Q$2,"yyyy-mm-dd")),[1]SURVEY123!$A:$A,[1]SURVEY123!$AG:$AG,""))</f>
        <v/>
      </c>
      <c r="R68" s="3">
        <f t="shared" ref="R68:R104" si="4">COUNTIF($C68:$Q68,"&gt;0.05")</f>
        <v>0</v>
      </c>
      <c r="S68" s="3">
        <f t="shared" ref="S68:S104" si="5">COUNTIF($C68:$Q68,"&gt;=0.1")</f>
        <v>0</v>
      </c>
      <c r="T68" s="12" t="str" cm="1">
        <f t="array" ref="T68">_xlfn.IFS(B68="","NA",R68=0, "Excellent", S68=0, "Good", OR(S68=1, S68=2), "Fair", S68&gt;=3, "Poor")</f>
        <v>NA</v>
      </c>
    </row>
    <row r="69" spans="1:20">
      <c r="A69" s="3" t="s">
        <v>72</v>
      </c>
      <c r="B69" s="25">
        <f t="shared" si="3"/>
        <v>4.9615714285714284E-2</v>
      </c>
      <c r="C69" s="17" t="str">
        <f>IF(_xlfn.XLOOKUP(($A69&amp;"_"&amp;TEXT(C$2,"yyyy-mm-dd")),[1]SURVEY123!$A:$A,[1]SURVEY123!$AG:$AG,"")&lt;0,"0.0000",_xlfn.XLOOKUP(($A69&amp;"_"&amp;TEXT(C$2,"yyyy-mm-dd")),[1]SURVEY123!$A:$A,[1]SURVEY123!$AG:$AG,""))</f>
        <v/>
      </c>
      <c r="D69" s="17">
        <f>IF(_xlfn.XLOOKUP(($A69&amp;"_"&amp;TEXT(D$2,"yyyy-mm-dd")),[1]SURVEY123!$A:$A,[1]SURVEY123!$AG:$AG,"")&lt;0,"0.0000",_xlfn.XLOOKUP(($A69&amp;"_"&amp;TEXT(D$2,"yyyy-mm-dd")),[1]SURVEY123!$A:$A,[1]SURVEY123!$AG:$AG,""))</f>
        <v>4.233E-2</v>
      </c>
      <c r="E69" s="17">
        <f>IF(_xlfn.XLOOKUP(($A69&amp;"_"&amp;TEXT(E$2,"yyyy-mm-dd")),[1]SURVEY123!$A:$A,[1]SURVEY123!$AG:$AG,"")&lt;0,"0.0000",_xlfn.XLOOKUP(($A69&amp;"_"&amp;TEXT(E$2,"yyyy-mm-dd")),[1]SURVEY123!$A:$A,[1]SURVEY123!$AG:$AG,""))</f>
        <v>2.478E-2</v>
      </c>
      <c r="F69" s="17">
        <f>IF(_xlfn.XLOOKUP(($A69&amp;"_"&amp;TEXT(F$2,"yyyy-mm-dd")),[1]SURVEY123!$A:$A,[1]SURVEY123!$AG:$AG,"")&lt;0,"0.0000",_xlfn.XLOOKUP(($A69&amp;"_"&amp;TEXT(F$2,"yyyy-mm-dd")),[1]SURVEY123!$A:$A,[1]SURVEY123!$AG:$AG,""))</f>
        <v>7.7810000000000004E-2</v>
      </c>
      <c r="G69" s="17" t="str">
        <f>IF(_xlfn.XLOOKUP(($A69&amp;"_"&amp;TEXT(G$2,"yyyy-mm-dd")),[1]SURVEY123!$A:$A,[1]SURVEY123!$AG:$AG,"")&lt;0,"0.0000",_xlfn.XLOOKUP(($A69&amp;"_"&amp;TEXT(G$2,"yyyy-mm-dd")),[1]SURVEY123!$A:$A,[1]SURVEY123!$AG:$AG,""))</f>
        <v/>
      </c>
      <c r="H69" s="17" t="str">
        <f>IF(_xlfn.XLOOKUP(($A69&amp;"_"&amp;TEXT(H$2,"yyyy-mm-dd")),[1]SURVEY123!$A:$A,[1]SURVEY123!$AG:$AG,"")&lt;0,"0.0000",_xlfn.XLOOKUP(($A69&amp;"_"&amp;TEXT(H$2,"yyyy-mm-dd")),[1]SURVEY123!$A:$A,[1]SURVEY123!$AG:$AG,""))</f>
        <v/>
      </c>
      <c r="I69" s="17" t="str">
        <f>IF(_xlfn.XLOOKUP(($A69&amp;"_"&amp;TEXT(I$2,"yyyy-mm-dd")),[1]SURVEY123!$A:$A,[1]SURVEY123!$AG:$AG,"")&lt;0,"0.0000",_xlfn.XLOOKUP(($A69&amp;"_"&amp;TEXT(I$2,"yyyy-mm-dd")),[1]SURVEY123!$A:$A,[1]SURVEY123!$AG:$AG,""))</f>
        <v/>
      </c>
      <c r="J69" s="17">
        <f>IF(_xlfn.XLOOKUP(($A69&amp;"_"&amp;TEXT(J$2,"yyyy-mm-dd")),[1]SURVEY123!$A:$A,[1]SURVEY123!$AG:$AG,"")&lt;0,"0.0000",_xlfn.XLOOKUP(($A69&amp;"_"&amp;TEXT(J$2,"yyyy-mm-dd")),[1]SURVEY123!$A:$A,[1]SURVEY123!$AG:$AG,""))</f>
        <v>0.17591000000000001</v>
      </c>
      <c r="K69" s="17">
        <f>IF(_xlfn.XLOOKUP(($A69&amp;"_"&amp;TEXT(K$2,"yyyy-mm-dd")),[1]SURVEY123!$A:$A,[1]SURVEY123!$AG:$AG,"")&lt;0,"0.0000",_xlfn.XLOOKUP(($A69&amp;"_"&amp;TEXT(K$2,"yyyy-mm-dd")),[1]SURVEY123!$A:$A,[1]SURVEY123!$AG:$AG,""))</f>
        <v>4.62E-3</v>
      </c>
      <c r="L69" s="17" t="str">
        <f>IF(_xlfn.XLOOKUP(($A69&amp;"_"&amp;TEXT(L$2,"yyyy-mm-dd")),[1]SURVEY123!$A:$A,[1]SURVEY123!$AG:$AG,"")&lt;0,"0.0000",_xlfn.XLOOKUP(($A69&amp;"_"&amp;TEXT(L$2,"yyyy-mm-dd")),[1]SURVEY123!$A:$A,[1]SURVEY123!$AG:$AG,""))</f>
        <v/>
      </c>
      <c r="M69" s="17">
        <f>IF(_xlfn.XLOOKUP(($A69&amp;"_"&amp;TEXT(M$2,"yyyy-mm-dd")),[1]SURVEY123!$A:$A,[1]SURVEY123!$AG:$AG,"")&lt;0,"0.0000",_xlfn.XLOOKUP(($A69&amp;"_"&amp;TEXT(M$2,"yyyy-mm-dd")),[1]SURVEY123!$A:$A,[1]SURVEY123!$AG:$AG,""))</f>
        <v>8.5599999999999999E-3</v>
      </c>
      <c r="N69" s="17">
        <f>IF(_xlfn.XLOOKUP(($A69&amp;"_"&amp;TEXT(N$2,"yyyy-mm-dd")),[1]SURVEY123!$A:$A,[1]SURVEY123!$AG:$AG,"")&lt;0,"0.0000",_xlfn.XLOOKUP(($A69&amp;"_"&amp;TEXT(N$2,"yyyy-mm-dd")),[1]SURVEY123!$A:$A,[1]SURVEY123!$AG:$AG,""))</f>
        <v>1.3299999999999999E-2</v>
      </c>
      <c r="O69" s="17" t="str">
        <f>IF(_xlfn.XLOOKUP(($A69&amp;"_"&amp;TEXT(O$2,"yyyy-mm-dd")),[1]SURVEY123!$A:$A,[1]SURVEY123!$AG:$AG,"")&lt;0,"0.0000",_xlfn.XLOOKUP(($A69&amp;"_"&amp;TEXT(O$2,"yyyy-mm-dd")),[1]SURVEY123!$A:$A,[1]SURVEY123!$AG:$AG,""))</f>
        <v/>
      </c>
      <c r="P69" s="17" t="str">
        <f>IF(_xlfn.XLOOKUP(($A69&amp;"_"&amp;TEXT(P$2,"yyyy-mm-dd")),[1]SURVEY123!$A:$A,[1]SURVEY123!$AG:$AG,"")&lt;0,"0.0000",_xlfn.XLOOKUP(($A69&amp;"_"&amp;TEXT(P$2,"yyyy-mm-dd")),[1]SURVEY123!$A:$A,[1]SURVEY123!$AG:$AG,""))</f>
        <v/>
      </c>
      <c r="Q69" s="16" t="str">
        <f>IF(_xlfn.XLOOKUP(($A69&amp;"_"&amp;TEXT(Q$2,"yyyy-mm-dd")),[1]SURVEY123!$A:$A,[1]SURVEY123!$AG:$AG,"")&lt;0,"0.0000",_xlfn.XLOOKUP(($A69&amp;"_"&amp;TEXT(Q$2,"yyyy-mm-dd")),[1]SURVEY123!$A:$A,[1]SURVEY123!$AG:$AG,""))</f>
        <v/>
      </c>
      <c r="R69" s="3">
        <f t="shared" si="4"/>
        <v>2</v>
      </c>
      <c r="S69" s="3">
        <f t="shared" si="5"/>
        <v>1</v>
      </c>
      <c r="T69" s="12" t="str" cm="1">
        <f t="array" ref="T69">_xlfn.IFS(B69="","NA",R69=0, "Excellent", S69=0, "Good", OR(S69=1, S69=2), "Fair", S69&gt;=3, "Poor")</f>
        <v>Fair</v>
      </c>
    </row>
    <row r="70" spans="1:20">
      <c r="A70" s="3" t="s">
        <v>73</v>
      </c>
      <c r="B70" s="25">
        <f t="shared" si="3"/>
        <v>4.8561666666666663E-2</v>
      </c>
      <c r="C70" s="17">
        <f>IF(_xlfn.XLOOKUP(($A70&amp;"_"&amp;TEXT(C$2,"yyyy-mm-dd")),[1]SURVEY123!$A:$A,[1]SURVEY123!$AG:$AG,"")&lt;0,"0.0000",_xlfn.XLOOKUP(($A70&amp;"_"&amp;TEXT(C$2,"yyyy-mm-dd")),[1]SURVEY123!$A:$A,[1]SURVEY123!$AG:$AG,""))</f>
        <v>8.0399999999999999E-2</v>
      </c>
      <c r="D70" s="17">
        <f>IF(_xlfn.XLOOKUP(($A70&amp;"_"&amp;TEXT(D$2,"yyyy-mm-dd")),[1]SURVEY123!$A:$A,[1]SURVEY123!$AG:$AG,"")&lt;0,"0.0000",_xlfn.XLOOKUP(($A70&amp;"_"&amp;TEXT(D$2,"yyyy-mm-dd")),[1]SURVEY123!$A:$A,[1]SURVEY123!$AG:$AG,""))</f>
        <v>3.5740000000000001E-2</v>
      </c>
      <c r="E70" s="17">
        <f>IF(_xlfn.XLOOKUP(($A70&amp;"_"&amp;TEXT(E$2,"yyyy-mm-dd")),[1]SURVEY123!$A:$A,[1]SURVEY123!$AG:$AG,"")&lt;0,"0.0000",_xlfn.XLOOKUP(($A70&amp;"_"&amp;TEXT(E$2,"yyyy-mm-dd")),[1]SURVEY123!$A:$A,[1]SURVEY123!$AG:$AG,""))</f>
        <v>7.3819999999999997E-2</v>
      </c>
      <c r="F70" s="17">
        <f>IF(_xlfn.XLOOKUP(($A70&amp;"_"&amp;TEXT(F$2,"yyyy-mm-dd")),[1]SURVEY123!$A:$A,[1]SURVEY123!$AG:$AG,"")&lt;0,"0.0000",_xlfn.XLOOKUP(($A70&amp;"_"&amp;TEXT(F$2,"yyyy-mm-dd")),[1]SURVEY123!$A:$A,[1]SURVEY123!$AG:$AG,""))</f>
        <v>6.2300000000000003E-3</v>
      </c>
      <c r="G70" s="17">
        <f>IF(_xlfn.XLOOKUP(($A70&amp;"_"&amp;TEXT(G$2,"yyyy-mm-dd")),[1]SURVEY123!$A:$A,[1]SURVEY123!$AG:$AG,"")&lt;0,"0.0000",_xlfn.XLOOKUP(($A70&amp;"_"&amp;TEXT(G$2,"yyyy-mm-dd")),[1]SURVEY123!$A:$A,[1]SURVEY123!$AG:$AG,""))</f>
        <v>7.1379999999999999E-2</v>
      </c>
      <c r="H70" s="17">
        <f>IF(_xlfn.XLOOKUP(($A70&amp;"_"&amp;TEXT(H$2,"yyyy-mm-dd")),[1]SURVEY123!$A:$A,[1]SURVEY123!$AG:$AG,"")&lt;0,"0.0000",_xlfn.XLOOKUP(($A70&amp;"_"&amp;TEXT(H$2,"yyyy-mm-dd")),[1]SURVEY123!$A:$A,[1]SURVEY123!$AG:$AG,""))</f>
        <v>6.5390000000000004E-2</v>
      </c>
      <c r="I70" s="17">
        <f>IF(_xlfn.XLOOKUP(($A70&amp;"_"&amp;TEXT(I$2,"yyyy-mm-dd")),[1]SURVEY123!$A:$A,[1]SURVEY123!$AG:$AG,"")&lt;0,"0.0000",_xlfn.XLOOKUP(($A70&amp;"_"&amp;TEXT(I$2,"yyyy-mm-dd")),[1]SURVEY123!$A:$A,[1]SURVEY123!$AG:$AG,""))</f>
        <v>0.13772999999999999</v>
      </c>
      <c r="J70" s="17">
        <f>IF(_xlfn.XLOOKUP(($A70&amp;"_"&amp;TEXT(J$2,"yyyy-mm-dd")),[1]SURVEY123!$A:$A,[1]SURVEY123!$AG:$AG,"")&lt;0,"0.0000",_xlfn.XLOOKUP(($A70&amp;"_"&amp;TEXT(J$2,"yyyy-mm-dd")),[1]SURVEY123!$A:$A,[1]SURVEY123!$AG:$AG,""))</f>
        <v>3.8100000000000002E-2</v>
      </c>
      <c r="K70" s="17">
        <f>IF(_xlfn.XLOOKUP(($A70&amp;"_"&amp;TEXT(K$2,"yyyy-mm-dd")),[1]SURVEY123!$A:$A,[1]SURVEY123!$AG:$AG,"")&lt;0,"0.0000",_xlfn.XLOOKUP(($A70&amp;"_"&amp;TEXT(K$2,"yyyy-mm-dd")),[1]SURVEY123!$A:$A,[1]SURVEY123!$AG:$AG,""))</f>
        <v>1.089E-2</v>
      </c>
      <c r="L70" s="17">
        <f>IF(_xlfn.XLOOKUP(($A70&amp;"_"&amp;TEXT(L$2,"yyyy-mm-dd")),[1]SURVEY123!$A:$A,[1]SURVEY123!$AG:$AG,"")&lt;0,"0.0000",_xlfn.XLOOKUP(($A70&amp;"_"&amp;TEXT(L$2,"yyyy-mm-dd")),[1]SURVEY123!$A:$A,[1]SURVEY123!$AG:$AG,""))</f>
        <v>9.6299999999999997E-3</v>
      </c>
      <c r="M70" s="17">
        <f>IF(_xlfn.XLOOKUP(($A70&amp;"_"&amp;TEXT(M$2,"yyyy-mm-dd")),[1]SURVEY123!$A:$A,[1]SURVEY123!$AG:$AG,"")&lt;0,"0.0000",_xlfn.XLOOKUP(($A70&amp;"_"&amp;TEXT(M$2,"yyyy-mm-dd")),[1]SURVEY123!$A:$A,[1]SURVEY123!$AG:$AG,""))</f>
        <v>2.0049999999999998E-2</v>
      </c>
      <c r="N70" s="17">
        <f>IF(_xlfn.XLOOKUP(($A70&amp;"_"&amp;TEXT(N$2,"yyyy-mm-dd")),[1]SURVEY123!$A:$A,[1]SURVEY123!$AG:$AG,"")&lt;0,"0.0000",_xlfn.XLOOKUP(($A70&amp;"_"&amp;TEXT(N$2,"yyyy-mm-dd")),[1]SURVEY123!$A:$A,[1]SURVEY123!$AG:$AG,""))</f>
        <v>3.338E-2</v>
      </c>
      <c r="O70" s="17" t="str">
        <f>IF(_xlfn.XLOOKUP(($A70&amp;"_"&amp;TEXT(O$2,"yyyy-mm-dd")),[1]SURVEY123!$A:$A,[1]SURVEY123!$AG:$AG,"")&lt;0,"0.0000",_xlfn.XLOOKUP(($A70&amp;"_"&amp;TEXT(O$2,"yyyy-mm-dd")),[1]SURVEY123!$A:$A,[1]SURVEY123!$AG:$AG,""))</f>
        <v/>
      </c>
      <c r="P70" s="17" t="str">
        <f>IF(_xlfn.XLOOKUP(($A70&amp;"_"&amp;TEXT(P$2,"yyyy-mm-dd")),[1]SURVEY123!$A:$A,[1]SURVEY123!$AG:$AG,"")&lt;0,"0.0000",_xlfn.XLOOKUP(($A70&amp;"_"&amp;TEXT(P$2,"yyyy-mm-dd")),[1]SURVEY123!$A:$A,[1]SURVEY123!$AG:$AG,""))</f>
        <v/>
      </c>
      <c r="Q70" s="16" t="str">
        <f>IF(_xlfn.XLOOKUP(($A70&amp;"_"&amp;TEXT(Q$2,"yyyy-mm-dd")),[1]SURVEY123!$A:$A,[1]SURVEY123!$AG:$AG,"")&lt;0,"0.0000",_xlfn.XLOOKUP(($A70&amp;"_"&amp;TEXT(Q$2,"yyyy-mm-dd")),[1]SURVEY123!$A:$A,[1]SURVEY123!$AG:$AG,""))</f>
        <v/>
      </c>
      <c r="R70" s="3">
        <f t="shared" si="4"/>
        <v>5</v>
      </c>
      <c r="S70" s="3">
        <f t="shared" si="5"/>
        <v>1</v>
      </c>
      <c r="T70" s="12" t="str" cm="1">
        <f t="array" ref="T70">_xlfn.IFS(B70="","NA",R70=0, "Excellent", S70=0, "Good", OR(S70=1, S70=2), "Fair", S70&gt;=3, "Poor")</f>
        <v>Fair</v>
      </c>
    </row>
    <row r="71" spans="1:20">
      <c r="A71" s="3" t="s">
        <v>74</v>
      </c>
      <c r="B71" s="25">
        <f t="shared" si="3"/>
        <v>6.1300833333333332E-2</v>
      </c>
      <c r="C71" s="17">
        <f>IF(_xlfn.XLOOKUP(($A71&amp;"_"&amp;TEXT(C$2,"yyyy-mm-dd")),[1]SURVEY123!$A:$A,[1]SURVEY123!$AG:$AG,"")&lt;0,"0.0000",_xlfn.XLOOKUP(($A71&amp;"_"&amp;TEXT(C$2,"yyyy-mm-dd")),[1]SURVEY123!$A:$A,[1]SURVEY123!$AG:$AG,""))</f>
        <v>9.9409999999999998E-2</v>
      </c>
      <c r="D71" s="17">
        <f>IF(_xlfn.XLOOKUP(($A71&amp;"_"&amp;TEXT(D$2,"yyyy-mm-dd")),[1]SURVEY123!$A:$A,[1]SURVEY123!$AG:$AG,"")&lt;0,"0.0000",_xlfn.XLOOKUP(($A71&amp;"_"&amp;TEXT(D$2,"yyyy-mm-dd")),[1]SURVEY123!$A:$A,[1]SURVEY123!$AG:$AG,""))</f>
        <v>2.383E-2</v>
      </c>
      <c r="E71" s="17">
        <f>IF(_xlfn.XLOOKUP(($A71&amp;"_"&amp;TEXT(E$2,"yyyy-mm-dd")),[1]SURVEY123!$A:$A,[1]SURVEY123!$AG:$AG,"")&lt;0,"0.0000",_xlfn.XLOOKUP(($A71&amp;"_"&amp;TEXT(E$2,"yyyy-mm-dd")),[1]SURVEY123!$A:$A,[1]SURVEY123!$AG:$AG,""))</f>
        <v>8.7540000000000007E-2</v>
      </c>
      <c r="F71" s="17">
        <f>IF(_xlfn.XLOOKUP(($A71&amp;"_"&amp;TEXT(F$2,"yyyy-mm-dd")),[1]SURVEY123!$A:$A,[1]SURVEY123!$AG:$AG,"")&lt;0,"0.0000",_xlfn.XLOOKUP(($A71&amp;"_"&amp;TEXT(F$2,"yyyy-mm-dd")),[1]SURVEY123!$A:$A,[1]SURVEY123!$AG:$AG,""))</f>
        <v>1.6330000000000001E-2</v>
      </c>
      <c r="G71" s="17">
        <f>IF(_xlfn.XLOOKUP(($A71&amp;"_"&amp;TEXT(G$2,"yyyy-mm-dd")),[1]SURVEY123!$A:$A,[1]SURVEY123!$AG:$AG,"")&lt;0,"0.0000",_xlfn.XLOOKUP(($A71&amp;"_"&amp;TEXT(G$2,"yyyy-mm-dd")),[1]SURVEY123!$A:$A,[1]SURVEY123!$AG:$AG,""))</f>
        <v>3.61E-2</v>
      </c>
      <c r="H71" s="17">
        <f>IF(_xlfn.XLOOKUP(($A71&amp;"_"&amp;TEXT(H$2,"yyyy-mm-dd")),[1]SURVEY123!$A:$A,[1]SURVEY123!$AG:$AG,"")&lt;0,"0.0000",_xlfn.XLOOKUP(($A71&amp;"_"&amp;TEXT(H$2,"yyyy-mm-dd")),[1]SURVEY123!$A:$A,[1]SURVEY123!$AG:$AG,""))</f>
        <v>9.3560000000000004E-2</v>
      </c>
      <c r="I71" s="17">
        <f>IF(_xlfn.XLOOKUP(($A71&amp;"_"&amp;TEXT(I$2,"yyyy-mm-dd")),[1]SURVEY123!$A:$A,[1]SURVEY123!$AG:$AG,"")&lt;0,"0.0000",_xlfn.XLOOKUP(($A71&amp;"_"&amp;TEXT(I$2,"yyyy-mm-dd")),[1]SURVEY123!$A:$A,[1]SURVEY123!$AG:$AG,""))</f>
        <v>8.0750000000000002E-2</v>
      </c>
      <c r="J71" s="17">
        <f>IF(_xlfn.XLOOKUP(($A71&amp;"_"&amp;TEXT(J$2,"yyyy-mm-dd")),[1]SURVEY123!$A:$A,[1]SURVEY123!$AG:$AG,"")&lt;0,"0.0000",_xlfn.XLOOKUP(($A71&amp;"_"&amp;TEXT(J$2,"yyyy-mm-dd")),[1]SURVEY123!$A:$A,[1]SURVEY123!$AG:$AG,""))</f>
        <v>0.10131999999999999</v>
      </c>
      <c r="K71" s="17">
        <f>IF(_xlfn.XLOOKUP(($A71&amp;"_"&amp;TEXT(K$2,"yyyy-mm-dd")),[1]SURVEY123!$A:$A,[1]SURVEY123!$AG:$AG,"")&lt;0,"0.0000",_xlfn.XLOOKUP(($A71&amp;"_"&amp;TEXT(K$2,"yyyy-mm-dd")),[1]SURVEY123!$A:$A,[1]SURVEY123!$AG:$AG,""))</f>
        <v>5.4620000000000002E-2</v>
      </c>
      <c r="L71" s="17">
        <f>IF(_xlfn.XLOOKUP(($A71&amp;"_"&amp;TEXT(L$2,"yyyy-mm-dd")),[1]SURVEY123!$A:$A,[1]SURVEY123!$AG:$AG,"")&lt;0,"0.0000",_xlfn.XLOOKUP(($A71&amp;"_"&amp;TEXT(L$2,"yyyy-mm-dd")),[1]SURVEY123!$A:$A,[1]SURVEY123!$AG:$AG,""))</f>
        <v>2.29E-2</v>
      </c>
      <c r="M71" s="17">
        <f>IF(_xlfn.XLOOKUP(($A71&amp;"_"&amp;TEXT(M$2,"yyyy-mm-dd")),[1]SURVEY123!$A:$A,[1]SURVEY123!$AG:$AG,"")&lt;0,"0.0000",_xlfn.XLOOKUP(($A71&amp;"_"&amp;TEXT(M$2,"yyyy-mm-dd")),[1]SURVEY123!$A:$A,[1]SURVEY123!$AG:$AG,""))</f>
        <v>6.0260000000000001E-2</v>
      </c>
      <c r="N71" s="17">
        <f>IF(_xlfn.XLOOKUP(($A71&amp;"_"&amp;TEXT(N$2,"yyyy-mm-dd")),[1]SURVEY123!$A:$A,[1]SURVEY123!$AG:$AG,"")&lt;0,"0.0000",_xlfn.XLOOKUP(($A71&amp;"_"&amp;TEXT(N$2,"yyyy-mm-dd")),[1]SURVEY123!$A:$A,[1]SURVEY123!$AG:$AG,""))</f>
        <v>5.8990000000000001E-2</v>
      </c>
      <c r="O71" s="17" t="str">
        <f>IF(_xlfn.XLOOKUP(($A71&amp;"_"&amp;TEXT(O$2,"yyyy-mm-dd")),[1]SURVEY123!$A:$A,[1]SURVEY123!$AG:$AG,"")&lt;0,"0.0000",_xlfn.XLOOKUP(($A71&amp;"_"&amp;TEXT(O$2,"yyyy-mm-dd")),[1]SURVEY123!$A:$A,[1]SURVEY123!$AG:$AG,""))</f>
        <v/>
      </c>
      <c r="P71" s="17" t="str">
        <f>IF(_xlfn.XLOOKUP(($A71&amp;"_"&amp;TEXT(P$2,"yyyy-mm-dd")),[1]SURVEY123!$A:$A,[1]SURVEY123!$AG:$AG,"")&lt;0,"0.0000",_xlfn.XLOOKUP(($A71&amp;"_"&amp;TEXT(P$2,"yyyy-mm-dd")),[1]SURVEY123!$A:$A,[1]SURVEY123!$AG:$AG,""))</f>
        <v/>
      </c>
      <c r="Q71" s="16" t="str">
        <f>IF(_xlfn.XLOOKUP(($A71&amp;"_"&amp;TEXT(Q$2,"yyyy-mm-dd")),[1]SURVEY123!$A:$A,[1]SURVEY123!$AG:$AG,"")&lt;0,"0.0000",_xlfn.XLOOKUP(($A71&amp;"_"&amp;TEXT(Q$2,"yyyy-mm-dd")),[1]SURVEY123!$A:$A,[1]SURVEY123!$AG:$AG,""))</f>
        <v/>
      </c>
      <c r="R71" s="3">
        <f t="shared" si="4"/>
        <v>8</v>
      </c>
      <c r="S71" s="3">
        <f t="shared" si="5"/>
        <v>1</v>
      </c>
      <c r="T71" s="12" t="str" cm="1">
        <f t="array" ref="T71">_xlfn.IFS(B71="","NA",R71=0, "Excellent", S71=0, "Good", OR(S71=1, S71=2), "Fair", S71&gt;=3, "Poor")</f>
        <v>Fair</v>
      </c>
    </row>
    <row r="72" spans="1:20">
      <c r="A72" s="3" t="s">
        <v>75</v>
      </c>
      <c r="B72" s="25">
        <f t="shared" si="3"/>
        <v>5.0764285714285713E-2</v>
      </c>
      <c r="C72" s="17">
        <f>IF(_xlfn.XLOOKUP(($A72&amp;"_"&amp;TEXT(C$2,"yyyy-mm-dd")),[1]SURVEY123!$A:$A,[1]SURVEY123!$AG:$AG,"")&lt;0,"0.0000",_xlfn.XLOOKUP(($A72&amp;"_"&amp;TEXT(C$2,"yyyy-mm-dd")),[1]SURVEY123!$A:$A,[1]SURVEY123!$AG:$AG,""))</f>
        <v>0.10358000000000001</v>
      </c>
      <c r="D72" s="17">
        <f>IF(_xlfn.XLOOKUP(($A72&amp;"_"&amp;TEXT(D$2,"yyyy-mm-dd")),[1]SURVEY123!$A:$A,[1]SURVEY123!$AG:$AG,"")&lt;0,"0.0000",_xlfn.XLOOKUP(($A72&amp;"_"&amp;TEXT(D$2,"yyyy-mm-dd")),[1]SURVEY123!$A:$A,[1]SURVEY123!$AG:$AG,""))</f>
        <v>9.2599999999999991E-3</v>
      </c>
      <c r="E72" s="17">
        <f>IF(_xlfn.XLOOKUP(($A72&amp;"_"&amp;TEXT(E$2,"yyyy-mm-dd")),[1]SURVEY123!$A:$A,[1]SURVEY123!$AG:$AG,"")&lt;0,"0.0000",_xlfn.XLOOKUP(($A72&amp;"_"&amp;TEXT(E$2,"yyyy-mm-dd")),[1]SURVEY123!$A:$A,[1]SURVEY123!$AG:$AG,""))</f>
        <v>1.17E-2</v>
      </c>
      <c r="F72" s="17">
        <f>IF(_xlfn.XLOOKUP(($A72&amp;"_"&amp;TEXT(F$2,"yyyy-mm-dd")),[1]SURVEY123!$A:$A,[1]SURVEY123!$AG:$AG,"")&lt;0,"0.0000",_xlfn.XLOOKUP(($A72&amp;"_"&amp;TEXT(F$2,"yyyy-mm-dd")),[1]SURVEY123!$A:$A,[1]SURVEY123!$AG:$AG,""))</f>
        <v>9.7599999999999996E-3</v>
      </c>
      <c r="G72" s="17">
        <f>IF(_xlfn.XLOOKUP(($A72&amp;"_"&amp;TEXT(G$2,"yyyy-mm-dd")),[1]SURVEY123!$A:$A,[1]SURVEY123!$AG:$AG,"")&lt;0,"0.0000",_xlfn.XLOOKUP(($A72&amp;"_"&amp;TEXT(G$2,"yyyy-mm-dd")),[1]SURVEY123!$A:$A,[1]SURVEY123!$AG:$AG,""))</f>
        <v>5.5419999999999997E-2</v>
      </c>
      <c r="H72" s="17" t="str">
        <f>IF(_xlfn.XLOOKUP(($A72&amp;"_"&amp;TEXT(H$2,"yyyy-mm-dd")),[1]SURVEY123!$A:$A,[1]SURVEY123!$AG:$AG,"")&lt;0,"0.0000",_xlfn.XLOOKUP(($A72&amp;"_"&amp;TEXT(H$2,"yyyy-mm-dd")),[1]SURVEY123!$A:$A,[1]SURVEY123!$AG:$AG,""))</f>
        <v/>
      </c>
      <c r="I72" s="17" t="str">
        <f>IF(_xlfn.XLOOKUP(($A72&amp;"_"&amp;TEXT(I$2,"yyyy-mm-dd")),[1]SURVEY123!$A:$A,[1]SURVEY123!$AG:$AG,"")&lt;0,"0.0000",_xlfn.XLOOKUP(($A72&amp;"_"&amp;TEXT(I$2,"yyyy-mm-dd")),[1]SURVEY123!$A:$A,[1]SURVEY123!$AG:$AG,""))</f>
        <v/>
      </c>
      <c r="J72" s="17" t="str">
        <f>IF(_xlfn.XLOOKUP(($A72&amp;"_"&amp;TEXT(J$2,"yyyy-mm-dd")),[1]SURVEY123!$A:$A,[1]SURVEY123!$AG:$AG,"")&lt;0,"0.0000",_xlfn.XLOOKUP(($A72&amp;"_"&amp;TEXT(J$2,"yyyy-mm-dd")),[1]SURVEY123!$A:$A,[1]SURVEY123!$AG:$AG,""))</f>
        <v/>
      </c>
      <c r="K72" s="17" t="str">
        <f>IF(_xlfn.XLOOKUP(($A72&amp;"_"&amp;TEXT(K$2,"yyyy-mm-dd")),[1]SURVEY123!$A:$A,[1]SURVEY123!$AG:$AG,"")&lt;0,"0.0000",_xlfn.XLOOKUP(($A72&amp;"_"&amp;TEXT(K$2,"yyyy-mm-dd")),[1]SURVEY123!$A:$A,[1]SURVEY123!$AG:$AG,""))</f>
        <v/>
      </c>
      <c r="L72" s="17" t="str">
        <f>IF(_xlfn.XLOOKUP(($A72&amp;"_"&amp;TEXT(L$2,"yyyy-mm-dd")),[1]SURVEY123!$A:$A,[1]SURVEY123!$AG:$AG,"")&lt;0,"0.0000",_xlfn.XLOOKUP(($A72&amp;"_"&amp;TEXT(L$2,"yyyy-mm-dd")),[1]SURVEY123!$A:$A,[1]SURVEY123!$AG:$AG,""))</f>
        <v/>
      </c>
      <c r="M72" s="17">
        <f>IF(_xlfn.XLOOKUP(($A72&amp;"_"&amp;TEXT(M$2,"yyyy-mm-dd")),[1]SURVEY123!$A:$A,[1]SURVEY123!$AG:$AG,"")&lt;0,"0.0000",_xlfn.XLOOKUP(($A72&amp;"_"&amp;TEXT(M$2,"yyyy-mm-dd")),[1]SURVEY123!$A:$A,[1]SURVEY123!$AG:$AG,""))</f>
        <v>0.14326</v>
      </c>
      <c r="N72" s="17">
        <f>IF(_xlfn.XLOOKUP(($A72&amp;"_"&amp;TEXT(N$2,"yyyy-mm-dd")),[1]SURVEY123!$A:$A,[1]SURVEY123!$AG:$AG,"")&lt;0,"0.0000",_xlfn.XLOOKUP(($A72&amp;"_"&amp;TEXT(N$2,"yyyy-mm-dd")),[1]SURVEY123!$A:$A,[1]SURVEY123!$AG:$AG,""))</f>
        <v>2.2370000000000001E-2</v>
      </c>
      <c r="O72" s="17" t="str">
        <f>IF(_xlfn.XLOOKUP(($A72&amp;"_"&amp;TEXT(O$2,"yyyy-mm-dd")),[1]SURVEY123!$A:$A,[1]SURVEY123!$AG:$AG,"")&lt;0,"0.0000",_xlfn.XLOOKUP(($A72&amp;"_"&amp;TEXT(O$2,"yyyy-mm-dd")),[1]SURVEY123!$A:$A,[1]SURVEY123!$AG:$AG,""))</f>
        <v/>
      </c>
      <c r="P72" s="17" t="str">
        <f>IF(_xlfn.XLOOKUP(($A72&amp;"_"&amp;TEXT(P$2,"yyyy-mm-dd")),[1]SURVEY123!$A:$A,[1]SURVEY123!$AG:$AG,"")&lt;0,"0.0000",_xlfn.XLOOKUP(($A72&amp;"_"&amp;TEXT(P$2,"yyyy-mm-dd")),[1]SURVEY123!$A:$A,[1]SURVEY123!$AG:$AG,""))</f>
        <v/>
      </c>
      <c r="Q72" s="16" t="str">
        <f>IF(_xlfn.XLOOKUP(($A72&amp;"_"&amp;TEXT(Q$2,"yyyy-mm-dd")),[1]SURVEY123!$A:$A,[1]SURVEY123!$AG:$AG,"")&lt;0,"0.0000",_xlfn.XLOOKUP(($A72&amp;"_"&amp;TEXT(Q$2,"yyyy-mm-dd")),[1]SURVEY123!$A:$A,[1]SURVEY123!$AG:$AG,""))</f>
        <v/>
      </c>
      <c r="R72" s="3">
        <f t="shared" si="4"/>
        <v>3</v>
      </c>
      <c r="S72" s="3">
        <f t="shared" si="5"/>
        <v>2</v>
      </c>
      <c r="T72" s="12" t="str" cm="1">
        <f t="array" ref="T72">_xlfn.IFS(B72="","NA",R72=0, "Excellent", S72=0, "Good", OR(S72=1, S72=2), "Fair", S72&gt;=3, "Poor")</f>
        <v>Fair</v>
      </c>
    </row>
    <row r="73" spans="1:20">
      <c r="A73" s="3" t="s">
        <v>76</v>
      </c>
      <c r="B73" s="25">
        <f t="shared" si="3"/>
        <v>9.8317500000000002E-2</v>
      </c>
      <c r="C73" s="17">
        <f>IF(_xlfn.XLOOKUP(($A73&amp;"_"&amp;TEXT(C$2,"yyyy-mm-dd")),[1]SURVEY123!$A:$A,[1]SURVEY123!$AG:$AG,"")&lt;0,"0.0000",_xlfn.XLOOKUP(($A73&amp;"_"&amp;TEXT(C$2,"yyyy-mm-dd")),[1]SURVEY123!$A:$A,[1]SURVEY123!$AG:$AG,""))</f>
        <v>2.7879999999999999E-2</v>
      </c>
      <c r="D73" s="17">
        <f>IF(_xlfn.XLOOKUP(($A73&amp;"_"&amp;TEXT(D$2,"yyyy-mm-dd")),[1]SURVEY123!$A:$A,[1]SURVEY123!$AG:$AG,"")&lt;0,"0.0000",_xlfn.XLOOKUP(($A73&amp;"_"&amp;TEXT(D$2,"yyyy-mm-dd")),[1]SURVEY123!$A:$A,[1]SURVEY123!$AG:$AG,""))</f>
        <v>8.3460000000000006E-2</v>
      </c>
      <c r="E73" s="17">
        <f>IF(_xlfn.XLOOKUP(($A73&amp;"_"&amp;TEXT(E$2,"yyyy-mm-dd")),[1]SURVEY123!$A:$A,[1]SURVEY123!$AG:$AG,"")&lt;0,"0.0000",_xlfn.XLOOKUP(($A73&amp;"_"&amp;TEXT(E$2,"yyyy-mm-dd")),[1]SURVEY123!$A:$A,[1]SURVEY123!$AG:$AG,""))</f>
        <v>8.9179999999999995E-2</v>
      </c>
      <c r="F73" s="17">
        <f>IF(_xlfn.XLOOKUP(($A73&amp;"_"&amp;TEXT(F$2,"yyyy-mm-dd")),[1]SURVEY123!$A:$A,[1]SURVEY123!$AG:$AG,"")&lt;0,"0.0000",_xlfn.XLOOKUP(($A73&amp;"_"&amp;TEXT(F$2,"yyyy-mm-dd")),[1]SURVEY123!$A:$A,[1]SURVEY123!$AG:$AG,""))</f>
        <v>1.1169999999999999E-2</v>
      </c>
      <c r="G73" s="17">
        <f>IF(_xlfn.XLOOKUP(($A73&amp;"_"&amp;TEXT(G$2,"yyyy-mm-dd")),[1]SURVEY123!$A:$A,[1]SURVEY123!$AG:$AG,"")&lt;0,"0.0000",_xlfn.XLOOKUP(($A73&amp;"_"&amp;TEXT(G$2,"yyyy-mm-dd")),[1]SURVEY123!$A:$A,[1]SURVEY123!$AG:$AG,""))</f>
        <v>6.5509999999999999E-2</v>
      </c>
      <c r="H73" s="17">
        <f>IF(_xlfn.XLOOKUP(($A73&amp;"_"&amp;TEXT(H$2,"yyyy-mm-dd")),[1]SURVEY123!$A:$A,[1]SURVEY123!$AG:$AG,"")&lt;0,"0.0000",_xlfn.XLOOKUP(($A73&amp;"_"&amp;TEXT(H$2,"yyyy-mm-dd")),[1]SURVEY123!$A:$A,[1]SURVEY123!$AG:$AG,""))</f>
        <v>8.0710000000000004E-2</v>
      </c>
      <c r="I73" s="17">
        <f>IF(_xlfn.XLOOKUP(($A73&amp;"_"&amp;TEXT(I$2,"yyyy-mm-dd")),[1]SURVEY123!$A:$A,[1]SURVEY123!$AG:$AG,"")&lt;0,"0.0000",_xlfn.XLOOKUP(($A73&amp;"_"&amp;TEXT(I$2,"yyyy-mm-dd")),[1]SURVEY123!$A:$A,[1]SURVEY123!$AG:$AG,""))</f>
        <v>0.61080999999999996</v>
      </c>
      <c r="J73" s="17">
        <f>IF(_xlfn.XLOOKUP(($A73&amp;"_"&amp;TEXT(J$2,"yyyy-mm-dd")),[1]SURVEY123!$A:$A,[1]SURVEY123!$AG:$AG,"")&lt;0,"0.0000",_xlfn.XLOOKUP(($A73&amp;"_"&amp;TEXT(J$2,"yyyy-mm-dd")),[1]SURVEY123!$A:$A,[1]SURVEY123!$AG:$AG,""))</f>
        <v>2.5989999999999999E-2</v>
      </c>
      <c r="K73" s="17">
        <f>IF(_xlfn.XLOOKUP(($A73&amp;"_"&amp;TEXT(K$2,"yyyy-mm-dd")),[1]SURVEY123!$A:$A,[1]SURVEY123!$AG:$AG,"")&lt;0,"0.0000",_xlfn.XLOOKUP(($A73&amp;"_"&amp;TEXT(K$2,"yyyy-mm-dd")),[1]SURVEY123!$A:$A,[1]SURVEY123!$AG:$AG,""))</f>
        <v>4.548E-2</v>
      </c>
      <c r="L73" s="17">
        <f>IF(_xlfn.XLOOKUP(($A73&amp;"_"&amp;TEXT(L$2,"yyyy-mm-dd")),[1]SURVEY123!$A:$A,[1]SURVEY123!$AG:$AG,"")&lt;0,"0.0000",_xlfn.XLOOKUP(($A73&amp;"_"&amp;TEXT(L$2,"yyyy-mm-dd")),[1]SURVEY123!$A:$A,[1]SURVEY123!$AG:$AG,""))</f>
        <v>6.1280000000000001E-2</v>
      </c>
      <c r="M73" s="17">
        <f>IF(_xlfn.XLOOKUP(($A73&amp;"_"&amp;TEXT(M$2,"yyyy-mm-dd")),[1]SURVEY123!$A:$A,[1]SURVEY123!$AG:$AG,"")&lt;0,"0.0000",_xlfn.XLOOKUP(($A73&amp;"_"&amp;TEXT(M$2,"yyyy-mm-dd")),[1]SURVEY123!$A:$A,[1]SURVEY123!$AG:$AG,""))</f>
        <v>3.8309999999999997E-2</v>
      </c>
      <c r="N73" s="17">
        <f>IF(_xlfn.XLOOKUP(($A73&amp;"_"&amp;TEXT(N$2,"yyyy-mm-dd")),[1]SURVEY123!$A:$A,[1]SURVEY123!$AG:$AG,"")&lt;0,"0.0000",_xlfn.XLOOKUP(($A73&amp;"_"&amp;TEXT(N$2,"yyyy-mm-dd")),[1]SURVEY123!$A:$A,[1]SURVEY123!$AG:$AG,""))</f>
        <v>4.0030000000000003E-2</v>
      </c>
      <c r="O73" s="17" t="str">
        <f>IF(_xlfn.XLOOKUP(($A73&amp;"_"&amp;TEXT(O$2,"yyyy-mm-dd")),[1]SURVEY123!$A:$A,[1]SURVEY123!$AG:$AG,"")&lt;0,"0.0000",_xlfn.XLOOKUP(($A73&amp;"_"&amp;TEXT(O$2,"yyyy-mm-dd")),[1]SURVEY123!$A:$A,[1]SURVEY123!$AG:$AG,""))</f>
        <v/>
      </c>
      <c r="P73" s="17" t="str">
        <f>IF(_xlfn.XLOOKUP(($A73&amp;"_"&amp;TEXT(P$2,"yyyy-mm-dd")),[1]SURVEY123!$A:$A,[1]SURVEY123!$AG:$AG,"")&lt;0,"0.0000",_xlfn.XLOOKUP(($A73&amp;"_"&amp;TEXT(P$2,"yyyy-mm-dd")),[1]SURVEY123!$A:$A,[1]SURVEY123!$AG:$AG,""))</f>
        <v/>
      </c>
      <c r="Q73" s="16" t="str">
        <f>IF(_xlfn.XLOOKUP(($A73&amp;"_"&amp;TEXT(Q$2,"yyyy-mm-dd")),[1]SURVEY123!$A:$A,[1]SURVEY123!$AG:$AG,"")&lt;0,"0.0000",_xlfn.XLOOKUP(($A73&amp;"_"&amp;TEXT(Q$2,"yyyy-mm-dd")),[1]SURVEY123!$A:$A,[1]SURVEY123!$AG:$AG,""))</f>
        <v/>
      </c>
      <c r="R73" s="3">
        <f t="shared" si="4"/>
        <v>6</v>
      </c>
      <c r="S73" s="3">
        <f t="shared" si="5"/>
        <v>1</v>
      </c>
      <c r="T73" s="12" t="str" cm="1">
        <f t="array" ref="T73">_xlfn.IFS(B73="","NA",R73=0, "Excellent", S73=0, "Good", OR(S73=1, S73=2), "Fair", S73&gt;=3, "Poor")</f>
        <v>Fair</v>
      </c>
    </row>
    <row r="74" spans="1:20">
      <c r="A74" s="3" t="s">
        <v>77</v>
      </c>
      <c r="B74" s="25" t="str">
        <f t="shared" si="3"/>
        <v/>
      </c>
      <c r="C74" s="17" t="str">
        <f>IF(_xlfn.XLOOKUP(($A74&amp;"_"&amp;TEXT(C$2,"yyyy-mm-dd")),[1]SURVEY123!$A:$A,[1]SURVEY123!$AG:$AG,"")&lt;0,"0.0000",_xlfn.XLOOKUP(($A74&amp;"_"&amp;TEXT(C$2,"yyyy-mm-dd")),[1]SURVEY123!$A:$A,[1]SURVEY123!$AG:$AG,""))</f>
        <v/>
      </c>
      <c r="D74" s="17" t="str">
        <f>IF(_xlfn.XLOOKUP(($A74&amp;"_"&amp;TEXT(D$2,"yyyy-mm-dd")),[1]SURVEY123!$A:$A,[1]SURVEY123!$AG:$AG,"")&lt;0,"0.0000",_xlfn.XLOOKUP(($A74&amp;"_"&amp;TEXT(D$2,"yyyy-mm-dd")),[1]SURVEY123!$A:$A,[1]SURVEY123!$AG:$AG,""))</f>
        <v/>
      </c>
      <c r="E74" s="17" t="str">
        <f>IF(_xlfn.XLOOKUP(($A74&amp;"_"&amp;TEXT(E$2,"yyyy-mm-dd")),[1]SURVEY123!$A:$A,[1]SURVEY123!$AG:$AG,"")&lt;0,"0.0000",_xlfn.XLOOKUP(($A74&amp;"_"&amp;TEXT(E$2,"yyyy-mm-dd")),[1]SURVEY123!$A:$A,[1]SURVEY123!$AG:$AG,""))</f>
        <v/>
      </c>
      <c r="F74" s="17" t="str">
        <f>IF(_xlfn.XLOOKUP(($A74&amp;"_"&amp;TEXT(F$2,"yyyy-mm-dd")),[1]SURVEY123!$A:$A,[1]SURVEY123!$AG:$AG,"")&lt;0,"0.0000",_xlfn.XLOOKUP(($A74&amp;"_"&amp;TEXT(F$2,"yyyy-mm-dd")),[1]SURVEY123!$A:$A,[1]SURVEY123!$AG:$AG,""))</f>
        <v/>
      </c>
      <c r="G74" s="17" t="str">
        <f>IF(_xlfn.XLOOKUP(($A74&amp;"_"&amp;TEXT(G$2,"yyyy-mm-dd")),[1]SURVEY123!$A:$A,[1]SURVEY123!$AG:$AG,"")&lt;0,"0.0000",_xlfn.XLOOKUP(($A74&amp;"_"&amp;TEXT(G$2,"yyyy-mm-dd")),[1]SURVEY123!$A:$A,[1]SURVEY123!$AG:$AG,""))</f>
        <v/>
      </c>
      <c r="H74" s="17" t="str">
        <f>IF(_xlfn.XLOOKUP(($A74&amp;"_"&amp;TEXT(H$2,"yyyy-mm-dd")),[1]SURVEY123!$A:$A,[1]SURVEY123!$AG:$AG,"")&lt;0,"0.0000",_xlfn.XLOOKUP(($A74&amp;"_"&amp;TEXT(H$2,"yyyy-mm-dd")),[1]SURVEY123!$A:$A,[1]SURVEY123!$AG:$AG,""))</f>
        <v/>
      </c>
      <c r="I74" s="17" t="str">
        <f>IF(_xlfn.XLOOKUP(($A74&amp;"_"&amp;TEXT(I$2,"yyyy-mm-dd")),[1]SURVEY123!$A:$A,[1]SURVEY123!$AG:$AG,"")&lt;0,"0.0000",_xlfn.XLOOKUP(($A74&amp;"_"&amp;TEXT(I$2,"yyyy-mm-dd")),[1]SURVEY123!$A:$A,[1]SURVEY123!$AG:$AG,""))</f>
        <v/>
      </c>
      <c r="J74" s="17" t="str">
        <f>IF(_xlfn.XLOOKUP(($A74&amp;"_"&amp;TEXT(J$2,"yyyy-mm-dd")),[1]SURVEY123!$A:$A,[1]SURVEY123!$AG:$AG,"")&lt;0,"0.0000",_xlfn.XLOOKUP(($A74&amp;"_"&amp;TEXT(J$2,"yyyy-mm-dd")),[1]SURVEY123!$A:$A,[1]SURVEY123!$AG:$AG,""))</f>
        <v/>
      </c>
      <c r="K74" s="17" t="str">
        <f>IF(_xlfn.XLOOKUP(($A74&amp;"_"&amp;TEXT(K$2,"yyyy-mm-dd")),[1]SURVEY123!$A:$A,[1]SURVEY123!$AG:$AG,"")&lt;0,"0.0000",_xlfn.XLOOKUP(($A74&amp;"_"&amp;TEXT(K$2,"yyyy-mm-dd")),[1]SURVEY123!$A:$A,[1]SURVEY123!$AG:$AG,""))</f>
        <v/>
      </c>
      <c r="L74" s="17" t="str">
        <f>IF(_xlfn.XLOOKUP(($A74&amp;"_"&amp;TEXT(L$2,"yyyy-mm-dd")),[1]SURVEY123!$A:$A,[1]SURVEY123!$AG:$AG,"")&lt;0,"0.0000",_xlfn.XLOOKUP(($A74&amp;"_"&amp;TEXT(L$2,"yyyy-mm-dd")),[1]SURVEY123!$A:$A,[1]SURVEY123!$AG:$AG,""))</f>
        <v/>
      </c>
      <c r="M74" s="17" t="str">
        <f>IF(_xlfn.XLOOKUP(($A74&amp;"_"&amp;TEXT(M$2,"yyyy-mm-dd")),[1]SURVEY123!$A:$A,[1]SURVEY123!$AG:$AG,"")&lt;0,"0.0000",_xlfn.XLOOKUP(($A74&amp;"_"&amp;TEXT(M$2,"yyyy-mm-dd")),[1]SURVEY123!$A:$A,[1]SURVEY123!$AG:$AG,""))</f>
        <v/>
      </c>
      <c r="N74" s="17" t="str">
        <f>IF(_xlfn.XLOOKUP(($A74&amp;"_"&amp;TEXT(N$2,"yyyy-mm-dd")),[1]SURVEY123!$A:$A,[1]SURVEY123!$AG:$AG,"")&lt;0,"0.0000",_xlfn.XLOOKUP(($A74&amp;"_"&amp;TEXT(N$2,"yyyy-mm-dd")),[1]SURVEY123!$A:$A,[1]SURVEY123!$AG:$AG,""))</f>
        <v/>
      </c>
      <c r="O74" s="17" t="str">
        <f>IF(_xlfn.XLOOKUP(($A74&amp;"_"&amp;TEXT(O$2,"yyyy-mm-dd")),[1]SURVEY123!$A:$A,[1]SURVEY123!$AG:$AG,"")&lt;0,"0.0000",_xlfn.XLOOKUP(($A74&amp;"_"&amp;TEXT(O$2,"yyyy-mm-dd")),[1]SURVEY123!$A:$A,[1]SURVEY123!$AG:$AG,""))</f>
        <v/>
      </c>
      <c r="P74" s="17" t="str">
        <f>IF(_xlfn.XLOOKUP(($A74&amp;"_"&amp;TEXT(P$2,"yyyy-mm-dd")),[1]SURVEY123!$A:$A,[1]SURVEY123!$AG:$AG,"")&lt;0,"0.0000",_xlfn.XLOOKUP(($A74&amp;"_"&amp;TEXT(P$2,"yyyy-mm-dd")),[1]SURVEY123!$A:$A,[1]SURVEY123!$AG:$AG,""))</f>
        <v/>
      </c>
      <c r="Q74" s="16" t="str">
        <f>IF(_xlfn.XLOOKUP(($A74&amp;"_"&amp;TEXT(Q$2,"yyyy-mm-dd")),[1]SURVEY123!$A:$A,[1]SURVEY123!$AG:$AG,"")&lt;0,"0.0000",_xlfn.XLOOKUP(($A74&amp;"_"&amp;TEXT(Q$2,"yyyy-mm-dd")),[1]SURVEY123!$A:$A,[1]SURVEY123!$AG:$AG,""))</f>
        <v/>
      </c>
      <c r="R74" s="3">
        <f t="shared" si="4"/>
        <v>0</v>
      </c>
      <c r="S74" s="3">
        <f t="shared" si="5"/>
        <v>0</v>
      </c>
      <c r="T74" s="12" t="str" cm="1">
        <f t="array" ref="T74">_xlfn.IFS(B74="","NA",R74=0, "Excellent", S74=0, "Good", OR(S74=1, S74=2), "Fair", S74&gt;=3, "Poor")</f>
        <v>NA</v>
      </c>
    </row>
    <row r="75" spans="1:20">
      <c r="A75" s="3" t="s">
        <v>78</v>
      </c>
      <c r="B75" s="25">
        <f t="shared" si="3"/>
        <v>6.2634444444444451E-2</v>
      </c>
      <c r="C75" s="17">
        <f>IF(_xlfn.XLOOKUP(($A75&amp;"_"&amp;TEXT(C$2,"yyyy-mm-dd")),[1]SURVEY123!$A:$A,[1]SURVEY123!$AG:$AG,"")&lt;0,"0.0000",_xlfn.XLOOKUP(($A75&amp;"_"&amp;TEXT(C$2,"yyyy-mm-dd")),[1]SURVEY123!$A:$A,[1]SURVEY123!$AG:$AG,""))</f>
        <v>2.3E-2</v>
      </c>
      <c r="D75" s="17">
        <f>IF(_xlfn.XLOOKUP(($A75&amp;"_"&amp;TEXT(D$2,"yyyy-mm-dd")),[1]SURVEY123!$A:$A,[1]SURVEY123!$AG:$AG,"")&lt;0,"0.0000",_xlfn.XLOOKUP(($A75&amp;"_"&amp;TEXT(D$2,"yyyy-mm-dd")),[1]SURVEY123!$A:$A,[1]SURVEY123!$AG:$AG,""))</f>
        <v>3.81E-3</v>
      </c>
      <c r="E75" s="17" t="str">
        <f>IF(_xlfn.XLOOKUP(($A75&amp;"_"&amp;TEXT(E$2,"yyyy-mm-dd")),[1]SURVEY123!$A:$A,[1]SURVEY123!$AG:$AG,"")&lt;0,"0.0000",_xlfn.XLOOKUP(($A75&amp;"_"&amp;TEXT(E$2,"yyyy-mm-dd")),[1]SURVEY123!$A:$A,[1]SURVEY123!$AG:$AG,""))</f>
        <v/>
      </c>
      <c r="F75" s="17">
        <f>IF(_xlfn.XLOOKUP(($A75&amp;"_"&amp;TEXT(F$2,"yyyy-mm-dd")),[1]SURVEY123!$A:$A,[1]SURVEY123!$AG:$AG,"")&lt;0,"0.0000",_xlfn.XLOOKUP(($A75&amp;"_"&amp;TEXT(F$2,"yyyy-mm-dd")),[1]SURVEY123!$A:$A,[1]SURVEY123!$AG:$AG,""))</f>
        <v>5.4200000000000003E-3</v>
      </c>
      <c r="G75" s="17">
        <f>IF(_xlfn.XLOOKUP(($A75&amp;"_"&amp;TEXT(G$2,"yyyy-mm-dd")),[1]SURVEY123!$A:$A,[1]SURVEY123!$AG:$AG,"")&lt;0,"0.0000",_xlfn.XLOOKUP(($A75&amp;"_"&amp;TEXT(G$2,"yyyy-mm-dd")),[1]SURVEY123!$A:$A,[1]SURVEY123!$AG:$AG,""))</f>
        <v>8.5100000000000002E-3</v>
      </c>
      <c r="H75" s="17">
        <f>IF(_xlfn.XLOOKUP(($A75&amp;"_"&amp;TEXT(H$2,"yyyy-mm-dd")),[1]SURVEY123!$A:$A,[1]SURVEY123!$AG:$AG,"")&lt;0,"0.0000",_xlfn.XLOOKUP(($A75&amp;"_"&amp;TEXT(H$2,"yyyy-mm-dd")),[1]SURVEY123!$A:$A,[1]SURVEY123!$AG:$AG,""))</f>
        <v>0.12631999999999999</v>
      </c>
      <c r="I75" s="17">
        <f>IF(_xlfn.XLOOKUP(($A75&amp;"_"&amp;TEXT(I$2,"yyyy-mm-dd")),[1]SURVEY123!$A:$A,[1]SURVEY123!$AG:$AG,"")&lt;0,"0.0000",_xlfn.XLOOKUP(($A75&amp;"_"&amp;TEXT(I$2,"yyyy-mm-dd")),[1]SURVEY123!$A:$A,[1]SURVEY123!$AG:$AG,""))</f>
        <v>0.10970000000000001</v>
      </c>
      <c r="J75" s="17">
        <f>IF(_xlfn.XLOOKUP(($A75&amp;"_"&amp;TEXT(J$2,"yyyy-mm-dd")),[1]SURVEY123!$A:$A,[1]SURVEY123!$AG:$AG,"")&lt;0,"0.0000",_xlfn.XLOOKUP(($A75&amp;"_"&amp;TEXT(J$2,"yyyy-mm-dd")),[1]SURVEY123!$A:$A,[1]SURVEY123!$AG:$AG,""))</f>
        <v>8.5449999999999998E-2</v>
      </c>
      <c r="K75" s="17">
        <f>IF(_xlfn.XLOOKUP(($A75&amp;"_"&amp;TEXT(K$2,"yyyy-mm-dd")),[1]SURVEY123!$A:$A,[1]SURVEY123!$AG:$AG,"")&lt;0,"0.0000",_xlfn.XLOOKUP(($A75&amp;"_"&amp;TEXT(K$2,"yyyy-mm-dd")),[1]SURVEY123!$A:$A,[1]SURVEY123!$AG:$AG,""))</f>
        <v>0.19735</v>
      </c>
      <c r="L75" s="17" t="str">
        <f>IF(_xlfn.XLOOKUP(($A75&amp;"_"&amp;TEXT(L$2,"yyyy-mm-dd")),[1]SURVEY123!$A:$A,[1]SURVEY123!$AG:$AG,"")&lt;0,"0.0000",_xlfn.XLOOKUP(($A75&amp;"_"&amp;TEXT(L$2,"yyyy-mm-dd")),[1]SURVEY123!$A:$A,[1]SURVEY123!$AG:$AG,""))</f>
        <v>0.0000</v>
      </c>
      <c r="M75" s="17" t="str">
        <f>IF(_xlfn.XLOOKUP(($A75&amp;"_"&amp;TEXT(M$2,"yyyy-mm-dd")),[1]SURVEY123!$A:$A,[1]SURVEY123!$AG:$AG,"")&lt;0,"0.0000",_xlfn.XLOOKUP(($A75&amp;"_"&amp;TEXT(M$2,"yyyy-mm-dd")),[1]SURVEY123!$A:$A,[1]SURVEY123!$AG:$AG,""))</f>
        <v/>
      </c>
      <c r="N75" s="17">
        <f>IF(_xlfn.XLOOKUP(($A75&amp;"_"&amp;TEXT(N$2,"yyyy-mm-dd")),[1]SURVEY123!$A:$A,[1]SURVEY123!$AG:$AG,"")&lt;0,"0.0000",_xlfn.XLOOKUP(($A75&amp;"_"&amp;TEXT(N$2,"yyyy-mm-dd")),[1]SURVEY123!$A:$A,[1]SURVEY123!$AG:$AG,""))</f>
        <v>4.15E-3</v>
      </c>
      <c r="O75" s="17" t="str">
        <f>IF(_xlfn.XLOOKUP(($A75&amp;"_"&amp;TEXT(O$2,"yyyy-mm-dd")),[1]SURVEY123!$A:$A,[1]SURVEY123!$AG:$AG,"")&lt;0,"0.0000",_xlfn.XLOOKUP(($A75&amp;"_"&amp;TEXT(O$2,"yyyy-mm-dd")),[1]SURVEY123!$A:$A,[1]SURVEY123!$AG:$AG,""))</f>
        <v/>
      </c>
      <c r="P75" s="17" t="str">
        <f>IF(_xlfn.XLOOKUP(($A75&amp;"_"&amp;TEXT(P$2,"yyyy-mm-dd")),[1]SURVEY123!$A:$A,[1]SURVEY123!$AG:$AG,"")&lt;0,"0.0000",_xlfn.XLOOKUP(($A75&amp;"_"&amp;TEXT(P$2,"yyyy-mm-dd")),[1]SURVEY123!$A:$A,[1]SURVEY123!$AG:$AG,""))</f>
        <v/>
      </c>
      <c r="Q75" s="16" t="str">
        <f>IF(_xlfn.XLOOKUP(($A75&amp;"_"&amp;TEXT(Q$2,"yyyy-mm-dd")),[1]SURVEY123!$A:$A,[1]SURVEY123!$AG:$AG,"")&lt;0,"0.0000",_xlfn.XLOOKUP(($A75&amp;"_"&amp;TEXT(Q$2,"yyyy-mm-dd")),[1]SURVEY123!$A:$A,[1]SURVEY123!$AG:$AG,""))</f>
        <v/>
      </c>
      <c r="R75" s="3">
        <f t="shared" si="4"/>
        <v>4</v>
      </c>
      <c r="S75" s="3">
        <f t="shared" si="5"/>
        <v>3</v>
      </c>
      <c r="T75" s="12" t="str" cm="1">
        <f t="array" ref="T75">_xlfn.IFS(B75="","NA",R75=0, "Excellent", S75=0, "Good", OR(S75=1, S75=2), "Fair", S75&gt;=3, "Poor")</f>
        <v>Poor</v>
      </c>
    </row>
    <row r="76" spans="1:20">
      <c r="A76" s="3" t="s">
        <v>79</v>
      </c>
      <c r="B76" s="25">
        <f t="shared" si="3"/>
        <v>7.8224000000000002E-2</v>
      </c>
      <c r="C76" s="17" t="str">
        <f>IF(_xlfn.XLOOKUP(($A76&amp;"_"&amp;TEXT(C$2,"yyyy-mm-dd")),[1]SURVEY123!$A:$A,[1]SURVEY123!$AG:$AG,"")&lt;0,"0.0000",_xlfn.XLOOKUP(($A76&amp;"_"&amp;TEXT(C$2,"yyyy-mm-dd")),[1]SURVEY123!$A:$A,[1]SURVEY123!$AG:$AG,""))</f>
        <v/>
      </c>
      <c r="D76" s="17" t="str">
        <f>IF(_xlfn.XLOOKUP(($A76&amp;"_"&amp;TEXT(D$2,"yyyy-mm-dd")),[1]SURVEY123!$A:$A,[1]SURVEY123!$AG:$AG,"")&lt;0,"0.0000",_xlfn.XLOOKUP(($A76&amp;"_"&amp;TEXT(D$2,"yyyy-mm-dd")),[1]SURVEY123!$A:$A,[1]SURVEY123!$AG:$AG,""))</f>
        <v/>
      </c>
      <c r="E76" s="17" t="str">
        <f>IF(_xlfn.XLOOKUP(($A76&amp;"_"&amp;TEXT(E$2,"yyyy-mm-dd")),[1]SURVEY123!$A:$A,[1]SURVEY123!$AG:$AG,"")&lt;0,"0.0000",_xlfn.XLOOKUP(($A76&amp;"_"&amp;TEXT(E$2,"yyyy-mm-dd")),[1]SURVEY123!$A:$A,[1]SURVEY123!$AG:$AG,""))</f>
        <v/>
      </c>
      <c r="F76" s="17" t="str">
        <f>IF(_xlfn.XLOOKUP(($A76&amp;"_"&amp;TEXT(F$2,"yyyy-mm-dd")),[1]SURVEY123!$A:$A,[1]SURVEY123!$AG:$AG,"")&lt;0,"0.0000",_xlfn.XLOOKUP(($A76&amp;"_"&amp;TEXT(F$2,"yyyy-mm-dd")),[1]SURVEY123!$A:$A,[1]SURVEY123!$AG:$AG,""))</f>
        <v/>
      </c>
      <c r="G76" s="17" t="str">
        <f>IF(_xlfn.XLOOKUP(($A76&amp;"_"&amp;TEXT(G$2,"yyyy-mm-dd")),[1]SURVEY123!$A:$A,[1]SURVEY123!$AG:$AG,"")&lt;0,"0.0000",_xlfn.XLOOKUP(($A76&amp;"_"&amp;TEXT(G$2,"yyyy-mm-dd")),[1]SURVEY123!$A:$A,[1]SURVEY123!$AG:$AG,""))</f>
        <v/>
      </c>
      <c r="H76" s="17">
        <f>IF(_xlfn.XLOOKUP(($A76&amp;"_"&amp;TEXT(H$2,"yyyy-mm-dd")),[1]SURVEY123!$A:$A,[1]SURVEY123!$AG:$AG,"")&lt;0,"0.0000",_xlfn.XLOOKUP(($A76&amp;"_"&amp;TEXT(H$2,"yyyy-mm-dd")),[1]SURVEY123!$A:$A,[1]SURVEY123!$AG:$AG,""))</f>
        <v>5.3060000000000003E-2</v>
      </c>
      <c r="I76" s="17">
        <f>IF(_xlfn.XLOOKUP(($A76&amp;"_"&amp;TEXT(I$2,"yyyy-mm-dd")),[1]SURVEY123!$A:$A,[1]SURVEY123!$AG:$AG,"")&lt;0,"0.0000",_xlfn.XLOOKUP(($A76&amp;"_"&amp;TEXT(I$2,"yyyy-mm-dd")),[1]SURVEY123!$A:$A,[1]SURVEY123!$AG:$AG,""))</f>
        <v>9.7900000000000001E-2</v>
      </c>
      <c r="J76" s="17">
        <f>IF(_xlfn.XLOOKUP(($A76&amp;"_"&amp;TEXT(J$2,"yyyy-mm-dd")),[1]SURVEY123!$A:$A,[1]SURVEY123!$AG:$AG,"")&lt;0,"0.0000",_xlfn.XLOOKUP(($A76&amp;"_"&amp;TEXT(J$2,"yyyy-mm-dd")),[1]SURVEY123!$A:$A,[1]SURVEY123!$AG:$AG,""))</f>
        <v>0.11022</v>
      </c>
      <c r="K76" s="17">
        <f>IF(_xlfn.XLOOKUP(($A76&amp;"_"&amp;TEXT(K$2,"yyyy-mm-dd")),[1]SURVEY123!$A:$A,[1]SURVEY123!$AG:$AG,"")&lt;0,"0.0000",_xlfn.XLOOKUP(($A76&amp;"_"&amp;TEXT(K$2,"yyyy-mm-dd")),[1]SURVEY123!$A:$A,[1]SURVEY123!$AG:$AG,""))</f>
        <v>7.1470000000000006E-2</v>
      </c>
      <c r="L76" s="17">
        <f>IF(_xlfn.XLOOKUP(($A76&amp;"_"&amp;TEXT(L$2,"yyyy-mm-dd")),[1]SURVEY123!$A:$A,[1]SURVEY123!$AG:$AG,"")&lt;0,"0.0000",_xlfn.XLOOKUP(($A76&amp;"_"&amp;TEXT(L$2,"yyyy-mm-dd")),[1]SURVEY123!$A:$A,[1]SURVEY123!$AG:$AG,""))</f>
        <v>5.8470000000000001E-2</v>
      </c>
      <c r="M76" s="17" t="str">
        <f>IF(_xlfn.XLOOKUP(($A76&amp;"_"&amp;TEXT(M$2,"yyyy-mm-dd")),[1]SURVEY123!$A:$A,[1]SURVEY123!$AG:$AG,"")&lt;0,"0.0000",_xlfn.XLOOKUP(($A76&amp;"_"&amp;TEXT(M$2,"yyyy-mm-dd")),[1]SURVEY123!$A:$A,[1]SURVEY123!$AG:$AG,""))</f>
        <v/>
      </c>
      <c r="N76" s="17" t="str">
        <f>IF(_xlfn.XLOOKUP(($A76&amp;"_"&amp;TEXT(N$2,"yyyy-mm-dd")),[1]SURVEY123!$A:$A,[1]SURVEY123!$AG:$AG,"")&lt;0,"0.0000",_xlfn.XLOOKUP(($A76&amp;"_"&amp;TEXT(N$2,"yyyy-mm-dd")),[1]SURVEY123!$A:$A,[1]SURVEY123!$AG:$AG,""))</f>
        <v/>
      </c>
      <c r="O76" s="17" t="str">
        <f>IF(_xlfn.XLOOKUP(($A76&amp;"_"&amp;TEXT(O$2,"yyyy-mm-dd")),[1]SURVEY123!$A:$A,[1]SURVEY123!$AG:$AG,"")&lt;0,"0.0000",_xlfn.XLOOKUP(($A76&amp;"_"&amp;TEXT(O$2,"yyyy-mm-dd")),[1]SURVEY123!$A:$A,[1]SURVEY123!$AG:$AG,""))</f>
        <v/>
      </c>
      <c r="P76" s="17" t="str">
        <f>IF(_xlfn.XLOOKUP(($A76&amp;"_"&amp;TEXT(P$2,"yyyy-mm-dd")),[1]SURVEY123!$A:$A,[1]SURVEY123!$AG:$AG,"")&lt;0,"0.0000",_xlfn.XLOOKUP(($A76&amp;"_"&amp;TEXT(P$2,"yyyy-mm-dd")),[1]SURVEY123!$A:$A,[1]SURVEY123!$AG:$AG,""))</f>
        <v/>
      </c>
      <c r="Q76" s="16" t="str">
        <f>IF(_xlfn.XLOOKUP(($A76&amp;"_"&amp;TEXT(Q$2,"yyyy-mm-dd")),[1]SURVEY123!$A:$A,[1]SURVEY123!$AG:$AG,"")&lt;0,"0.0000",_xlfn.XLOOKUP(($A76&amp;"_"&amp;TEXT(Q$2,"yyyy-mm-dd")),[1]SURVEY123!$A:$A,[1]SURVEY123!$AG:$AG,""))</f>
        <v/>
      </c>
      <c r="R76" s="3">
        <f t="shared" si="4"/>
        <v>5</v>
      </c>
      <c r="S76" s="3">
        <f t="shared" si="5"/>
        <v>1</v>
      </c>
      <c r="T76" s="12" t="str" cm="1">
        <f t="array" ref="T76">_xlfn.IFS(B76="","NA",R76=0, "Excellent", S76=0, "Good", OR(S76=1, S76=2), "Fair", S76&gt;=3, "Poor")</f>
        <v>Fair</v>
      </c>
    </row>
    <row r="77" spans="1:20">
      <c r="A77" s="3" t="s">
        <v>80</v>
      </c>
      <c r="B77" s="25" t="str">
        <f t="shared" si="3"/>
        <v/>
      </c>
      <c r="C77" s="17" t="str">
        <f>IF(_xlfn.XLOOKUP(($A77&amp;"_"&amp;TEXT(C$2,"yyyy-mm-dd")),[1]SURVEY123!$A:$A,[1]SURVEY123!$AG:$AG,"")&lt;0,"0.0000",_xlfn.XLOOKUP(($A77&amp;"_"&amp;TEXT(C$2,"yyyy-mm-dd")),[1]SURVEY123!$A:$A,[1]SURVEY123!$AG:$AG,""))</f>
        <v/>
      </c>
      <c r="D77" s="17" t="str">
        <f>IF(_xlfn.XLOOKUP(($A77&amp;"_"&amp;TEXT(D$2,"yyyy-mm-dd")),[1]SURVEY123!$A:$A,[1]SURVEY123!$AG:$AG,"")&lt;0,"0.0000",_xlfn.XLOOKUP(($A77&amp;"_"&amp;TEXT(D$2,"yyyy-mm-dd")),[1]SURVEY123!$A:$A,[1]SURVEY123!$AG:$AG,""))</f>
        <v/>
      </c>
      <c r="E77" s="17" t="str">
        <f>IF(_xlfn.XLOOKUP(($A77&amp;"_"&amp;TEXT(E$2,"yyyy-mm-dd")),[1]SURVEY123!$A:$A,[1]SURVEY123!$AG:$AG,"")&lt;0,"0.0000",_xlfn.XLOOKUP(($A77&amp;"_"&amp;TEXT(E$2,"yyyy-mm-dd")),[1]SURVEY123!$A:$A,[1]SURVEY123!$AG:$AG,""))</f>
        <v/>
      </c>
      <c r="F77" s="17" t="str">
        <f>IF(_xlfn.XLOOKUP(($A77&amp;"_"&amp;TEXT(F$2,"yyyy-mm-dd")),[1]SURVEY123!$A:$A,[1]SURVEY123!$AG:$AG,"")&lt;0,"0.0000",_xlfn.XLOOKUP(($A77&amp;"_"&amp;TEXT(F$2,"yyyy-mm-dd")),[1]SURVEY123!$A:$A,[1]SURVEY123!$AG:$AG,""))</f>
        <v/>
      </c>
      <c r="G77" s="17" t="str">
        <f>IF(_xlfn.XLOOKUP(($A77&amp;"_"&amp;TEXT(G$2,"yyyy-mm-dd")),[1]SURVEY123!$A:$A,[1]SURVEY123!$AG:$AG,"")&lt;0,"0.0000",_xlfn.XLOOKUP(($A77&amp;"_"&amp;TEXT(G$2,"yyyy-mm-dd")),[1]SURVEY123!$A:$A,[1]SURVEY123!$AG:$AG,""))</f>
        <v/>
      </c>
      <c r="H77" s="17" t="str">
        <f>IF(_xlfn.XLOOKUP(($A77&amp;"_"&amp;TEXT(H$2,"yyyy-mm-dd")),[1]SURVEY123!$A:$A,[1]SURVEY123!$AG:$AG,"")&lt;0,"0.0000",_xlfn.XLOOKUP(($A77&amp;"_"&amp;TEXT(H$2,"yyyy-mm-dd")),[1]SURVEY123!$A:$A,[1]SURVEY123!$AG:$AG,""))</f>
        <v/>
      </c>
      <c r="I77" s="17" t="str">
        <f>IF(_xlfn.XLOOKUP(($A77&amp;"_"&amp;TEXT(I$2,"yyyy-mm-dd")),[1]SURVEY123!$A:$A,[1]SURVEY123!$AG:$AG,"")&lt;0,"0.0000",_xlfn.XLOOKUP(($A77&amp;"_"&amp;TEXT(I$2,"yyyy-mm-dd")),[1]SURVEY123!$A:$A,[1]SURVEY123!$AG:$AG,""))</f>
        <v/>
      </c>
      <c r="J77" s="17" t="str">
        <f>IF(_xlfn.XLOOKUP(($A77&amp;"_"&amp;TEXT(J$2,"yyyy-mm-dd")),[1]SURVEY123!$A:$A,[1]SURVEY123!$AG:$AG,"")&lt;0,"0.0000",_xlfn.XLOOKUP(($A77&amp;"_"&amp;TEXT(J$2,"yyyy-mm-dd")),[1]SURVEY123!$A:$A,[1]SURVEY123!$AG:$AG,""))</f>
        <v/>
      </c>
      <c r="K77" s="17" t="str">
        <f>IF(_xlfn.XLOOKUP(($A77&amp;"_"&amp;TEXT(K$2,"yyyy-mm-dd")),[1]SURVEY123!$A:$A,[1]SURVEY123!$AG:$AG,"")&lt;0,"0.0000",_xlfn.XLOOKUP(($A77&amp;"_"&amp;TEXT(K$2,"yyyy-mm-dd")),[1]SURVEY123!$A:$A,[1]SURVEY123!$AG:$AG,""))</f>
        <v/>
      </c>
      <c r="L77" s="17" t="str">
        <f>IF(_xlfn.XLOOKUP(($A77&amp;"_"&amp;TEXT(L$2,"yyyy-mm-dd")),[1]SURVEY123!$A:$A,[1]SURVEY123!$AG:$AG,"")&lt;0,"0.0000",_xlfn.XLOOKUP(($A77&amp;"_"&amp;TEXT(L$2,"yyyy-mm-dd")),[1]SURVEY123!$A:$A,[1]SURVEY123!$AG:$AG,""))</f>
        <v/>
      </c>
      <c r="M77" s="17" t="str">
        <f>IF(_xlfn.XLOOKUP(($A77&amp;"_"&amp;TEXT(M$2,"yyyy-mm-dd")),[1]SURVEY123!$A:$A,[1]SURVEY123!$AG:$AG,"")&lt;0,"0.0000",_xlfn.XLOOKUP(($A77&amp;"_"&amp;TEXT(M$2,"yyyy-mm-dd")),[1]SURVEY123!$A:$A,[1]SURVEY123!$AG:$AG,""))</f>
        <v/>
      </c>
      <c r="N77" s="17" t="str">
        <f>IF(_xlfn.XLOOKUP(($A77&amp;"_"&amp;TEXT(N$2,"yyyy-mm-dd")),[1]SURVEY123!$A:$A,[1]SURVEY123!$AG:$AG,"")&lt;0,"0.0000",_xlfn.XLOOKUP(($A77&amp;"_"&amp;TEXT(N$2,"yyyy-mm-dd")),[1]SURVEY123!$A:$A,[1]SURVEY123!$AG:$AG,""))</f>
        <v/>
      </c>
      <c r="O77" s="17" t="str">
        <f>IF(_xlfn.XLOOKUP(($A77&amp;"_"&amp;TEXT(O$2,"yyyy-mm-dd")),[1]SURVEY123!$A:$A,[1]SURVEY123!$AG:$AG,"")&lt;0,"0.0000",_xlfn.XLOOKUP(($A77&amp;"_"&amp;TEXT(O$2,"yyyy-mm-dd")),[1]SURVEY123!$A:$A,[1]SURVEY123!$AG:$AG,""))</f>
        <v/>
      </c>
      <c r="P77" s="17" t="str">
        <f>IF(_xlfn.XLOOKUP(($A77&amp;"_"&amp;TEXT(P$2,"yyyy-mm-dd")),[1]SURVEY123!$A:$A,[1]SURVEY123!$AG:$AG,"")&lt;0,"0.0000",_xlfn.XLOOKUP(($A77&amp;"_"&amp;TEXT(P$2,"yyyy-mm-dd")),[1]SURVEY123!$A:$A,[1]SURVEY123!$AG:$AG,""))</f>
        <v/>
      </c>
      <c r="Q77" s="16" t="str">
        <f>IF(_xlfn.XLOOKUP(($A77&amp;"_"&amp;TEXT(Q$2,"yyyy-mm-dd")),[1]SURVEY123!$A:$A,[1]SURVEY123!$AG:$AG,"")&lt;0,"0.0000",_xlfn.XLOOKUP(($A77&amp;"_"&amp;TEXT(Q$2,"yyyy-mm-dd")),[1]SURVEY123!$A:$A,[1]SURVEY123!$AG:$AG,""))</f>
        <v/>
      </c>
      <c r="R77" s="3">
        <f t="shared" si="4"/>
        <v>0</v>
      </c>
      <c r="S77" s="3">
        <f t="shared" si="5"/>
        <v>0</v>
      </c>
      <c r="T77" s="12" t="str" cm="1">
        <f t="array" ref="T77">_xlfn.IFS(B77="","NA",R77=0, "Excellent", S77=0, "Good", OR(S77=1, S77=2), "Fair", S77&gt;=3, "Poor")</f>
        <v>NA</v>
      </c>
    </row>
    <row r="78" spans="1:20">
      <c r="A78" s="3" t="s">
        <v>81</v>
      </c>
      <c r="B78" s="25">
        <f t="shared" si="3"/>
        <v>4.8766666666666673E-2</v>
      </c>
      <c r="C78" s="17">
        <f>IF(_xlfn.XLOOKUP(($A78&amp;"_"&amp;TEXT(C$2,"yyyy-mm-dd")),[1]SURVEY123!$A:$A,[1]SURVEY123!$AG:$AG,"")&lt;0,"0.0000",_xlfn.XLOOKUP(($A78&amp;"_"&amp;TEXT(C$2,"yyyy-mm-dd")),[1]SURVEY123!$A:$A,[1]SURVEY123!$AG:$AG,""))</f>
        <v>8.6989999999999998E-2</v>
      </c>
      <c r="D78" s="17">
        <f>IF(_xlfn.XLOOKUP(($A78&amp;"_"&amp;TEXT(D$2,"yyyy-mm-dd")),[1]SURVEY123!$A:$A,[1]SURVEY123!$AG:$AG,"")&lt;0,"0.0000",_xlfn.XLOOKUP(($A78&amp;"_"&amp;TEXT(D$2,"yyyy-mm-dd")),[1]SURVEY123!$A:$A,[1]SURVEY123!$AG:$AG,""))</f>
        <v>5.6180000000000001E-2</v>
      </c>
      <c r="E78" s="17">
        <f>IF(_xlfn.XLOOKUP(($A78&amp;"_"&amp;TEXT(E$2,"yyyy-mm-dd")),[1]SURVEY123!$A:$A,[1]SURVEY123!$AG:$AG,"")&lt;0,"0.0000",_xlfn.XLOOKUP(($A78&amp;"_"&amp;TEXT(E$2,"yyyy-mm-dd")),[1]SURVEY123!$A:$A,[1]SURVEY123!$AG:$AG,""))</f>
        <v>5.7259999999999998E-2</v>
      </c>
      <c r="F78" s="17">
        <f>IF(_xlfn.XLOOKUP(($A78&amp;"_"&amp;TEXT(F$2,"yyyy-mm-dd")),[1]SURVEY123!$A:$A,[1]SURVEY123!$AG:$AG,"")&lt;0,"0.0000",_xlfn.XLOOKUP(($A78&amp;"_"&amp;TEXT(F$2,"yyyy-mm-dd")),[1]SURVEY123!$A:$A,[1]SURVEY123!$AG:$AG,""))</f>
        <v>9.7599999999999996E-3</v>
      </c>
      <c r="G78" s="17">
        <f>IF(_xlfn.XLOOKUP(($A78&amp;"_"&amp;TEXT(G$2,"yyyy-mm-dd")),[1]SURVEY123!$A:$A,[1]SURVEY123!$AG:$AG,"")&lt;0,"0.0000",_xlfn.XLOOKUP(($A78&amp;"_"&amp;TEXT(G$2,"yyyy-mm-dd")),[1]SURVEY123!$A:$A,[1]SURVEY123!$AG:$AG,""))</f>
        <v>6.3420000000000004E-2</v>
      </c>
      <c r="H78" s="17">
        <f>IF(_xlfn.XLOOKUP(($A78&amp;"_"&amp;TEXT(H$2,"yyyy-mm-dd")),[1]SURVEY123!$A:$A,[1]SURVEY123!$AG:$AG,"")&lt;0,"0.0000",_xlfn.XLOOKUP(($A78&amp;"_"&amp;TEXT(H$2,"yyyy-mm-dd")),[1]SURVEY123!$A:$A,[1]SURVEY123!$AG:$AG,""))</f>
        <v>1.3169999999999999E-2</v>
      </c>
      <c r="I78" s="17">
        <f>IF(_xlfn.XLOOKUP(($A78&amp;"_"&amp;TEXT(I$2,"yyyy-mm-dd")),[1]SURVEY123!$A:$A,[1]SURVEY123!$AG:$AG,"")&lt;0,"0.0000",_xlfn.XLOOKUP(($A78&amp;"_"&amp;TEXT(I$2,"yyyy-mm-dd")),[1]SURVEY123!$A:$A,[1]SURVEY123!$AG:$AG,""))</f>
        <v>0.11294</v>
      </c>
      <c r="J78" s="17">
        <f>IF(_xlfn.XLOOKUP(($A78&amp;"_"&amp;TEXT(J$2,"yyyy-mm-dd")),[1]SURVEY123!$A:$A,[1]SURVEY123!$AG:$AG,"")&lt;0,"0.0000",_xlfn.XLOOKUP(($A78&amp;"_"&amp;TEXT(J$2,"yyyy-mm-dd")),[1]SURVEY123!$A:$A,[1]SURVEY123!$AG:$AG,""))</f>
        <v>1.6449999999999999E-2</v>
      </c>
      <c r="K78" s="17">
        <f>IF(_xlfn.XLOOKUP(($A78&amp;"_"&amp;TEXT(K$2,"yyyy-mm-dd")),[1]SURVEY123!$A:$A,[1]SURVEY123!$AG:$AG,"")&lt;0,"0.0000",_xlfn.XLOOKUP(($A78&amp;"_"&amp;TEXT(K$2,"yyyy-mm-dd")),[1]SURVEY123!$A:$A,[1]SURVEY123!$AG:$AG,""))</f>
        <v>2.639E-2</v>
      </c>
      <c r="L78" s="17">
        <f>IF(_xlfn.XLOOKUP(($A78&amp;"_"&amp;TEXT(L$2,"yyyy-mm-dd")),[1]SURVEY123!$A:$A,[1]SURVEY123!$AG:$AG,"")&lt;0,"0.0000",_xlfn.XLOOKUP(($A78&amp;"_"&amp;TEXT(L$2,"yyyy-mm-dd")),[1]SURVEY123!$A:$A,[1]SURVEY123!$AG:$AG,""))</f>
        <v>1.558E-2</v>
      </c>
      <c r="M78" s="17">
        <f>IF(_xlfn.XLOOKUP(($A78&amp;"_"&amp;TEXT(M$2,"yyyy-mm-dd")),[1]SURVEY123!$A:$A,[1]SURVEY123!$AG:$AG,"")&lt;0,"0.0000",_xlfn.XLOOKUP(($A78&amp;"_"&amp;TEXT(M$2,"yyyy-mm-dd")),[1]SURVEY123!$A:$A,[1]SURVEY123!$AG:$AG,""))</f>
        <v>9.3520000000000006E-2</v>
      </c>
      <c r="N78" s="17">
        <f>IF(_xlfn.XLOOKUP(($A78&amp;"_"&amp;TEXT(N$2,"yyyy-mm-dd")),[1]SURVEY123!$A:$A,[1]SURVEY123!$AG:$AG,"")&lt;0,"0.0000",_xlfn.XLOOKUP(($A78&amp;"_"&amp;TEXT(N$2,"yyyy-mm-dd")),[1]SURVEY123!$A:$A,[1]SURVEY123!$AG:$AG,""))</f>
        <v>3.354E-2</v>
      </c>
      <c r="O78" s="17" t="str">
        <f>IF(_xlfn.XLOOKUP(($A78&amp;"_"&amp;TEXT(O$2,"yyyy-mm-dd")),[1]SURVEY123!$A:$A,[1]SURVEY123!$AG:$AG,"")&lt;0,"0.0000",_xlfn.XLOOKUP(($A78&amp;"_"&amp;TEXT(O$2,"yyyy-mm-dd")),[1]SURVEY123!$A:$A,[1]SURVEY123!$AG:$AG,""))</f>
        <v/>
      </c>
      <c r="P78" s="17" t="str">
        <f>IF(_xlfn.XLOOKUP(($A78&amp;"_"&amp;TEXT(P$2,"yyyy-mm-dd")),[1]SURVEY123!$A:$A,[1]SURVEY123!$AG:$AG,"")&lt;0,"0.0000",_xlfn.XLOOKUP(($A78&amp;"_"&amp;TEXT(P$2,"yyyy-mm-dd")),[1]SURVEY123!$A:$A,[1]SURVEY123!$AG:$AG,""))</f>
        <v/>
      </c>
      <c r="Q78" s="16" t="str">
        <f>IF(_xlfn.XLOOKUP(($A78&amp;"_"&amp;TEXT(Q$2,"yyyy-mm-dd")),[1]SURVEY123!$A:$A,[1]SURVEY123!$AG:$AG,"")&lt;0,"0.0000",_xlfn.XLOOKUP(($A78&amp;"_"&amp;TEXT(Q$2,"yyyy-mm-dd")),[1]SURVEY123!$A:$A,[1]SURVEY123!$AG:$AG,""))</f>
        <v/>
      </c>
      <c r="R78" s="3">
        <f t="shared" si="4"/>
        <v>6</v>
      </c>
      <c r="S78" s="3">
        <f t="shared" si="5"/>
        <v>1</v>
      </c>
      <c r="T78" s="12" t="str" cm="1">
        <f t="array" ref="T78">_xlfn.IFS(B78="","NA",R78=0, "Excellent", S78=0, "Good", OR(S78=1, S78=2), "Fair", S78&gt;=3, "Poor")</f>
        <v>Fair</v>
      </c>
    </row>
    <row r="79" spans="1:20">
      <c r="A79" s="3" t="s">
        <v>82</v>
      </c>
      <c r="B79" s="25">
        <f t="shared" si="3"/>
        <v>6.7000000000000004E-2</v>
      </c>
      <c r="C79" s="17">
        <f>IF(_xlfn.XLOOKUP(($A79&amp;"_"&amp;TEXT(C$2,"yyyy-mm-dd")),[1]SURVEY123!$A:$A,[1]SURVEY123!$AG:$AG,"")&lt;0,"0.0000",_xlfn.XLOOKUP(($A79&amp;"_"&amp;TEXT(C$2,"yyyy-mm-dd")),[1]SURVEY123!$A:$A,[1]SURVEY123!$AG:$AG,""))</f>
        <v>0.10043000000000001</v>
      </c>
      <c r="D79" s="17">
        <f>IF(_xlfn.XLOOKUP(($A79&amp;"_"&amp;TEXT(D$2,"yyyy-mm-dd")),[1]SURVEY123!$A:$A,[1]SURVEY123!$AG:$AG,"")&lt;0,"0.0000",_xlfn.XLOOKUP(($A79&amp;"_"&amp;TEXT(D$2,"yyyy-mm-dd")),[1]SURVEY123!$A:$A,[1]SURVEY123!$AG:$AG,""))</f>
        <v>5.0250000000000003E-2</v>
      </c>
      <c r="E79" s="17">
        <f>IF(_xlfn.XLOOKUP(($A79&amp;"_"&amp;TEXT(E$2,"yyyy-mm-dd")),[1]SURVEY123!$A:$A,[1]SURVEY123!$AG:$AG,"")&lt;0,"0.0000",_xlfn.XLOOKUP(($A79&amp;"_"&amp;TEXT(E$2,"yyyy-mm-dd")),[1]SURVEY123!$A:$A,[1]SURVEY123!$AG:$AG,""))</f>
        <v>1.4919999999999999E-2</v>
      </c>
      <c r="F79" s="17">
        <f>IF(_xlfn.XLOOKUP(($A79&amp;"_"&amp;TEXT(F$2,"yyyy-mm-dd")),[1]SURVEY123!$A:$A,[1]SURVEY123!$AG:$AG,"")&lt;0,"0.0000",_xlfn.XLOOKUP(($A79&amp;"_"&amp;TEXT(F$2,"yyyy-mm-dd")),[1]SURVEY123!$A:$A,[1]SURVEY123!$AG:$AG,""))</f>
        <v>1.189E-2</v>
      </c>
      <c r="G79" s="17">
        <f>IF(_xlfn.XLOOKUP(($A79&amp;"_"&amp;TEXT(G$2,"yyyy-mm-dd")),[1]SURVEY123!$A:$A,[1]SURVEY123!$AG:$AG,"")&lt;0,"0.0000",_xlfn.XLOOKUP(($A79&amp;"_"&amp;TEXT(G$2,"yyyy-mm-dd")),[1]SURVEY123!$A:$A,[1]SURVEY123!$AG:$AG,""))</f>
        <v>6.583E-2</v>
      </c>
      <c r="H79" s="17" t="str">
        <f>IF(_xlfn.XLOOKUP(($A79&amp;"_"&amp;TEXT(H$2,"yyyy-mm-dd")),[1]SURVEY123!$A:$A,[1]SURVEY123!$AG:$AG,"")&lt;0,"0.0000",_xlfn.XLOOKUP(($A79&amp;"_"&amp;TEXT(H$2,"yyyy-mm-dd")),[1]SURVEY123!$A:$A,[1]SURVEY123!$AG:$AG,""))</f>
        <v/>
      </c>
      <c r="I79" s="17" t="str">
        <f>IF(_xlfn.XLOOKUP(($A79&amp;"_"&amp;TEXT(I$2,"yyyy-mm-dd")),[1]SURVEY123!$A:$A,[1]SURVEY123!$AG:$AG,"")&lt;0,"0.0000",_xlfn.XLOOKUP(($A79&amp;"_"&amp;TEXT(I$2,"yyyy-mm-dd")),[1]SURVEY123!$A:$A,[1]SURVEY123!$AG:$AG,""))</f>
        <v/>
      </c>
      <c r="J79" s="17" t="str">
        <f>IF(_xlfn.XLOOKUP(($A79&amp;"_"&amp;TEXT(J$2,"yyyy-mm-dd")),[1]SURVEY123!$A:$A,[1]SURVEY123!$AG:$AG,"")&lt;0,"0.0000",_xlfn.XLOOKUP(($A79&amp;"_"&amp;TEXT(J$2,"yyyy-mm-dd")),[1]SURVEY123!$A:$A,[1]SURVEY123!$AG:$AG,""))</f>
        <v/>
      </c>
      <c r="K79" s="17" t="str">
        <f>IF(_xlfn.XLOOKUP(($A79&amp;"_"&amp;TEXT(K$2,"yyyy-mm-dd")),[1]SURVEY123!$A:$A,[1]SURVEY123!$AG:$AG,"")&lt;0,"0.0000",_xlfn.XLOOKUP(($A79&amp;"_"&amp;TEXT(K$2,"yyyy-mm-dd")),[1]SURVEY123!$A:$A,[1]SURVEY123!$AG:$AG,""))</f>
        <v/>
      </c>
      <c r="L79" s="17" t="str">
        <f>IF(_xlfn.XLOOKUP(($A79&amp;"_"&amp;TEXT(L$2,"yyyy-mm-dd")),[1]SURVEY123!$A:$A,[1]SURVEY123!$AG:$AG,"")&lt;0,"0.0000",_xlfn.XLOOKUP(($A79&amp;"_"&amp;TEXT(L$2,"yyyy-mm-dd")),[1]SURVEY123!$A:$A,[1]SURVEY123!$AG:$AG,""))</f>
        <v/>
      </c>
      <c r="M79" s="17">
        <f>IF(_xlfn.XLOOKUP(($A79&amp;"_"&amp;TEXT(M$2,"yyyy-mm-dd")),[1]SURVEY123!$A:$A,[1]SURVEY123!$AG:$AG,"")&lt;0,"0.0000",_xlfn.XLOOKUP(($A79&amp;"_"&amp;TEXT(M$2,"yyyy-mm-dd")),[1]SURVEY123!$A:$A,[1]SURVEY123!$AG:$AG,""))</f>
        <v>0.21595</v>
      </c>
      <c r="N79" s="17">
        <f>IF(_xlfn.XLOOKUP(($A79&amp;"_"&amp;TEXT(N$2,"yyyy-mm-dd")),[1]SURVEY123!$A:$A,[1]SURVEY123!$AG:$AG,"")&lt;0,"0.0000",_xlfn.XLOOKUP(($A79&amp;"_"&amp;TEXT(N$2,"yyyy-mm-dd")),[1]SURVEY123!$A:$A,[1]SURVEY123!$AG:$AG,""))</f>
        <v>9.7300000000000008E-3</v>
      </c>
      <c r="O79" s="17" t="str">
        <f>IF(_xlfn.XLOOKUP(($A79&amp;"_"&amp;TEXT(O$2,"yyyy-mm-dd")),[1]SURVEY123!$A:$A,[1]SURVEY123!$AG:$AG,"")&lt;0,"0.0000",_xlfn.XLOOKUP(($A79&amp;"_"&amp;TEXT(O$2,"yyyy-mm-dd")),[1]SURVEY123!$A:$A,[1]SURVEY123!$AG:$AG,""))</f>
        <v/>
      </c>
      <c r="P79" s="17" t="str">
        <f>IF(_xlfn.XLOOKUP(($A79&amp;"_"&amp;TEXT(P$2,"yyyy-mm-dd")),[1]SURVEY123!$A:$A,[1]SURVEY123!$AG:$AG,"")&lt;0,"0.0000",_xlfn.XLOOKUP(($A79&amp;"_"&amp;TEXT(P$2,"yyyy-mm-dd")),[1]SURVEY123!$A:$A,[1]SURVEY123!$AG:$AG,""))</f>
        <v/>
      </c>
      <c r="Q79" s="16" t="str">
        <f>IF(_xlfn.XLOOKUP(($A79&amp;"_"&amp;TEXT(Q$2,"yyyy-mm-dd")),[1]SURVEY123!$A:$A,[1]SURVEY123!$AG:$AG,"")&lt;0,"0.0000",_xlfn.XLOOKUP(($A79&amp;"_"&amp;TEXT(Q$2,"yyyy-mm-dd")),[1]SURVEY123!$A:$A,[1]SURVEY123!$AG:$AG,""))</f>
        <v/>
      </c>
      <c r="R79" s="3">
        <f t="shared" si="4"/>
        <v>4</v>
      </c>
      <c r="S79" s="3">
        <f t="shared" si="5"/>
        <v>2</v>
      </c>
      <c r="T79" s="12" t="str" cm="1">
        <f t="array" ref="T79">_xlfn.IFS(B79="","NA",R79=0, "Excellent", S79=0, "Good", OR(S79=1, S79=2), "Fair", S79&gt;=3, "Poor")</f>
        <v>Fair</v>
      </c>
    </row>
    <row r="80" spans="1:20">
      <c r="A80" s="3" t="s">
        <v>83</v>
      </c>
      <c r="B80" s="25">
        <f t="shared" si="3"/>
        <v>0.22526374999999998</v>
      </c>
      <c r="C80" s="17">
        <f>IF(_xlfn.XLOOKUP(($A80&amp;"_"&amp;TEXT(C$2,"yyyy-mm-dd")),[1]SURVEY123!$A:$A,[1]SURVEY123!$AG:$AG,"")&lt;0,"0.0000",_xlfn.XLOOKUP(($A80&amp;"_"&amp;TEXT(C$2,"yyyy-mm-dd")),[1]SURVEY123!$A:$A,[1]SURVEY123!$AG:$AG,""))</f>
        <v>0.24238000000000001</v>
      </c>
      <c r="D80" s="17" t="str">
        <f>IF(_xlfn.XLOOKUP(($A80&amp;"_"&amp;TEXT(D$2,"yyyy-mm-dd")),[1]SURVEY123!$A:$A,[1]SURVEY123!$AG:$AG,"")&lt;0,"0.0000",_xlfn.XLOOKUP(($A80&amp;"_"&amp;TEXT(D$2,"yyyy-mm-dd")),[1]SURVEY123!$A:$A,[1]SURVEY123!$AG:$AG,""))</f>
        <v/>
      </c>
      <c r="E80" s="17">
        <f>IF(_xlfn.XLOOKUP(($A80&amp;"_"&amp;TEXT(E$2,"yyyy-mm-dd")),[1]SURVEY123!$A:$A,[1]SURVEY123!$AG:$AG,"")&lt;0,"0.0000",_xlfn.XLOOKUP(($A80&amp;"_"&amp;TEXT(E$2,"yyyy-mm-dd")),[1]SURVEY123!$A:$A,[1]SURVEY123!$AG:$AG,""))</f>
        <v>0.13122</v>
      </c>
      <c r="F80" s="17">
        <f>IF(_xlfn.XLOOKUP(($A80&amp;"_"&amp;TEXT(F$2,"yyyy-mm-dd")),[1]SURVEY123!$A:$A,[1]SURVEY123!$AG:$AG,"")&lt;0,"0.0000",_xlfn.XLOOKUP(($A80&amp;"_"&amp;TEXT(F$2,"yyyy-mm-dd")),[1]SURVEY123!$A:$A,[1]SURVEY123!$AG:$AG,""))</f>
        <v>0.12018</v>
      </c>
      <c r="G80" s="17">
        <f>IF(_xlfn.XLOOKUP(($A80&amp;"_"&amp;TEXT(G$2,"yyyy-mm-dd")),[1]SURVEY123!$A:$A,[1]SURVEY123!$AG:$AG,"")&lt;0,"0.0000",_xlfn.XLOOKUP(($A80&amp;"_"&amp;TEXT(G$2,"yyyy-mm-dd")),[1]SURVEY123!$A:$A,[1]SURVEY123!$AG:$AG,""))</f>
        <v>0.53322000000000003</v>
      </c>
      <c r="H80" s="17" t="str">
        <f>IF(_xlfn.XLOOKUP(($A80&amp;"_"&amp;TEXT(H$2,"yyyy-mm-dd")),[1]SURVEY123!$A:$A,[1]SURVEY123!$AG:$AG,"")&lt;0,"0.0000",_xlfn.XLOOKUP(($A80&amp;"_"&amp;TEXT(H$2,"yyyy-mm-dd")),[1]SURVEY123!$A:$A,[1]SURVEY123!$AG:$AG,""))</f>
        <v/>
      </c>
      <c r="I80" s="17" t="str">
        <f>IF(_xlfn.XLOOKUP(($A80&amp;"_"&amp;TEXT(I$2,"yyyy-mm-dd")),[1]SURVEY123!$A:$A,[1]SURVEY123!$AG:$AG,"")&lt;0,"0.0000",_xlfn.XLOOKUP(($A80&amp;"_"&amp;TEXT(I$2,"yyyy-mm-dd")),[1]SURVEY123!$A:$A,[1]SURVEY123!$AG:$AG,""))</f>
        <v/>
      </c>
      <c r="J80" s="17" t="str">
        <f>IF(_xlfn.XLOOKUP(($A80&amp;"_"&amp;TEXT(J$2,"yyyy-mm-dd")),[1]SURVEY123!$A:$A,[1]SURVEY123!$AG:$AG,"")&lt;0,"0.0000",_xlfn.XLOOKUP(($A80&amp;"_"&amp;TEXT(J$2,"yyyy-mm-dd")),[1]SURVEY123!$A:$A,[1]SURVEY123!$AG:$AG,""))</f>
        <v/>
      </c>
      <c r="K80" s="17">
        <f>IF(_xlfn.XLOOKUP(($A80&amp;"_"&amp;TEXT(K$2,"yyyy-mm-dd")),[1]SURVEY123!$A:$A,[1]SURVEY123!$AG:$AG,"")&lt;0,"0.0000",_xlfn.XLOOKUP(($A80&amp;"_"&amp;TEXT(K$2,"yyyy-mm-dd")),[1]SURVEY123!$A:$A,[1]SURVEY123!$AG:$AG,""))</f>
        <v>0.24662999999999999</v>
      </c>
      <c r="L80" s="17">
        <f>IF(_xlfn.XLOOKUP(($A80&amp;"_"&amp;TEXT(L$2,"yyyy-mm-dd")),[1]SURVEY123!$A:$A,[1]SURVEY123!$AG:$AG,"")&lt;0,"0.0000",_xlfn.XLOOKUP(($A80&amp;"_"&amp;TEXT(L$2,"yyyy-mm-dd")),[1]SURVEY123!$A:$A,[1]SURVEY123!$AG:$AG,""))</f>
        <v>0.1673</v>
      </c>
      <c r="M80" s="17">
        <f>IF(_xlfn.XLOOKUP(($A80&amp;"_"&amp;TEXT(M$2,"yyyy-mm-dd")),[1]SURVEY123!$A:$A,[1]SURVEY123!$AG:$AG,"")&lt;0,"0.0000",_xlfn.XLOOKUP(($A80&amp;"_"&amp;TEXT(M$2,"yyyy-mm-dd")),[1]SURVEY123!$A:$A,[1]SURVEY123!$AG:$AG,""))</f>
        <v>0.16447000000000001</v>
      </c>
      <c r="N80" s="17">
        <f>IF(_xlfn.XLOOKUP(($A80&amp;"_"&amp;TEXT(N$2,"yyyy-mm-dd")),[1]SURVEY123!$A:$A,[1]SURVEY123!$AG:$AG,"")&lt;0,"0.0000",_xlfn.XLOOKUP(($A80&amp;"_"&amp;TEXT(N$2,"yyyy-mm-dd")),[1]SURVEY123!$A:$A,[1]SURVEY123!$AG:$AG,""))</f>
        <v>0.19671</v>
      </c>
      <c r="O80" s="17" t="str">
        <f>IF(_xlfn.XLOOKUP(($A80&amp;"_"&amp;TEXT(O$2,"yyyy-mm-dd")),[1]SURVEY123!$A:$A,[1]SURVEY123!$AG:$AG,"")&lt;0,"0.0000",_xlfn.XLOOKUP(($A80&amp;"_"&amp;TEXT(O$2,"yyyy-mm-dd")),[1]SURVEY123!$A:$A,[1]SURVEY123!$AG:$AG,""))</f>
        <v/>
      </c>
      <c r="P80" s="17" t="str">
        <f>IF(_xlfn.XLOOKUP(($A80&amp;"_"&amp;TEXT(P$2,"yyyy-mm-dd")),[1]SURVEY123!$A:$A,[1]SURVEY123!$AG:$AG,"")&lt;0,"0.0000",_xlfn.XLOOKUP(($A80&amp;"_"&amp;TEXT(P$2,"yyyy-mm-dd")),[1]SURVEY123!$A:$A,[1]SURVEY123!$AG:$AG,""))</f>
        <v/>
      </c>
      <c r="Q80" s="16" t="str">
        <f>IF(_xlfn.XLOOKUP(($A80&amp;"_"&amp;TEXT(Q$2,"yyyy-mm-dd")),[1]SURVEY123!$A:$A,[1]SURVEY123!$AG:$AG,"")&lt;0,"0.0000",_xlfn.XLOOKUP(($A80&amp;"_"&amp;TEXT(Q$2,"yyyy-mm-dd")),[1]SURVEY123!$A:$A,[1]SURVEY123!$AG:$AG,""))</f>
        <v/>
      </c>
      <c r="R80" s="3">
        <f t="shared" si="4"/>
        <v>8</v>
      </c>
      <c r="S80" s="3">
        <f t="shared" si="5"/>
        <v>8</v>
      </c>
      <c r="T80" s="12" t="str" cm="1">
        <f t="array" ref="T80">_xlfn.IFS(B80="","NA",R80=0, "Excellent", S80=0, "Good", OR(S80=1, S80=2), "Fair", S80&gt;=3, "Poor")</f>
        <v>Poor</v>
      </c>
    </row>
    <row r="81" spans="1:20">
      <c r="A81" s="3" t="s">
        <v>84</v>
      </c>
      <c r="B81" s="25">
        <f t="shared" si="3"/>
        <v>5.8088000000000008E-2</v>
      </c>
      <c r="C81" s="17">
        <f>IF(_xlfn.XLOOKUP(($A81&amp;"_"&amp;TEXT(C$2,"yyyy-mm-dd")),[1]SURVEY123!$A:$A,[1]SURVEY123!$AG:$AG,"")&lt;0,"0.0000",_xlfn.XLOOKUP(($A81&amp;"_"&amp;TEXT(C$2,"yyyy-mm-dd")),[1]SURVEY123!$A:$A,[1]SURVEY123!$AG:$AG,""))</f>
        <v>0.20104</v>
      </c>
      <c r="D81" s="17">
        <f>IF(_xlfn.XLOOKUP(($A81&amp;"_"&amp;TEXT(D$2,"yyyy-mm-dd")),[1]SURVEY123!$A:$A,[1]SURVEY123!$AG:$AG,"")&lt;0,"0.0000",_xlfn.XLOOKUP(($A81&amp;"_"&amp;TEXT(D$2,"yyyy-mm-dd")),[1]SURVEY123!$A:$A,[1]SURVEY123!$AG:$AG,""))</f>
        <v>2.0330000000000001E-2</v>
      </c>
      <c r="E81" s="17">
        <f>IF(_xlfn.XLOOKUP(($A81&amp;"_"&amp;TEXT(E$2,"yyyy-mm-dd")),[1]SURVEY123!$A:$A,[1]SURVEY123!$AG:$AG,"")&lt;0,"0.0000",_xlfn.XLOOKUP(($A81&amp;"_"&amp;TEXT(E$2,"yyyy-mm-dd")),[1]SURVEY123!$A:$A,[1]SURVEY123!$AG:$AG,""))</f>
        <v>4.3290000000000002E-2</v>
      </c>
      <c r="F81" s="17">
        <f>IF(_xlfn.XLOOKUP(($A81&amp;"_"&amp;TEXT(F$2,"yyyy-mm-dd")),[1]SURVEY123!$A:$A,[1]SURVEY123!$AG:$AG,"")&lt;0,"0.0000",_xlfn.XLOOKUP(($A81&amp;"_"&amp;TEXT(F$2,"yyyy-mm-dd")),[1]SURVEY123!$A:$A,[1]SURVEY123!$AG:$AG,""))</f>
        <v>1.379E-2</v>
      </c>
      <c r="G81" s="17" t="str">
        <f>IF(_xlfn.XLOOKUP(($A81&amp;"_"&amp;TEXT(G$2,"yyyy-mm-dd")),[1]SURVEY123!$A:$A,[1]SURVEY123!$AG:$AG,"")&lt;0,"0.0000",_xlfn.XLOOKUP(($A81&amp;"_"&amp;TEXT(G$2,"yyyy-mm-dd")),[1]SURVEY123!$A:$A,[1]SURVEY123!$AG:$AG,""))</f>
        <v/>
      </c>
      <c r="H81" s="17" t="str">
        <f>IF(_xlfn.XLOOKUP(($A81&amp;"_"&amp;TEXT(H$2,"yyyy-mm-dd")),[1]SURVEY123!$A:$A,[1]SURVEY123!$AG:$AG,"")&lt;0,"0.0000",_xlfn.XLOOKUP(($A81&amp;"_"&amp;TEXT(H$2,"yyyy-mm-dd")),[1]SURVEY123!$A:$A,[1]SURVEY123!$AG:$AG,""))</f>
        <v/>
      </c>
      <c r="I81" s="17">
        <f>IF(_xlfn.XLOOKUP(($A81&amp;"_"&amp;TEXT(I$2,"yyyy-mm-dd")),[1]SURVEY123!$A:$A,[1]SURVEY123!$AG:$AG,"")&lt;0,"0.0000",_xlfn.XLOOKUP(($A81&amp;"_"&amp;TEXT(I$2,"yyyy-mm-dd")),[1]SURVEY123!$A:$A,[1]SURVEY123!$AG:$AG,""))</f>
        <v>1.1990000000000001E-2</v>
      </c>
      <c r="J81" s="17" t="str">
        <f>IF(_xlfn.XLOOKUP(($A81&amp;"_"&amp;TEXT(J$2,"yyyy-mm-dd")),[1]SURVEY123!$A:$A,[1]SURVEY123!$AG:$AG,"")&lt;0,"0.0000",_xlfn.XLOOKUP(($A81&amp;"_"&amp;TEXT(J$2,"yyyy-mm-dd")),[1]SURVEY123!$A:$A,[1]SURVEY123!$AG:$AG,""))</f>
        <v/>
      </c>
      <c r="K81" s="17" t="str">
        <f>IF(_xlfn.XLOOKUP(($A81&amp;"_"&amp;TEXT(K$2,"yyyy-mm-dd")),[1]SURVEY123!$A:$A,[1]SURVEY123!$AG:$AG,"")&lt;0,"0.0000",_xlfn.XLOOKUP(($A81&amp;"_"&amp;TEXT(K$2,"yyyy-mm-dd")),[1]SURVEY123!$A:$A,[1]SURVEY123!$AG:$AG,""))</f>
        <v>0.0000</v>
      </c>
      <c r="L81" s="17" t="str">
        <f>IF(_xlfn.XLOOKUP(($A81&amp;"_"&amp;TEXT(L$2,"yyyy-mm-dd")),[1]SURVEY123!$A:$A,[1]SURVEY123!$AG:$AG,"")&lt;0,"0.0000",_xlfn.XLOOKUP(($A81&amp;"_"&amp;TEXT(L$2,"yyyy-mm-dd")),[1]SURVEY123!$A:$A,[1]SURVEY123!$AG:$AG,""))</f>
        <v>0.0000</v>
      </c>
      <c r="M81" s="17" t="str">
        <f>IF(_xlfn.XLOOKUP(($A81&amp;"_"&amp;TEXT(M$2,"yyyy-mm-dd")),[1]SURVEY123!$A:$A,[1]SURVEY123!$AG:$AG,"")&lt;0,"0.0000",_xlfn.XLOOKUP(($A81&amp;"_"&amp;TEXT(M$2,"yyyy-mm-dd")),[1]SURVEY123!$A:$A,[1]SURVEY123!$AG:$AG,""))</f>
        <v>0.0000</v>
      </c>
      <c r="N81" s="17" t="str">
        <f>IF(_xlfn.XLOOKUP(($A81&amp;"_"&amp;TEXT(N$2,"yyyy-mm-dd")),[1]SURVEY123!$A:$A,[1]SURVEY123!$AG:$AG,"")&lt;0,"0.0000",_xlfn.XLOOKUP(($A81&amp;"_"&amp;TEXT(N$2,"yyyy-mm-dd")),[1]SURVEY123!$A:$A,[1]SURVEY123!$AG:$AG,""))</f>
        <v>0.0000</v>
      </c>
      <c r="O81" s="17" t="str">
        <f>IF(_xlfn.XLOOKUP(($A81&amp;"_"&amp;TEXT(O$2,"yyyy-mm-dd")),[1]SURVEY123!$A:$A,[1]SURVEY123!$AG:$AG,"")&lt;0,"0.0000",_xlfn.XLOOKUP(($A81&amp;"_"&amp;TEXT(O$2,"yyyy-mm-dd")),[1]SURVEY123!$A:$A,[1]SURVEY123!$AG:$AG,""))</f>
        <v/>
      </c>
      <c r="P81" s="17" t="str">
        <f>IF(_xlfn.XLOOKUP(($A81&amp;"_"&amp;TEXT(P$2,"yyyy-mm-dd")),[1]SURVEY123!$A:$A,[1]SURVEY123!$AG:$AG,"")&lt;0,"0.0000",_xlfn.XLOOKUP(($A81&amp;"_"&amp;TEXT(P$2,"yyyy-mm-dd")),[1]SURVEY123!$A:$A,[1]SURVEY123!$AG:$AG,""))</f>
        <v/>
      </c>
      <c r="Q81" s="16" t="str">
        <f>IF(_xlfn.XLOOKUP(($A81&amp;"_"&amp;TEXT(Q$2,"yyyy-mm-dd")),[1]SURVEY123!$A:$A,[1]SURVEY123!$AG:$AG,"")&lt;0,"0.0000",_xlfn.XLOOKUP(($A81&amp;"_"&amp;TEXT(Q$2,"yyyy-mm-dd")),[1]SURVEY123!$A:$A,[1]SURVEY123!$AG:$AG,""))</f>
        <v/>
      </c>
      <c r="R81" s="3">
        <f t="shared" si="4"/>
        <v>1</v>
      </c>
      <c r="S81" s="3">
        <f t="shared" si="5"/>
        <v>1</v>
      </c>
      <c r="T81" s="12" t="str" cm="1">
        <f t="array" ref="T81">_xlfn.IFS(B81="","NA",R81=0, "Excellent", S81=0, "Good", OR(S81=1, S81=2), "Fair", S81&gt;=3, "Poor")</f>
        <v>Fair</v>
      </c>
    </row>
    <row r="82" spans="1:20">
      <c r="A82" s="3" t="s">
        <v>85</v>
      </c>
      <c r="B82" s="25">
        <f t="shared" si="3"/>
        <v>0.117465</v>
      </c>
      <c r="C82" s="17" t="str">
        <f>IF(_xlfn.XLOOKUP(($A82&amp;"_"&amp;TEXT(C$2,"yyyy-mm-dd")),[1]SURVEY123!$A:$A,[1]SURVEY123!$AG:$AG,"")&lt;0,"0.0000",_xlfn.XLOOKUP(($A82&amp;"_"&amp;TEXT(C$2,"yyyy-mm-dd")),[1]SURVEY123!$A:$A,[1]SURVEY123!$AG:$AG,""))</f>
        <v/>
      </c>
      <c r="D82" s="17" t="str">
        <f>IF(_xlfn.XLOOKUP(($A82&amp;"_"&amp;TEXT(D$2,"yyyy-mm-dd")),[1]SURVEY123!$A:$A,[1]SURVEY123!$AG:$AG,"")&lt;0,"0.0000",_xlfn.XLOOKUP(($A82&amp;"_"&amp;TEXT(D$2,"yyyy-mm-dd")),[1]SURVEY123!$A:$A,[1]SURVEY123!$AG:$AG,""))</f>
        <v/>
      </c>
      <c r="E82" s="17" t="str">
        <f>IF(_xlfn.XLOOKUP(($A82&amp;"_"&amp;TEXT(E$2,"yyyy-mm-dd")),[1]SURVEY123!$A:$A,[1]SURVEY123!$AG:$AG,"")&lt;0,"0.0000",_xlfn.XLOOKUP(($A82&amp;"_"&amp;TEXT(E$2,"yyyy-mm-dd")),[1]SURVEY123!$A:$A,[1]SURVEY123!$AG:$AG,""))</f>
        <v/>
      </c>
      <c r="F82" s="17" t="str">
        <f>IF(_xlfn.XLOOKUP(($A82&amp;"_"&amp;TEXT(F$2,"yyyy-mm-dd")),[1]SURVEY123!$A:$A,[1]SURVEY123!$AG:$AG,"")&lt;0,"0.0000",_xlfn.XLOOKUP(($A82&amp;"_"&amp;TEXT(F$2,"yyyy-mm-dd")),[1]SURVEY123!$A:$A,[1]SURVEY123!$AG:$AG,""))</f>
        <v/>
      </c>
      <c r="G82" s="17">
        <f>IF(_xlfn.XLOOKUP(($A82&amp;"_"&amp;TEXT(G$2,"yyyy-mm-dd")),[1]SURVEY123!$A:$A,[1]SURVEY123!$AG:$AG,"")&lt;0,"0.0000",_xlfn.XLOOKUP(($A82&amp;"_"&amp;TEXT(G$2,"yyyy-mm-dd")),[1]SURVEY123!$A:$A,[1]SURVEY123!$AG:$AG,""))</f>
        <v>8.337E-2</v>
      </c>
      <c r="H82" s="17" t="str">
        <f>IF(_xlfn.XLOOKUP(($A82&amp;"_"&amp;TEXT(H$2,"yyyy-mm-dd")),[1]SURVEY123!$A:$A,[1]SURVEY123!$AG:$AG,"")&lt;0,"0.0000",_xlfn.XLOOKUP(($A82&amp;"_"&amp;TEXT(H$2,"yyyy-mm-dd")),[1]SURVEY123!$A:$A,[1]SURVEY123!$AG:$AG,""))</f>
        <v/>
      </c>
      <c r="I82" s="17" t="str">
        <f>IF(_xlfn.XLOOKUP(($A82&amp;"_"&amp;TEXT(I$2,"yyyy-mm-dd")),[1]SURVEY123!$A:$A,[1]SURVEY123!$AG:$AG,"")&lt;0,"0.0000",_xlfn.XLOOKUP(($A82&amp;"_"&amp;TEXT(I$2,"yyyy-mm-dd")),[1]SURVEY123!$A:$A,[1]SURVEY123!$AG:$AG,""))</f>
        <v/>
      </c>
      <c r="J82" s="17" t="str">
        <f>IF(_xlfn.XLOOKUP(($A82&amp;"_"&amp;TEXT(J$2,"yyyy-mm-dd")),[1]SURVEY123!$A:$A,[1]SURVEY123!$AG:$AG,"")&lt;0,"0.0000",_xlfn.XLOOKUP(($A82&amp;"_"&amp;TEXT(J$2,"yyyy-mm-dd")),[1]SURVEY123!$A:$A,[1]SURVEY123!$AG:$AG,""))</f>
        <v/>
      </c>
      <c r="K82" s="17" t="str">
        <f>IF(_xlfn.XLOOKUP(($A82&amp;"_"&amp;TEXT(K$2,"yyyy-mm-dd")),[1]SURVEY123!$A:$A,[1]SURVEY123!$AG:$AG,"")&lt;0,"0.0000",_xlfn.XLOOKUP(($A82&amp;"_"&amp;TEXT(K$2,"yyyy-mm-dd")),[1]SURVEY123!$A:$A,[1]SURVEY123!$AG:$AG,""))</f>
        <v/>
      </c>
      <c r="L82" s="17" t="str">
        <f>IF(_xlfn.XLOOKUP(($A82&amp;"_"&amp;TEXT(L$2,"yyyy-mm-dd")),[1]SURVEY123!$A:$A,[1]SURVEY123!$AG:$AG,"")&lt;0,"0.0000",_xlfn.XLOOKUP(($A82&amp;"_"&amp;TEXT(L$2,"yyyy-mm-dd")),[1]SURVEY123!$A:$A,[1]SURVEY123!$AG:$AG,""))</f>
        <v/>
      </c>
      <c r="M82" s="17" t="str">
        <f>IF(_xlfn.XLOOKUP(($A82&amp;"_"&amp;TEXT(M$2,"yyyy-mm-dd")),[1]SURVEY123!$A:$A,[1]SURVEY123!$AG:$AG,"")&lt;0,"0.0000",_xlfn.XLOOKUP(($A82&amp;"_"&amp;TEXT(M$2,"yyyy-mm-dd")),[1]SURVEY123!$A:$A,[1]SURVEY123!$AG:$AG,""))</f>
        <v/>
      </c>
      <c r="N82" s="17">
        <f>IF(_xlfn.XLOOKUP(($A82&amp;"_"&amp;TEXT(N$2,"yyyy-mm-dd")),[1]SURVEY123!$A:$A,[1]SURVEY123!$AG:$AG,"")&lt;0,"0.0000",_xlfn.XLOOKUP(($A82&amp;"_"&amp;TEXT(N$2,"yyyy-mm-dd")),[1]SURVEY123!$A:$A,[1]SURVEY123!$AG:$AG,""))</f>
        <v>0.15156</v>
      </c>
      <c r="O82" s="17" t="str">
        <f>IF(_xlfn.XLOOKUP(($A82&amp;"_"&amp;TEXT(O$2,"yyyy-mm-dd")),[1]SURVEY123!$A:$A,[1]SURVEY123!$AG:$AG,"")&lt;0,"0.0000",_xlfn.XLOOKUP(($A82&amp;"_"&amp;TEXT(O$2,"yyyy-mm-dd")),[1]SURVEY123!$A:$A,[1]SURVEY123!$AG:$AG,""))</f>
        <v/>
      </c>
      <c r="P82" s="17" t="str">
        <f>IF(_xlfn.XLOOKUP(($A82&amp;"_"&amp;TEXT(P$2,"yyyy-mm-dd")),[1]SURVEY123!$A:$A,[1]SURVEY123!$AG:$AG,"")&lt;0,"0.0000",_xlfn.XLOOKUP(($A82&amp;"_"&amp;TEXT(P$2,"yyyy-mm-dd")),[1]SURVEY123!$A:$A,[1]SURVEY123!$AG:$AG,""))</f>
        <v/>
      </c>
      <c r="Q82" s="16" t="str">
        <f>IF(_xlfn.XLOOKUP(($A82&amp;"_"&amp;TEXT(Q$2,"yyyy-mm-dd")),[1]SURVEY123!$A:$A,[1]SURVEY123!$AG:$AG,"")&lt;0,"0.0000",_xlfn.XLOOKUP(($A82&amp;"_"&amp;TEXT(Q$2,"yyyy-mm-dd")),[1]SURVEY123!$A:$A,[1]SURVEY123!$AG:$AG,""))</f>
        <v/>
      </c>
      <c r="R82" s="3">
        <f t="shared" si="4"/>
        <v>2</v>
      </c>
      <c r="S82" s="3">
        <f t="shared" si="5"/>
        <v>1</v>
      </c>
      <c r="T82" s="12" t="str" cm="1">
        <f t="array" ref="T82">_xlfn.IFS(B82="","NA",R82=0, "Excellent", S82=0, "Good", OR(S82=1, S82=2), "Fair", S82&gt;=3, "Poor")</f>
        <v>Fair</v>
      </c>
    </row>
    <row r="83" spans="1:20">
      <c r="A83" s="3" t="s">
        <v>86</v>
      </c>
      <c r="B83" s="25">
        <f t="shared" si="3"/>
        <v>0.19962999999999997</v>
      </c>
      <c r="C83" s="17" t="str">
        <f>IF(_xlfn.XLOOKUP(($A83&amp;"_"&amp;TEXT(C$2,"yyyy-mm-dd")),[1]SURVEY123!$A:$A,[1]SURVEY123!$AG:$AG,"")&lt;0,"0.0000",_xlfn.XLOOKUP(($A83&amp;"_"&amp;TEXT(C$2,"yyyy-mm-dd")),[1]SURVEY123!$A:$A,[1]SURVEY123!$AG:$AG,""))</f>
        <v/>
      </c>
      <c r="D83" s="17" t="str">
        <f>IF(_xlfn.XLOOKUP(($A83&amp;"_"&amp;TEXT(D$2,"yyyy-mm-dd")),[1]SURVEY123!$A:$A,[1]SURVEY123!$AG:$AG,"")&lt;0,"0.0000",_xlfn.XLOOKUP(($A83&amp;"_"&amp;TEXT(D$2,"yyyy-mm-dd")),[1]SURVEY123!$A:$A,[1]SURVEY123!$AG:$AG,""))</f>
        <v/>
      </c>
      <c r="E83" s="17" t="str">
        <f>IF(_xlfn.XLOOKUP(($A83&amp;"_"&amp;TEXT(E$2,"yyyy-mm-dd")),[1]SURVEY123!$A:$A,[1]SURVEY123!$AG:$AG,"")&lt;0,"0.0000",_xlfn.XLOOKUP(($A83&amp;"_"&amp;TEXT(E$2,"yyyy-mm-dd")),[1]SURVEY123!$A:$A,[1]SURVEY123!$AG:$AG,""))</f>
        <v/>
      </c>
      <c r="F83" s="17">
        <f>IF(_xlfn.XLOOKUP(($A83&amp;"_"&amp;TEXT(F$2,"yyyy-mm-dd")),[1]SURVEY123!$A:$A,[1]SURVEY123!$AG:$AG,"")&lt;0,"0.0000",_xlfn.XLOOKUP(($A83&amp;"_"&amp;TEXT(F$2,"yyyy-mm-dd")),[1]SURVEY123!$A:$A,[1]SURVEY123!$AG:$AG,""))</f>
        <v>7.8280000000000002E-2</v>
      </c>
      <c r="G83" s="17" t="str">
        <f>IF(_xlfn.XLOOKUP(($A83&amp;"_"&amp;TEXT(G$2,"yyyy-mm-dd")),[1]SURVEY123!$A:$A,[1]SURVEY123!$AG:$AG,"")&lt;0,"0.0000",_xlfn.XLOOKUP(($A83&amp;"_"&amp;TEXT(G$2,"yyyy-mm-dd")),[1]SURVEY123!$A:$A,[1]SURVEY123!$AG:$AG,""))</f>
        <v/>
      </c>
      <c r="H83" s="17">
        <f>IF(_xlfn.XLOOKUP(($A83&amp;"_"&amp;TEXT(H$2,"yyyy-mm-dd")),[1]SURVEY123!$A:$A,[1]SURVEY123!$AG:$AG,"")&lt;0,"0.0000",_xlfn.XLOOKUP(($A83&amp;"_"&amp;TEXT(H$2,"yyyy-mm-dd")),[1]SURVEY123!$A:$A,[1]SURVEY123!$AG:$AG,""))</f>
        <v>0.35809000000000002</v>
      </c>
      <c r="I83" s="17">
        <f>IF(_xlfn.XLOOKUP(($A83&amp;"_"&amp;TEXT(I$2,"yyyy-mm-dd")),[1]SURVEY123!$A:$A,[1]SURVEY123!$AG:$AG,"")&lt;0,"0.0000",_xlfn.XLOOKUP(($A83&amp;"_"&amp;TEXT(I$2,"yyyy-mm-dd")),[1]SURVEY123!$A:$A,[1]SURVEY123!$AG:$AG,""))</f>
        <v>0.25530000000000003</v>
      </c>
      <c r="J83" s="17">
        <f>IF(_xlfn.XLOOKUP(($A83&amp;"_"&amp;TEXT(J$2,"yyyy-mm-dd")),[1]SURVEY123!$A:$A,[1]SURVEY123!$AG:$AG,"")&lt;0,"0.0000",_xlfn.XLOOKUP(($A83&amp;"_"&amp;TEXT(J$2,"yyyy-mm-dd")),[1]SURVEY123!$A:$A,[1]SURVEY123!$AG:$AG,""))</f>
        <v>0.18484999999999999</v>
      </c>
      <c r="K83" s="17">
        <f>IF(_xlfn.XLOOKUP(($A83&amp;"_"&amp;TEXT(K$2,"yyyy-mm-dd")),[1]SURVEY123!$A:$A,[1]SURVEY123!$AG:$AG,"")&lt;0,"0.0000",_xlfn.XLOOKUP(($A83&amp;"_"&amp;TEXT(K$2,"yyyy-mm-dd")),[1]SURVEY123!$A:$A,[1]SURVEY123!$AG:$AG,""))</f>
        <v>0.19633999999999999</v>
      </c>
      <c r="L83" s="17">
        <f>IF(_xlfn.XLOOKUP(($A83&amp;"_"&amp;TEXT(L$2,"yyyy-mm-dd")),[1]SURVEY123!$A:$A,[1]SURVEY123!$AG:$AG,"")&lt;0,"0.0000",_xlfn.XLOOKUP(($A83&amp;"_"&amp;TEXT(L$2,"yyyy-mm-dd")),[1]SURVEY123!$A:$A,[1]SURVEY123!$AG:$AG,""))</f>
        <v>0.17591999999999999</v>
      </c>
      <c r="M83" s="17">
        <f>IF(_xlfn.XLOOKUP(($A83&amp;"_"&amp;TEXT(M$2,"yyyy-mm-dd")),[1]SURVEY123!$A:$A,[1]SURVEY123!$AG:$AG,"")&lt;0,"0.0000",_xlfn.XLOOKUP(($A83&amp;"_"&amp;TEXT(M$2,"yyyy-mm-dd")),[1]SURVEY123!$A:$A,[1]SURVEY123!$AG:$AG,""))</f>
        <v>0.16525000000000001</v>
      </c>
      <c r="N83" s="17">
        <f>IF(_xlfn.XLOOKUP(($A83&amp;"_"&amp;TEXT(N$2,"yyyy-mm-dd")),[1]SURVEY123!$A:$A,[1]SURVEY123!$AG:$AG,"")&lt;0,"0.0000",_xlfn.XLOOKUP(($A83&amp;"_"&amp;TEXT(N$2,"yyyy-mm-dd")),[1]SURVEY123!$A:$A,[1]SURVEY123!$AG:$AG,""))</f>
        <v>0.18301000000000001</v>
      </c>
      <c r="O83" s="17" t="str">
        <f>IF(_xlfn.XLOOKUP(($A83&amp;"_"&amp;TEXT(O$2,"yyyy-mm-dd")),[1]SURVEY123!$A:$A,[1]SURVEY123!$AG:$AG,"")&lt;0,"0.0000",_xlfn.XLOOKUP(($A83&amp;"_"&amp;TEXT(O$2,"yyyy-mm-dd")),[1]SURVEY123!$A:$A,[1]SURVEY123!$AG:$AG,""))</f>
        <v/>
      </c>
      <c r="P83" s="17" t="str">
        <f>IF(_xlfn.XLOOKUP(($A83&amp;"_"&amp;TEXT(P$2,"yyyy-mm-dd")),[1]SURVEY123!$A:$A,[1]SURVEY123!$AG:$AG,"")&lt;0,"0.0000",_xlfn.XLOOKUP(($A83&amp;"_"&amp;TEXT(P$2,"yyyy-mm-dd")),[1]SURVEY123!$A:$A,[1]SURVEY123!$AG:$AG,""))</f>
        <v/>
      </c>
      <c r="Q83" s="16" t="str">
        <f>IF(_xlfn.XLOOKUP(($A83&amp;"_"&amp;TEXT(Q$2,"yyyy-mm-dd")),[1]SURVEY123!$A:$A,[1]SURVEY123!$AG:$AG,"")&lt;0,"0.0000",_xlfn.XLOOKUP(($A83&amp;"_"&amp;TEXT(Q$2,"yyyy-mm-dd")),[1]SURVEY123!$A:$A,[1]SURVEY123!$AG:$AG,""))</f>
        <v/>
      </c>
      <c r="R83" s="3">
        <f t="shared" si="4"/>
        <v>8</v>
      </c>
      <c r="S83" s="3">
        <f t="shared" si="5"/>
        <v>7</v>
      </c>
      <c r="T83" s="12" t="str" cm="1">
        <f t="array" ref="T83">_xlfn.IFS(B83="","NA",R83=0, "Excellent", S83=0, "Good", OR(S83=1, S83=2), "Fair", S83&gt;=3, "Poor")</f>
        <v>Poor</v>
      </c>
    </row>
    <row r="84" spans="1:20">
      <c r="A84" s="3" t="s">
        <v>87</v>
      </c>
      <c r="B84" s="25">
        <f t="shared" si="3"/>
        <v>6.000599999999999E-2</v>
      </c>
      <c r="C84" s="17" t="str">
        <f>IF(_xlfn.XLOOKUP(($A84&amp;"_"&amp;TEXT(C$2,"yyyy-mm-dd")),[1]SURVEY123!$A:$A,[1]SURVEY123!$AG:$AG,"")&lt;0,"0.0000",_xlfn.XLOOKUP(($A84&amp;"_"&amp;TEXT(C$2,"yyyy-mm-dd")),[1]SURVEY123!$A:$A,[1]SURVEY123!$AG:$AG,""))</f>
        <v/>
      </c>
      <c r="D84" s="17" t="str">
        <f>IF(_xlfn.XLOOKUP(($A84&amp;"_"&amp;TEXT(D$2,"yyyy-mm-dd")),[1]SURVEY123!$A:$A,[1]SURVEY123!$AG:$AG,"")&lt;0,"0.0000",_xlfn.XLOOKUP(($A84&amp;"_"&amp;TEXT(D$2,"yyyy-mm-dd")),[1]SURVEY123!$A:$A,[1]SURVEY123!$AG:$AG,""))</f>
        <v/>
      </c>
      <c r="E84" s="17" t="str">
        <f>IF(_xlfn.XLOOKUP(($A84&amp;"_"&amp;TEXT(E$2,"yyyy-mm-dd")),[1]SURVEY123!$A:$A,[1]SURVEY123!$AG:$AG,"")&lt;0,"0.0000",_xlfn.XLOOKUP(($A84&amp;"_"&amp;TEXT(E$2,"yyyy-mm-dd")),[1]SURVEY123!$A:$A,[1]SURVEY123!$AG:$AG,""))</f>
        <v/>
      </c>
      <c r="F84" s="17" t="str">
        <f>IF(_xlfn.XLOOKUP(($A84&amp;"_"&amp;TEXT(F$2,"yyyy-mm-dd")),[1]SURVEY123!$A:$A,[1]SURVEY123!$AG:$AG,"")&lt;0,"0.0000",_xlfn.XLOOKUP(($A84&amp;"_"&amp;TEXT(F$2,"yyyy-mm-dd")),[1]SURVEY123!$A:$A,[1]SURVEY123!$AG:$AG,""))</f>
        <v/>
      </c>
      <c r="G84" s="17" t="str">
        <f>IF(_xlfn.XLOOKUP(($A84&amp;"_"&amp;TEXT(G$2,"yyyy-mm-dd")),[1]SURVEY123!$A:$A,[1]SURVEY123!$AG:$AG,"")&lt;0,"0.0000",_xlfn.XLOOKUP(($A84&amp;"_"&amp;TEXT(G$2,"yyyy-mm-dd")),[1]SURVEY123!$A:$A,[1]SURVEY123!$AG:$AG,""))</f>
        <v/>
      </c>
      <c r="H84" s="17">
        <f>IF(_xlfn.XLOOKUP(($A84&amp;"_"&amp;TEXT(H$2,"yyyy-mm-dd")),[1]SURVEY123!$A:$A,[1]SURVEY123!$AG:$AG,"")&lt;0,"0.0000",_xlfn.XLOOKUP(($A84&amp;"_"&amp;TEXT(H$2,"yyyy-mm-dd")),[1]SURVEY123!$A:$A,[1]SURVEY123!$AG:$AG,""))</f>
        <v>2.1610000000000001E-2</v>
      </c>
      <c r="I84" s="17">
        <f>IF(_xlfn.XLOOKUP(($A84&amp;"_"&amp;TEXT(I$2,"yyyy-mm-dd")),[1]SURVEY123!$A:$A,[1]SURVEY123!$AG:$AG,"")&lt;0,"0.0000",_xlfn.XLOOKUP(($A84&amp;"_"&amp;TEXT(I$2,"yyyy-mm-dd")),[1]SURVEY123!$A:$A,[1]SURVEY123!$AG:$AG,""))</f>
        <v>4.6589999999999999E-2</v>
      </c>
      <c r="J84" s="17">
        <f>IF(_xlfn.XLOOKUP(($A84&amp;"_"&amp;TEXT(J$2,"yyyy-mm-dd")),[1]SURVEY123!$A:$A,[1]SURVEY123!$AG:$AG,"")&lt;0,"0.0000",_xlfn.XLOOKUP(($A84&amp;"_"&amp;TEXT(J$2,"yyyy-mm-dd")),[1]SURVEY123!$A:$A,[1]SURVEY123!$AG:$AG,""))</f>
        <v>0.17379</v>
      </c>
      <c r="K84" s="17">
        <f>IF(_xlfn.XLOOKUP(($A84&amp;"_"&amp;TEXT(K$2,"yyyy-mm-dd")),[1]SURVEY123!$A:$A,[1]SURVEY123!$AG:$AG,"")&lt;0,"0.0000",_xlfn.XLOOKUP(($A84&amp;"_"&amp;TEXT(K$2,"yyyy-mm-dd")),[1]SURVEY123!$A:$A,[1]SURVEY123!$AG:$AG,""))</f>
        <v>3.7240000000000002E-2</v>
      </c>
      <c r="L84" s="17">
        <f>IF(_xlfn.XLOOKUP(($A84&amp;"_"&amp;TEXT(L$2,"yyyy-mm-dd")),[1]SURVEY123!$A:$A,[1]SURVEY123!$AG:$AG,"")&lt;0,"0.0000",_xlfn.XLOOKUP(($A84&amp;"_"&amp;TEXT(L$2,"yyyy-mm-dd")),[1]SURVEY123!$A:$A,[1]SURVEY123!$AG:$AG,""))</f>
        <v>2.0799999999999999E-2</v>
      </c>
      <c r="M84" s="17" t="str">
        <f>IF(_xlfn.XLOOKUP(($A84&amp;"_"&amp;TEXT(M$2,"yyyy-mm-dd")),[1]SURVEY123!$A:$A,[1]SURVEY123!$AG:$AG,"")&lt;0,"0.0000",_xlfn.XLOOKUP(($A84&amp;"_"&amp;TEXT(M$2,"yyyy-mm-dd")),[1]SURVEY123!$A:$A,[1]SURVEY123!$AG:$AG,""))</f>
        <v/>
      </c>
      <c r="N84" s="17" t="str">
        <f>IF(_xlfn.XLOOKUP(($A84&amp;"_"&amp;TEXT(N$2,"yyyy-mm-dd")),[1]SURVEY123!$A:$A,[1]SURVEY123!$AG:$AG,"")&lt;0,"0.0000",_xlfn.XLOOKUP(($A84&amp;"_"&amp;TEXT(N$2,"yyyy-mm-dd")),[1]SURVEY123!$A:$A,[1]SURVEY123!$AG:$AG,""))</f>
        <v/>
      </c>
      <c r="O84" s="17" t="str">
        <f>IF(_xlfn.XLOOKUP(($A84&amp;"_"&amp;TEXT(O$2,"yyyy-mm-dd")),[1]SURVEY123!$A:$A,[1]SURVEY123!$AG:$AG,"")&lt;0,"0.0000",_xlfn.XLOOKUP(($A84&amp;"_"&amp;TEXT(O$2,"yyyy-mm-dd")),[1]SURVEY123!$A:$A,[1]SURVEY123!$AG:$AG,""))</f>
        <v/>
      </c>
      <c r="P84" s="17" t="str">
        <f>IF(_xlfn.XLOOKUP(($A84&amp;"_"&amp;TEXT(P$2,"yyyy-mm-dd")),[1]SURVEY123!$A:$A,[1]SURVEY123!$AG:$AG,"")&lt;0,"0.0000",_xlfn.XLOOKUP(($A84&amp;"_"&amp;TEXT(P$2,"yyyy-mm-dd")),[1]SURVEY123!$A:$A,[1]SURVEY123!$AG:$AG,""))</f>
        <v/>
      </c>
      <c r="Q84" s="16" t="str">
        <f>IF(_xlfn.XLOOKUP(($A84&amp;"_"&amp;TEXT(Q$2,"yyyy-mm-dd")),[1]SURVEY123!$A:$A,[1]SURVEY123!$AG:$AG,"")&lt;0,"0.0000",_xlfn.XLOOKUP(($A84&amp;"_"&amp;TEXT(Q$2,"yyyy-mm-dd")),[1]SURVEY123!$A:$A,[1]SURVEY123!$AG:$AG,""))</f>
        <v/>
      </c>
      <c r="R84" s="3">
        <f t="shared" si="4"/>
        <v>1</v>
      </c>
      <c r="S84" s="3">
        <f t="shared" si="5"/>
        <v>1</v>
      </c>
      <c r="T84" s="12" t="str" cm="1">
        <f t="array" ref="T84">_xlfn.IFS(B84="","NA",R84=0, "Excellent", S84=0, "Good", OR(S84=1, S84=2), "Fair", S84&gt;=3, "Poor")</f>
        <v>Fair</v>
      </c>
    </row>
    <row r="85" spans="1:20">
      <c r="A85" s="3" t="s">
        <v>88</v>
      </c>
      <c r="B85" s="25" t="str">
        <f t="shared" si="3"/>
        <v/>
      </c>
      <c r="C85" s="17" t="str">
        <f>IF(_xlfn.XLOOKUP(($A85&amp;"_"&amp;TEXT(C$2,"yyyy-mm-dd")),[1]SURVEY123!$A:$A,[1]SURVEY123!$AG:$AG,"")&lt;0,"0.0000",_xlfn.XLOOKUP(($A85&amp;"_"&amp;TEXT(C$2,"yyyy-mm-dd")),[1]SURVEY123!$A:$A,[1]SURVEY123!$AG:$AG,""))</f>
        <v/>
      </c>
      <c r="D85" s="17" t="str">
        <f>IF(_xlfn.XLOOKUP(($A85&amp;"_"&amp;TEXT(D$2,"yyyy-mm-dd")),[1]SURVEY123!$A:$A,[1]SURVEY123!$AG:$AG,"")&lt;0,"0.0000",_xlfn.XLOOKUP(($A85&amp;"_"&amp;TEXT(D$2,"yyyy-mm-dd")),[1]SURVEY123!$A:$A,[1]SURVEY123!$AG:$AG,""))</f>
        <v/>
      </c>
      <c r="E85" s="17" t="str">
        <f>IF(_xlfn.XLOOKUP(($A85&amp;"_"&amp;TEXT(E$2,"yyyy-mm-dd")),[1]SURVEY123!$A:$A,[1]SURVEY123!$AG:$AG,"")&lt;0,"0.0000",_xlfn.XLOOKUP(($A85&amp;"_"&amp;TEXT(E$2,"yyyy-mm-dd")),[1]SURVEY123!$A:$A,[1]SURVEY123!$AG:$AG,""))</f>
        <v/>
      </c>
      <c r="F85" s="17" t="str">
        <f>IF(_xlfn.XLOOKUP(($A85&amp;"_"&amp;TEXT(F$2,"yyyy-mm-dd")),[1]SURVEY123!$A:$A,[1]SURVEY123!$AG:$AG,"")&lt;0,"0.0000",_xlfn.XLOOKUP(($A85&amp;"_"&amp;TEXT(F$2,"yyyy-mm-dd")),[1]SURVEY123!$A:$A,[1]SURVEY123!$AG:$AG,""))</f>
        <v/>
      </c>
      <c r="G85" s="17" t="str">
        <f>IF(_xlfn.XLOOKUP(($A85&amp;"_"&amp;TEXT(G$2,"yyyy-mm-dd")),[1]SURVEY123!$A:$A,[1]SURVEY123!$AG:$AG,"")&lt;0,"0.0000",_xlfn.XLOOKUP(($A85&amp;"_"&amp;TEXT(G$2,"yyyy-mm-dd")),[1]SURVEY123!$A:$A,[1]SURVEY123!$AG:$AG,""))</f>
        <v/>
      </c>
      <c r="H85" s="17" t="str">
        <f>IF(_xlfn.XLOOKUP(($A85&amp;"_"&amp;TEXT(H$2,"yyyy-mm-dd")),[1]SURVEY123!$A:$A,[1]SURVEY123!$AG:$AG,"")&lt;0,"0.0000",_xlfn.XLOOKUP(($A85&amp;"_"&amp;TEXT(H$2,"yyyy-mm-dd")),[1]SURVEY123!$A:$A,[1]SURVEY123!$AG:$AG,""))</f>
        <v/>
      </c>
      <c r="I85" s="17" t="str">
        <f>IF(_xlfn.XLOOKUP(($A85&amp;"_"&amp;TEXT(I$2,"yyyy-mm-dd")),[1]SURVEY123!$A:$A,[1]SURVEY123!$AG:$AG,"")&lt;0,"0.0000",_xlfn.XLOOKUP(($A85&amp;"_"&amp;TEXT(I$2,"yyyy-mm-dd")),[1]SURVEY123!$A:$A,[1]SURVEY123!$AG:$AG,""))</f>
        <v/>
      </c>
      <c r="J85" s="17" t="str">
        <f>IF(_xlfn.XLOOKUP(($A85&amp;"_"&amp;TEXT(J$2,"yyyy-mm-dd")),[1]SURVEY123!$A:$A,[1]SURVEY123!$AG:$AG,"")&lt;0,"0.0000",_xlfn.XLOOKUP(($A85&amp;"_"&amp;TEXT(J$2,"yyyy-mm-dd")),[1]SURVEY123!$A:$A,[1]SURVEY123!$AG:$AG,""))</f>
        <v/>
      </c>
      <c r="K85" s="17" t="str">
        <f>IF(_xlfn.XLOOKUP(($A85&amp;"_"&amp;TEXT(K$2,"yyyy-mm-dd")),[1]SURVEY123!$A:$A,[1]SURVEY123!$AG:$AG,"")&lt;0,"0.0000",_xlfn.XLOOKUP(($A85&amp;"_"&amp;TEXT(K$2,"yyyy-mm-dd")),[1]SURVEY123!$A:$A,[1]SURVEY123!$AG:$AG,""))</f>
        <v/>
      </c>
      <c r="L85" s="17" t="str">
        <f>IF(_xlfn.XLOOKUP(($A85&amp;"_"&amp;TEXT(L$2,"yyyy-mm-dd")),[1]SURVEY123!$A:$A,[1]SURVEY123!$AG:$AG,"")&lt;0,"0.0000",_xlfn.XLOOKUP(($A85&amp;"_"&amp;TEXT(L$2,"yyyy-mm-dd")),[1]SURVEY123!$A:$A,[1]SURVEY123!$AG:$AG,""))</f>
        <v/>
      </c>
      <c r="M85" s="17" t="str">
        <f>IF(_xlfn.XLOOKUP(($A85&amp;"_"&amp;TEXT(M$2,"yyyy-mm-dd")),[1]SURVEY123!$A:$A,[1]SURVEY123!$AG:$AG,"")&lt;0,"0.0000",_xlfn.XLOOKUP(($A85&amp;"_"&amp;TEXT(M$2,"yyyy-mm-dd")),[1]SURVEY123!$A:$A,[1]SURVEY123!$AG:$AG,""))</f>
        <v/>
      </c>
      <c r="N85" s="17" t="str">
        <f>IF(_xlfn.XLOOKUP(($A85&amp;"_"&amp;TEXT(N$2,"yyyy-mm-dd")),[1]SURVEY123!$A:$A,[1]SURVEY123!$AG:$AG,"")&lt;0,"0.0000",_xlfn.XLOOKUP(($A85&amp;"_"&amp;TEXT(N$2,"yyyy-mm-dd")),[1]SURVEY123!$A:$A,[1]SURVEY123!$AG:$AG,""))</f>
        <v/>
      </c>
      <c r="O85" s="17" t="str">
        <f>IF(_xlfn.XLOOKUP(($A85&amp;"_"&amp;TEXT(O$2,"yyyy-mm-dd")),[1]SURVEY123!$A:$A,[1]SURVEY123!$AG:$AG,"")&lt;0,"0.0000",_xlfn.XLOOKUP(($A85&amp;"_"&amp;TEXT(O$2,"yyyy-mm-dd")),[1]SURVEY123!$A:$A,[1]SURVEY123!$AG:$AG,""))</f>
        <v/>
      </c>
      <c r="P85" s="17" t="str">
        <f>IF(_xlfn.XLOOKUP(($A85&amp;"_"&amp;TEXT(P$2,"yyyy-mm-dd")),[1]SURVEY123!$A:$A,[1]SURVEY123!$AG:$AG,"")&lt;0,"0.0000",_xlfn.XLOOKUP(($A85&amp;"_"&amp;TEXT(P$2,"yyyy-mm-dd")),[1]SURVEY123!$A:$A,[1]SURVEY123!$AG:$AG,""))</f>
        <v/>
      </c>
      <c r="Q85" s="16" t="str">
        <f>IF(_xlfn.XLOOKUP(($A85&amp;"_"&amp;TEXT(Q$2,"yyyy-mm-dd")),[1]SURVEY123!$A:$A,[1]SURVEY123!$AG:$AG,"")&lt;0,"0.0000",_xlfn.XLOOKUP(($A85&amp;"_"&amp;TEXT(Q$2,"yyyy-mm-dd")),[1]SURVEY123!$A:$A,[1]SURVEY123!$AG:$AG,""))</f>
        <v/>
      </c>
      <c r="R85" s="3">
        <f t="shared" si="4"/>
        <v>0</v>
      </c>
      <c r="S85" s="3">
        <f t="shared" si="5"/>
        <v>0</v>
      </c>
      <c r="T85" s="12" t="str" cm="1">
        <f t="array" ref="T85">_xlfn.IFS(B85="","NA",R85=0, "Excellent", S85=0, "Good", OR(S85=1, S85=2), "Fair", S85&gt;=3, "Poor")</f>
        <v>NA</v>
      </c>
    </row>
    <row r="86" spans="1:20">
      <c r="A86" s="3" t="s">
        <v>89</v>
      </c>
      <c r="B86" s="25">
        <f t="shared" si="3"/>
        <v>9.9493750000000006E-2</v>
      </c>
      <c r="C86" s="17">
        <f>IF(_xlfn.XLOOKUP(($A86&amp;"_"&amp;TEXT(C$2,"yyyy-mm-dd")),[1]SURVEY123!$A:$A,[1]SURVEY123!$AG:$AG,"")&lt;0,"0.0000",_xlfn.XLOOKUP(($A86&amp;"_"&amp;TEXT(C$2,"yyyy-mm-dd")),[1]SURVEY123!$A:$A,[1]SURVEY123!$AG:$AG,""))</f>
        <v>8.7379999999999999E-2</v>
      </c>
      <c r="D86" s="17">
        <f>IF(_xlfn.XLOOKUP(($A86&amp;"_"&amp;TEXT(D$2,"yyyy-mm-dd")),[1]SURVEY123!$A:$A,[1]SURVEY123!$AG:$AG,"")&lt;0,"0.0000",_xlfn.XLOOKUP(($A86&amp;"_"&amp;TEXT(D$2,"yyyy-mm-dd")),[1]SURVEY123!$A:$A,[1]SURVEY123!$AG:$AG,""))</f>
        <v>6.2899999999999998E-2</v>
      </c>
      <c r="E86" s="17">
        <f>IF(_xlfn.XLOOKUP(($A86&amp;"_"&amp;TEXT(E$2,"yyyy-mm-dd")),[1]SURVEY123!$A:$A,[1]SURVEY123!$AG:$AG,"")&lt;0,"0.0000",_xlfn.XLOOKUP(($A86&amp;"_"&amp;TEXT(E$2,"yyyy-mm-dd")),[1]SURVEY123!$A:$A,[1]SURVEY123!$AG:$AG,""))</f>
        <v>0.11353000000000001</v>
      </c>
      <c r="F86" s="17">
        <f>IF(_xlfn.XLOOKUP(($A86&amp;"_"&amp;TEXT(F$2,"yyyy-mm-dd")),[1]SURVEY123!$A:$A,[1]SURVEY123!$AG:$AG,"")&lt;0,"0.0000",_xlfn.XLOOKUP(($A86&amp;"_"&amp;TEXT(F$2,"yyyy-mm-dd")),[1]SURVEY123!$A:$A,[1]SURVEY123!$AG:$AG,""))</f>
        <v>0.11246</v>
      </c>
      <c r="G86" s="17">
        <f>IF(_xlfn.XLOOKUP(($A86&amp;"_"&amp;TEXT(G$2,"yyyy-mm-dd")),[1]SURVEY123!$A:$A,[1]SURVEY123!$AG:$AG,"")&lt;0,"0.0000",_xlfn.XLOOKUP(($A86&amp;"_"&amp;TEXT(G$2,"yyyy-mm-dd")),[1]SURVEY123!$A:$A,[1]SURVEY123!$AG:$AG,""))</f>
        <v>6.6890000000000005E-2</v>
      </c>
      <c r="H86" s="17" t="str">
        <f>IF(_xlfn.XLOOKUP(($A86&amp;"_"&amp;TEXT(H$2,"yyyy-mm-dd")),[1]SURVEY123!$A:$A,[1]SURVEY123!$AG:$AG,"")&lt;0,"0.0000",_xlfn.XLOOKUP(($A86&amp;"_"&amp;TEXT(H$2,"yyyy-mm-dd")),[1]SURVEY123!$A:$A,[1]SURVEY123!$AG:$AG,""))</f>
        <v/>
      </c>
      <c r="I86" s="17" t="str">
        <f>IF(_xlfn.XLOOKUP(($A86&amp;"_"&amp;TEXT(I$2,"yyyy-mm-dd")),[1]SURVEY123!$A:$A,[1]SURVEY123!$AG:$AG,"")&lt;0,"0.0000",_xlfn.XLOOKUP(($A86&amp;"_"&amp;TEXT(I$2,"yyyy-mm-dd")),[1]SURVEY123!$A:$A,[1]SURVEY123!$AG:$AG,""))</f>
        <v/>
      </c>
      <c r="J86" s="17" t="str">
        <f>IF(_xlfn.XLOOKUP(($A86&amp;"_"&amp;TEXT(J$2,"yyyy-mm-dd")),[1]SURVEY123!$A:$A,[1]SURVEY123!$AG:$AG,"")&lt;0,"0.0000",_xlfn.XLOOKUP(($A86&amp;"_"&amp;TEXT(J$2,"yyyy-mm-dd")),[1]SURVEY123!$A:$A,[1]SURVEY123!$AG:$AG,""))</f>
        <v/>
      </c>
      <c r="K86" s="17">
        <f>IF(_xlfn.XLOOKUP(($A86&amp;"_"&amp;TEXT(K$2,"yyyy-mm-dd")),[1]SURVEY123!$A:$A,[1]SURVEY123!$AG:$AG,"")&lt;0,"0.0000",_xlfn.XLOOKUP(($A86&amp;"_"&amp;TEXT(K$2,"yyyy-mm-dd")),[1]SURVEY123!$A:$A,[1]SURVEY123!$AG:$AG,""))</f>
        <v>5.9639999999999999E-2</v>
      </c>
      <c r="L86" s="17">
        <f>IF(_xlfn.XLOOKUP(($A86&amp;"_"&amp;TEXT(L$2,"yyyy-mm-dd")),[1]SURVEY123!$A:$A,[1]SURVEY123!$AG:$AG,"")&lt;0,"0.0000",_xlfn.XLOOKUP(($A86&amp;"_"&amp;TEXT(L$2,"yyyy-mm-dd")),[1]SURVEY123!$A:$A,[1]SURVEY123!$AG:$AG,""))</f>
        <v>9.8769999999999997E-2</v>
      </c>
      <c r="M86" s="17" t="str">
        <f>IF(_xlfn.XLOOKUP(($A86&amp;"_"&amp;TEXT(M$2,"yyyy-mm-dd")),[1]SURVEY123!$A:$A,[1]SURVEY123!$AG:$AG,"")&lt;0,"0.0000",_xlfn.XLOOKUP(($A86&amp;"_"&amp;TEXT(M$2,"yyyy-mm-dd")),[1]SURVEY123!$A:$A,[1]SURVEY123!$AG:$AG,""))</f>
        <v/>
      </c>
      <c r="N86" s="17">
        <f>IF(_xlfn.XLOOKUP(($A86&amp;"_"&amp;TEXT(N$2,"yyyy-mm-dd")),[1]SURVEY123!$A:$A,[1]SURVEY123!$AG:$AG,"")&lt;0,"0.0000",_xlfn.XLOOKUP(($A86&amp;"_"&amp;TEXT(N$2,"yyyy-mm-dd")),[1]SURVEY123!$A:$A,[1]SURVEY123!$AG:$AG,""))</f>
        <v>0.19438</v>
      </c>
      <c r="O86" s="17" t="str">
        <f>IF(_xlfn.XLOOKUP(($A86&amp;"_"&amp;TEXT(O$2,"yyyy-mm-dd")),[1]SURVEY123!$A:$A,[1]SURVEY123!$AG:$AG,"")&lt;0,"0.0000",_xlfn.XLOOKUP(($A86&amp;"_"&amp;TEXT(O$2,"yyyy-mm-dd")),[1]SURVEY123!$A:$A,[1]SURVEY123!$AG:$AG,""))</f>
        <v/>
      </c>
      <c r="P86" s="17" t="str">
        <f>IF(_xlfn.XLOOKUP(($A86&amp;"_"&amp;TEXT(P$2,"yyyy-mm-dd")),[1]SURVEY123!$A:$A,[1]SURVEY123!$AG:$AG,"")&lt;0,"0.0000",_xlfn.XLOOKUP(($A86&amp;"_"&amp;TEXT(P$2,"yyyy-mm-dd")),[1]SURVEY123!$A:$A,[1]SURVEY123!$AG:$AG,""))</f>
        <v/>
      </c>
      <c r="Q86" s="16" t="str">
        <f>IF(_xlfn.XLOOKUP(($A86&amp;"_"&amp;TEXT(Q$2,"yyyy-mm-dd")),[1]SURVEY123!$A:$A,[1]SURVEY123!$AG:$AG,"")&lt;0,"0.0000",_xlfn.XLOOKUP(($A86&amp;"_"&amp;TEXT(Q$2,"yyyy-mm-dd")),[1]SURVEY123!$A:$A,[1]SURVEY123!$AG:$AG,""))</f>
        <v/>
      </c>
      <c r="R86" s="3">
        <f t="shared" si="4"/>
        <v>8</v>
      </c>
      <c r="S86" s="3">
        <f t="shared" si="5"/>
        <v>3</v>
      </c>
      <c r="T86" s="12" t="str" cm="1">
        <f t="array" ref="T86">_xlfn.IFS(B86="","NA",R86=0, "Excellent", S86=0, "Good", OR(S86=1, S86=2), "Fair", S86&gt;=3, "Poor")</f>
        <v>Poor</v>
      </c>
    </row>
    <row r="87" spans="1:20">
      <c r="A87" s="3" t="s">
        <v>90</v>
      </c>
      <c r="B87" s="25">
        <f t="shared" si="3"/>
        <v>5.1478000000000003E-2</v>
      </c>
      <c r="C87" s="17" t="str">
        <f>IF(_xlfn.XLOOKUP(($A87&amp;"_"&amp;TEXT(C$2,"yyyy-mm-dd")),[1]SURVEY123!$A:$A,[1]SURVEY123!$AG:$AG,"")&lt;0,"0.0000",_xlfn.XLOOKUP(($A87&amp;"_"&amp;TEXT(C$2,"yyyy-mm-dd")),[1]SURVEY123!$A:$A,[1]SURVEY123!$AG:$AG,""))</f>
        <v/>
      </c>
      <c r="D87" s="17" t="str">
        <f>IF(_xlfn.XLOOKUP(($A87&amp;"_"&amp;TEXT(D$2,"yyyy-mm-dd")),[1]SURVEY123!$A:$A,[1]SURVEY123!$AG:$AG,"")&lt;0,"0.0000",_xlfn.XLOOKUP(($A87&amp;"_"&amp;TEXT(D$2,"yyyy-mm-dd")),[1]SURVEY123!$A:$A,[1]SURVEY123!$AG:$AG,""))</f>
        <v/>
      </c>
      <c r="E87" s="17" t="str">
        <f>IF(_xlfn.XLOOKUP(($A87&amp;"_"&amp;TEXT(E$2,"yyyy-mm-dd")),[1]SURVEY123!$A:$A,[1]SURVEY123!$AG:$AG,"")&lt;0,"0.0000",_xlfn.XLOOKUP(($A87&amp;"_"&amp;TEXT(E$2,"yyyy-mm-dd")),[1]SURVEY123!$A:$A,[1]SURVEY123!$AG:$AG,""))</f>
        <v/>
      </c>
      <c r="F87" s="17" t="str">
        <f>IF(_xlfn.XLOOKUP(($A87&amp;"_"&amp;TEXT(F$2,"yyyy-mm-dd")),[1]SURVEY123!$A:$A,[1]SURVEY123!$AG:$AG,"")&lt;0,"0.0000",_xlfn.XLOOKUP(($A87&amp;"_"&amp;TEXT(F$2,"yyyy-mm-dd")),[1]SURVEY123!$A:$A,[1]SURVEY123!$AG:$AG,""))</f>
        <v/>
      </c>
      <c r="G87" s="17" t="str">
        <f>IF(_xlfn.XLOOKUP(($A87&amp;"_"&amp;TEXT(G$2,"yyyy-mm-dd")),[1]SURVEY123!$A:$A,[1]SURVEY123!$AG:$AG,"")&lt;0,"0.0000",_xlfn.XLOOKUP(($A87&amp;"_"&amp;TEXT(G$2,"yyyy-mm-dd")),[1]SURVEY123!$A:$A,[1]SURVEY123!$AG:$AG,""))</f>
        <v/>
      </c>
      <c r="H87" s="17">
        <f>IF(_xlfn.XLOOKUP(($A87&amp;"_"&amp;TEXT(H$2,"yyyy-mm-dd")),[1]SURVEY123!$A:$A,[1]SURVEY123!$AG:$AG,"")&lt;0,"0.0000",_xlfn.XLOOKUP(($A87&amp;"_"&amp;TEXT(H$2,"yyyy-mm-dd")),[1]SURVEY123!$A:$A,[1]SURVEY123!$AG:$AG,""))</f>
        <v>4.9369999999999997E-2</v>
      </c>
      <c r="I87" s="17">
        <f>IF(_xlfn.XLOOKUP(($A87&amp;"_"&amp;TEXT(I$2,"yyyy-mm-dd")),[1]SURVEY123!$A:$A,[1]SURVEY123!$AG:$AG,"")&lt;0,"0.0000",_xlfn.XLOOKUP(($A87&amp;"_"&amp;TEXT(I$2,"yyyy-mm-dd")),[1]SURVEY123!$A:$A,[1]SURVEY123!$AG:$AG,""))</f>
        <v>3.8339999999999999E-2</v>
      </c>
      <c r="J87" s="17">
        <f>IF(_xlfn.XLOOKUP(($A87&amp;"_"&amp;TEXT(J$2,"yyyy-mm-dd")),[1]SURVEY123!$A:$A,[1]SURVEY123!$AG:$AG,"")&lt;0,"0.0000",_xlfn.XLOOKUP(($A87&amp;"_"&amp;TEXT(J$2,"yyyy-mm-dd")),[1]SURVEY123!$A:$A,[1]SURVEY123!$AG:$AG,""))</f>
        <v>5.8470000000000001E-2</v>
      </c>
      <c r="K87" s="17">
        <f>IF(_xlfn.XLOOKUP(($A87&amp;"_"&amp;TEXT(K$2,"yyyy-mm-dd")),[1]SURVEY123!$A:$A,[1]SURVEY123!$AG:$AG,"")&lt;0,"0.0000",_xlfn.XLOOKUP(($A87&amp;"_"&amp;TEXT(K$2,"yyyy-mm-dd")),[1]SURVEY123!$A:$A,[1]SURVEY123!$AG:$AG,""))</f>
        <v>6.1839999999999999E-2</v>
      </c>
      <c r="L87" s="17">
        <f>IF(_xlfn.XLOOKUP(($A87&amp;"_"&amp;TEXT(L$2,"yyyy-mm-dd")),[1]SURVEY123!$A:$A,[1]SURVEY123!$AG:$AG,"")&lt;0,"0.0000",_xlfn.XLOOKUP(($A87&amp;"_"&amp;TEXT(L$2,"yyyy-mm-dd")),[1]SURVEY123!$A:$A,[1]SURVEY123!$AG:$AG,""))</f>
        <v>4.9369999999999997E-2</v>
      </c>
      <c r="M87" s="17" t="str">
        <f>IF(_xlfn.XLOOKUP(($A87&amp;"_"&amp;TEXT(M$2,"yyyy-mm-dd")),[1]SURVEY123!$A:$A,[1]SURVEY123!$AG:$AG,"")&lt;0,"0.0000",_xlfn.XLOOKUP(($A87&amp;"_"&amp;TEXT(M$2,"yyyy-mm-dd")),[1]SURVEY123!$A:$A,[1]SURVEY123!$AG:$AG,""))</f>
        <v/>
      </c>
      <c r="N87" s="17" t="str">
        <f>IF(_xlfn.XLOOKUP(($A87&amp;"_"&amp;TEXT(N$2,"yyyy-mm-dd")),[1]SURVEY123!$A:$A,[1]SURVEY123!$AG:$AG,"")&lt;0,"0.0000",_xlfn.XLOOKUP(($A87&amp;"_"&amp;TEXT(N$2,"yyyy-mm-dd")),[1]SURVEY123!$A:$A,[1]SURVEY123!$AG:$AG,""))</f>
        <v/>
      </c>
      <c r="O87" s="17" t="str">
        <f>IF(_xlfn.XLOOKUP(($A87&amp;"_"&amp;TEXT(O$2,"yyyy-mm-dd")),[1]SURVEY123!$A:$A,[1]SURVEY123!$AG:$AG,"")&lt;0,"0.0000",_xlfn.XLOOKUP(($A87&amp;"_"&amp;TEXT(O$2,"yyyy-mm-dd")),[1]SURVEY123!$A:$A,[1]SURVEY123!$AG:$AG,""))</f>
        <v/>
      </c>
      <c r="P87" s="17" t="str">
        <f>IF(_xlfn.XLOOKUP(($A87&amp;"_"&amp;TEXT(P$2,"yyyy-mm-dd")),[1]SURVEY123!$A:$A,[1]SURVEY123!$AG:$AG,"")&lt;0,"0.0000",_xlfn.XLOOKUP(($A87&amp;"_"&amp;TEXT(P$2,"yyyy-mm-dd")),[1]SURVEY123!$A:$A,[1]SURVEY123!$AG:$AG,""))</f>
        <v/>
      </c>
      <c r="Q87" s="16" t="str">
        <f>IF(_xlfn.XLOOKUP(($A87&amp;"_"&amp;TEXT(Q$2,"yyyy-mm-dd")),[1]SURVEY123!$A:$A,[1]SURVEY123!$AG:$AG,"")&lt;0,"0.0000",_xlfn.XLOOKUP(($A87&amp;"_"&amp;TEXT(Q$2,"yyyy-mm-dd")),[1]SURVEY123!$A:$A,[1]SURVEY123!$AG:$AG,""))</f>
        <v/>
      </c>
      <c r="R87" s="3">
        <f t="shared" si="4"/>
        <v>2</v>
      </c>
      <c r="S87" s="3">
        <f t="shared" si="5"/>
        <v>0</v>
      </c>
      <c r="T87" s="12" t="str" cm="1">
        <f t="array" ref="T87">_xlfn.IFS(B87="","NA",R87=0, "Excellent", S87=0, "Good", OR(S87=1, S87=2), "Fair", S87&gt;=3, "Poor")</f>
        <v>Good</v>
      </c>
    </row>
    <row r="88" spans="1:20">
      <c r="A88" s="3" t="s">
        <v>91</v>
      </c>
      <c r="B88" s="25" t="str">
        <f t="shared" si="3"/>
        <v/>
      </c>
      <c r="C88" s="17" t="str">
        <f>IF(_xlfn.XLOOKUP(($A88&amp;"_"&amp;TEXT(C$2,"yyyy-mm-dd")),[1]SURVEY123!$A:$A,[1]SURVEY123!$AG:$AG,"")&lt;0,"0.0000",_xlfn.XLOOKUP(($A88&amp;"_"&amp;TEXT(C$2,"yyyy-mm-dd")),[1]SURVEY123!$A:$A,[1]SURVEY123!$AG:$AG,""))</f>
        <v/>
      </c>
      <c r="D88" s="17" t="str">
        <f>IF(_xlfn.XLOOKUP(($A88&amp;"_"&amp;TEXT(D$2,"yyyy-mm-dd")),[1]SURVEY123!$A:$A,[1]SURVEY123!$AG:$AG,"")&lt;0,"0.0000",_xlfn.XLOOKUP(($A88&amp;"_"&amp;TEXT(D$2,"yyyy-mm-dd")),[1]SURVEY123!$A:$A,[1]SURVEY123!$AG:$AG,""))</f>
        <v/>
      </c>
      <c r="E88" s="17" t="str">
        <f>IF(_xlfn.XLOOKUP(($A88&amp;"_"&amp;TEXT(E$2,"yyyy-mm-dd")),[1]SURVEY123!$A:$A,[1]SURVEY123!$AG:$AG,"")&lt;0,"0.0000",_xlfn.XLOOKUP(($A88&amp;"_"&amp;TEXT(E$2,"yyyy-mm-dd")),[1]SURVEY123!$A:$A,[1]SURVEY123!$AG:$AG,""))</f>
        <v/>
      </c>
      <c r="F88" s="17" t="str">
        <f>IF(_xlfn.XLOOKUP(($A88&amp;"_"&amp;TEXT(F$2,"yyyy-mm-dd")),[1]SURVEY123!$A:$A,[1]SURVEY123!$AG:$AG,"")&lt;0,"0.0000",_xlfn.XLOOKUP(($A88&amp;"_"&amp;TEXT(F$2,"yyyy-mm-dd")),[1]SURVEY123!$A:$A,[1]SURVEY123!$AG:$AG,""))</f>
        <v/>
      </c>
      <c r="G88" s="17" t="str">
        <f>IF(_xlfn.XLOOKUP(($A88&amp;"_"&amp;TEXT(G$2,"yyyy-mm-dd")),[1]SURVEY123!$A:$A,[1]SURVEY123!$AG:$AG,"")&lt;0,"0.0000",_xlfn.XLOOKUP(($A88&amp;"_"&amp;TEXT(G$2,"yyyy-mm-dd")),[1]SURVEY123!$A:$A,[1]SURVEY123!$AG:$AG,""))</f>
        <v/>
      </c>
      <c r="H88" s="17" t="str">
        <f>IF(_xlfn.XLOOKUP(($A88&amp;"_"&amp;TEXT(H$2,"yyyy-mm-dd")),[1]SURVEY123!$A:$A,[1]SURVEY123!$AG:$AG,"")&lt;0,"0.0000",_xlfn.XLOOKUP(($A88&amp;"_"&amp;TEXT(H$2,"yyyy-mm-dd")),[1]SURVEY123!$A:$A,[1]SURVEY123!$AG:$AG,""))</f>
        <v/>
      </c>
      <c r="I88" s="17" t="str">
        <f>IF(_xlfn.XLOOKUP(($A88&amp;"_"&amp;TEXT(I$2,"yyyy-mm-dd")),[1]SURVEY123!$A:$A,[1]SURVEY123!$AG:$AG,"")&lt;0,"0.0000",_xlfn.XLOOKUP(($A88&amp;"_"&amp;TEXT(I$2,"yyyy-mm-dd")),[1]SURVEY123!$A:$A,[1]SURVEY123!$AG:$AG,""))</f>
        <v/>
      </c>
      <c r="J88" s="17" t="str">
        <f>IF(_xlfn.XLOOKUP(($A88&amp;"_"&amp;TEXT(J$2,"yyyy-mm-dd")),[1]SURVEY123!$A:$A,[1]SURVEY123!$AG:$AG,"")&lt;0,"0.0000",_xlfn.XLOOKUP(($A88&amp;"_"&amp;TEXT(J$2,"yyyy-mm-dd")),[1]SURVEY123!$A:$A,[1]SURVEY123!$AG:$AG,""))</f>
        <v/>
      </c>
      <c r="K88" s="17" t="str">
        <f>IF(_xlfn.XLOOKUP(($A88&amp;"_"&amp;TEXT(K$2,"yyyy-mm-dd")),[1]SURVEY123!$A:$A,[1]SURVEY123!$AG:$AG,"")&lt;0,"0.0000",_xlfn.XLOOKUP(($A88&amp;"_"&amp;TEXT(K$2,"yyyy-mm-dd")),[1]SURVEY123!$A:$A,[1]SURVEY123!$AG:$AG,""))</f>
        <v/>
      </c>
      <c r="L88" s="17" t="str">
        <f>IF(_xlfn.XLOOKUP(($A88&amp;"_"&amp;TEXT(L$2,"yyyy-mm-dd")),[1]SURVEY123!$A:$A,[1]SURVEY123!$AG:$AG,"")&lt;0,"0.0000",_xlfn.XLOOKUP(($A88&amp;"_"&amp;TEXT(L$2,"yyyy-mm-dd")),[1]SURVEY123!$A:$A,[1]SURVEY123!$AG:$AG,""))</f>
        <v/>
      </c>
      <c r="M88" s="17" t="str">
        <f>IF(_xlfn.XLOOKUP(($A88&amp;"_"&amp;TEXT(M$2,"yyyy-mm-dd")),[1]SURVEY123!$A:$A,[1]SURVEY123!$AG:$AG,"")&lt;0,"0.0000",_xlfn.XLOOKUP(($A88&amp;"_"&amp;TEXT(M$2,"yyyy-mm-dd")),[1]SURVEY123!$A:$A,[1]SURVEY123!$AG:$AG,""))</f>
        <v/>
      </c>
      <c r="N88" s="17" t="str">
        <f>IF(_xlfn.XLOOKUP(($A88&amp;"_"&amp;TEXT(N$2,"yyyy-mm-dd")),[1]SURVEY123!$A:$A,[1]SURVEY123!$AG:$AG,"")&lt;0,"0.0000",_xlfn.XLOOKUP(($A88&amp;"_"&amp;TEXT(N$2,"yyyy-mm-dd")),[1]SURVEY123!$A:$A,[1]SURVEY123!$AG:$AG,""))</f>
        <v/>
      </c>
      <c r="O88" s="17" t="str">
        <f>IF(_xlfn.XLOOKUP(($A88&amp;"_"&amp;TEXT(O$2,"yyyy-mm-dd")),[1]SURVEY123!$A:$A,[1]SURVEY123!$AG:$AG,"")&lt;0,"0.0000",_xlfn.XLOOKUP(($A88&amp;"_"&amp;TEXT(O$2,"yyyy-mm-dd")),[1]SURVEY123!$A:$A,[1]SURVEY123!$AG:$AG,""))</f>
        <v/>
      </c>
      <c r="P88" s="17" t="str">
        <f>IF(_xlfn.XLOOKUP(($A88&amp;"_"&amp;TEXT(P$2,"yyyy-mm-dd")),[1]SURVEY123!$A:$A,[1]SURVEY123!$AG:$AG,"")&lt;0,"0.0000",_xlfn.XLOOKUP(($A88&amp;"_"&amp;TEXT(P$2,"yyyy-mm-dd")),[1]SURVEY123!$A:$A,[1]SURVEY123!$AG:$AG,""))</f>
        <v/>
      </c>
      <c r="Q88" s="16" t="str">
        <f>IF(_xlfn.XLOOKUP(($A88&amp;"_"&amp;TEXT(Q$2,"yyyy-mm-dd")),[1]SURVEY123!$A:$A,[1]SURVEY123!$AG:$AG,"")&lt;0,"0.0000",_xlfn.XLOOKUP(($A88&amp;"_"&amp;TEXT(Q$2,"yyyy-mm-dd")),[1]SURVEY123!$A:$A,[1]SURVEY123!$AG:$AG,""))</f>
        <v/>
      </c>
      <c r="R88" s="3">
        <f t="shared" si="4"/>
        <v>0</v>
      </c>
      <c r="S88" s="3">
        <f t="shared" si="5"/>
        <v>0</v>
      </c>
      <c r="T88" s="12" t="str" cm="1">
        <f t="array" ref="T88">_xlfn.IFS(B88="","NA",R88=0, "Excellent", S88=0, "Good", OR(S88=1, S88=2), "Fair", S88&gt;=3, "Poor")</f>
        <v>NA</v>
      </c>
    </row>
    <row r="89" spans="1:20">
      <c r="A89" s="3" t="s">
        <v>92</v>
      </c>
      <c r="B89" s="25" t="str">
        <f t="shared" si="3"/>
        <v/>
      </c>
      <c r="C89" s="17" t="str">
        <f>IF(_xlfn.XLOOKUP(($A89&amp;"_"&amp;TEXT(C$2,"yyyy-mm-dd")),[1]SURVEY123!$A:$A,[1]SURVEY123!$AG:$AG,"")&lt;0,"0.0000",_xlfn.XLOOKUP(($A89&amp;"_"&amp;TEXT(C$2,"yyyy-mm-dd")),[1]SURVEY123!$A:$A,[1]SURVEY123!$AG:$AG,""))</f>
        <v/>
      </c>
      <c r="D89" s="17" t="str">
        <f>IF(_xlfn.XLOOKUP(($A89&amp;"_"&amp;TEXT(D$2,"yyyy-mm-dd")),[1]SURVEY123!$A:$A,[1]SURVEY123!$AG:$AG,"")&lt;0,"0.0000",_xlfn.XLOOKUP(($A89&amp;"_"&amp;TEXT(D$2,"yyyy-mm-dd")),[1]SURVEY123!$A:$A,[1]SURVEY123!$AG:$AG,""))</f>
        <v/>
      </c>
      <c r="E89" s="17" t="str">
        <f>IF(_xlfn.XLOOKUP(($A89&amp;"_"&amp;TEXT(E$2,"yyyy-mm-dd")),[1]SURVEY123!$A:$A,[1]SURVEY123!$AG:$AG,"")&lt;0,"0.0000",_xlfn.XLOOKUP(($A89&amp;"_"&amp;TEXT(E$2,"yyyy-mm-dd")),[1]SURVEY123!$A:$A,[1]SURVEY123!$AG:$AG,""))</f>
        <v/>
      </c>
      <c r="F89" s="17" t="str">
        <f>IF(_xlfn.XLOOKUP(($A89&amp;"_"&amp;TEXT(F$2,"yyyy-mm-dd")),[1]SURVEY123!$A:$A,[1]SURVEY123!$AG:$AG,"")&lt;0,"0.0000",_xlfn.XLOOKUP(($A89&amp;"_"&amp;TEXT(F$2,"yyyy-mm-dd")),[1]SURVEY123!$A:$A,[1]SURVEY123!$AG:$AG,""))</f>
        <v/>
      </c>
      <c r="G89" s="17" t="str">
        <f>IF(_xlfn.XLOOKUP(($A89&amp;"_"&amp;TEXT(G$2,"yyyy-mm-dd")),[1]SURVEY123!$A:$A,[1]SURVEY123!$AG:$AG,"")&lt;0,"0.0000",_xlfn.XLOOKUP(($A89&amp;"_"&amp;TEXT(G$2,"yyyy-mm-dd")),[1]SURVEY123!$A:$A,[1]SURVEY123!$AG:$AG,""))</f>
        <v/>
      </c>
      <c r="H89" s="17" t="str">
        <f>IF(_xlfn.XLOOKUP(($A89&amp;"_"&amp;TEXT(H$2,"yyyy-mm-dd")),[1]SURVEY123!$A:$A,[1]SURVEY123!$AG:$AG,"")&lt;0,"0.0000",_xlfn.XLOOKUP(($A89&amp;"_"&amp;TEXT(H$2,"yyyy-mm-dd")),[1]SURVEY123!$A:$A,[1]SURVEY123!$AG:$AG,""))</f>
        <v/>
      </c>
      <c r="I89" s="17" t="str">
        <f>IF(_xlfn.XLOOKUP(($A89&amp;"_"&amp;TEXT(I$2,"yyyy-mm-dd")),[1]SURVEY123!$A:$A,[1]SURVEY123!$AG:$AG,"")&lt;0,"0.0000",_xlfn.XLOOKUP(($A89&amp;"_"&amp;TEXT(I$2,"yyyy-mm-dd")),[1]SURVEY123!$A:$A,[1]SURVEY123!$AG:$AG,""))</f>
        <v/>
      </c>
      <c r="J89" s="17" t="str">
        <f>IF(_xlfn.XLOOKUP(($A89&amp;"_"&amp;TEXT(J$2,"yyyy-mm-dd")),[1]SURVEY123!$A:$A,[1]SURVEY123!$AG:$AG,"")&lt;0,"0.0000",_xlfn.XLOOKUP(($A89&amp;"_"&amp;TEXT(J$2,"yyyy-mm-dd")),[1]SURVEY123!$A:$A,[1]SURVEY123!$AG:$AG,""))</f>
        <v/>
      </c>
      <c r="K89" s="17" t="str">
        <f>IF(_xlfn.XLOOKUP(($A89&amp;"_"&amp;TEXT(K$2,"yyyy-mm-dd")),[1]SURVEY123!$A:$A,[1]SURVEY123!$AG:$AG,"")&lt;0,"0.0000",_xlfn.XLOOKUP(($A89&amp;"_"&amp;TEXT(K$2,"yyyy-mm-dd")),[1]SURVEY123!$A:$A,[1]SURVEY123!$AG:$AG,""))</f>
        <v/>
      </c>
      <c r="L89" s="17" t="str">
        <f>IF(_xlfn.XLOOKUP(($A89&amp;"_"&amp;TEXT(L$2,"yyyy-mm-dd")),[1]SURVEY123!$A:$A,[1]SURVEY123!$AG:$AG,"")&lt;0,"0.0000",_xlfn.XLOOKUP(($A89&amp;"_"&amp;TEXT(L$2,"yyyy-mm-dd")),[1]SURVEY123!$A:$A,[1]SURVEY123!$AG:$AG,""))</f>
        <v/>
      </c>
      <c r="M89" s="17" t="str">
        <f>IF(_xlfn.XLOOKUP(($A89&amp;"_"&amp;TEXT(M$2,"yyyy-mm-dd")),[1]SURVEY123!$A:$A,[1]SURVEY123!$AG:$AG,"")&lt;0,"0.0000",_xlfn.XLOOKUP(($A89&amp;"_"&amp;TEXT(M$2,"yyyy-mm-dd")),[1]SURVEY123!$A:$A,[1]SURVEY123!$AG:$AG,""))</f>
        <v/>
      </c>
      <c r="N89" s="17" t="str">
        <f>IF(_xlfn.XLOOKUP(($A89&amp;"_"&amp;TEXT(N$2,"yyyy-mm-dd")),[1]SURVEY123!$A:$A,[1]SURVEY123!$AG:$AG,"")&lt;0,"0.0000",_xlfn.XLOOKUP(($A89&amp;"_"&amp;TEXT(N$2,"yyyy-mm-dd")),[1]SURVEY123!$A:$A,[1]SURVEY123!$AG:$AG,""))</f>
        <v/>
      </c>
      <c r="O89" s="17" t="str">
        <f>IF(_xlfn.XLOOKUP(($A89&amp;"_"&amp;TEXT(O$2,"yyyy-mm-dd")),[1]SURVEY123!$A:$A,[1]SURVEY123!$AG:$AG,"")&lt;0,"0.0000",_xlfn.XLOOKUP(($A89&amp;"_"&amp;TEXT(O$2,"yyyy-mm-dd")),[1]SURVEY123!$A:$A,[1]SURVEY123!$AG:$AG,""))</f>
        <v/>
      </c>
      <c r="P89" s="17" t="str">
        <f>IF(_xlfn.XLOOKUP(($A89&amp;"_"&amp;TEXT(P$2,"yyyy-mm-dd")),[1]SURVEY123!$A:$A,[1]SURVEY123!$AG:$AG,"")&lt;0,"0.0000",_xlfn.XLOOKUP(($A89&amp;"_"&amp;TEXT(P$2,"yyyy-mm-dd")),[1]SURVEY123!$A:$A,[1]SURVEY123!$AG:$AG,""))</f>
        <v/>
      </c>
      <c r="Q89" s="16" t="str">
        <f>IF(_xlfn.XLOOKUP(($A89&amp;"_"&amp;TEXT(Q$2,"yyyy-mm-dd")),[1]SURVEY123!$A:$A,[1]SURVEY123!$AG:$AG,"")&lt;0,"0.0000",_xlfn.XLOOKUP(($A89&amp;"_"&amp;TEXT(Q$2,"yyyy-mm-dd")),[1]SURVEY123!$A:$A,[1]SURVEY123!$AG:$AG,""))</f>
        <v/>
      </c>
      <c r="R89" s="3">
        <f t="shared" si="4"/>
        <v>0</v>
      </c>
      <c r="S89" s="3">
        <f t="shared" si="5"/>
        <v>0</v>
      </c>
      <c r="T89" s="12" t="str" cm="1">
        <f t="array" ref="T89">_xlfn.IFS(B89="","NA",R89=0, "Excellent", S89=0, "Good", OR(S89=1, S89=2), "Fair", S89&gt;=3, "Poor")</f>
        <v>NA</v>
      </c>
    </row>
    <row r="90" spans="1:20">
      <c r="A90" s="3" t="s">
        <v>93</v>
      </c>
      <c r="B90" s="25" t="str">
        <f t="shared" si="3"/>
        <v/>
      </c>
      <c r="C90" s="17" t="str">
        <f>IF(_xlfn.XLOOKUP(($A90&amp;"_"&amp;TEXT(C$2,"yyyy-mm-dd")),[1]SURVEY123!$A:$A,[1]SURVEY123!$AG:$AG,"")&lt;0,"0.0000",_xlfn.XLOOKUP(($A90&amp;"_"&amp;TEXT(C$2,"yyyy-mm-dd")),[1]SURVEY123!$A:$A,[1]SURVEY123!$AG:$AG,""))</f>
        <v/>
      </c>
      <c r="D90" s="17" t="str">
        <f>IF(_xlfn.XLOOKUP(($A90&amp;"_"&amp;TEXT(D$2,"yyyy-mm-dd")),[1]SURVEY123!$A:$A,[1]SURVEY123!$AG:$AG,"")&lt;0,"0.0000",_xlfn.XLOOKUP(($A90&amp;"_"&amp;TEXT(D$2,"yyyy-mm-dd")),[1]SURVEY123!$A:$A,[1]SURVEY123!$AG:$AG,""))</f>
        <v/>
      </c>
      <c r="E90" s="17" t="str">
        <f>IF(_xlfn.XLOOKUP(($A90&amp;"_"&amp;TEXT(E$2,"yyyy-mm-dd")),[1]SURVEY123!$A:$A,[1]SURVEY123!$AG:$AG,"")&lt;0,"0.0000",_xlfn.XLOOKUP(($A90&amp;"_"&amp;TEXT(E$2,"yyyy-mm-dd")),[1]SURVEY123!$A:$A,[1]SURVEY123!$AG:$AG,""))</f>
        <v/>
      </c>
      <c r="F90" s="17" t="str">
        <f>IF(_xlfn.XLOOKUP(($A90&amp;"_"&amp;TEXT(F$2,"yyyy-mm-dd")),[1]SURVEY123!$A:$A,[1]SURVEY123!$AG:$AG,"")&lt;0,"0.0000",_xlfn.XLOOKUP(($A90&amp;"_"&amp;TEXT(F$2,"yyyy-mm-dd")),[1]SURVEY123!$A:$A,[1]SURVEY123!$AG:$AG,""))</f>
        <v/>
      </c>
      <c r="G90" s="17" t="str">
        <f>IF(_xlfn.XLOOKUP(($A90&amp;"_"&amp;TEXT(G$2,"yyyy-mm-dd")),[1]SURVEY123!$A:$A,[1]SURVEY123!$AG:$AG,"")&lt;0,"0.0000",_xlfn.XLOOKUP(($A90&amp;"_"&amp;TEXT(G$2,"yyyy-mm-dd")),[1]SURVEY123!$A:$A,[1]SURVEY123!$AG:$AG,""))</f>
        <v/>
      </c>
      <c r="H90" s="17" t="str">
        <f>IF(_xlfn.XLOOKUP(($A90&amp;"_"&amp;TEXT(H$2,"yyyy-mm-dd")),[1]SURVEY123!$A:$A,[1]SURVEY123!$AG:$AG,"")&lt;0,"0.0000",_xlfn.XLOOKUP(($A90&amp;"_"&amp;TEXT(H$2,"yyyy-mm-dd")),[1]SURVEY123!$A:$A,[1]SURVEY123!$AG:$AG,""))</f>
        <v/>
      </c>
      <c r="I90" s="17" t="str">
        <f>IF(_xlfn.XLOOKUP(($A90&amp;"_"&amp;TEXT(I$2,"yyyy-mm-dd")),[1]SURVEY123!$A:$A,[1]SURVEY123!$AG:$AG,"")&lt;0,"0.0000",_xlfn.XLOOKUP(($A90&amp;"_"&amp;TEXT(I$2,"yyyy-mm-dd")),[1]SURVEY123!$A:$A,[1]SURVEY123!$AG:$AG,""))</f>
        <v/>
      </c>
      <c r="J90" s="17" t="str">
        <f>IF(_xlfn.XLOOKUP(($A90&amp;"_"&amp;TEXT(J$2,"yyyy-mm-dd")),[1]SURVEY123!$A:$A,[1]SURVEY123!$AG:$AG,"")&lt;0,"0.0000",_xlfn.XLOOKUP(($A90&amp;"_"&amp;TEXT(J$2,"yyyy-mm-dd")),[1]SURVEY123!$A:$A,[1]SURVEY123!$AG:$AG,""))</f>
        <v/>
      </c>
      <c r="K90" s="17" t="str">
        <f>IF(_xlfn.XLOOKUP(($A90&amp;"_"&amp;TEXT(K$2,"yyyy-mm-dd")),[1]SURVEY123!$A:$A,[1]SURVEY123!$AG:$AG,"")&lt;0,"0.0000",_xlfn.XLOOKUP(($A90&amp;"_"&amp;TEXT(K$2,"yyyy-mm-dd")),[1]SURVEY123!$A:$A,[1]SURVEY123!$AG:$AG,""))</f>
        <v/>
      </c>
      <c r="L90" s="17" t="str">
        <f>IF(_xlfn.XLOOKUP(($A90&amp;"_"&amp;TEXT(L$2,"yyyy-mm-dd")),[1]SURVEY123!$A:$A,[1]SURVEY123!$AG:$AG,"")&lt;0,"0.0000",_xlfn.XLOOKUP(($A90&amp;"_"&amp;TEXT(L$2,"yyyy-mm-dd")),[1]SURVEY123!$A:$A,[1]SURVEY123!$AG:$AG,""))</f>
        <v/>
      </c>
      <c r="M90" s="17" t="str">
        <f>IF(_xlfn.XLOOKUP(($A90&amp;"_"&amp;TEXT(M$2,"yyyy-mm-dd")),[1]SURVEY123!$A:$A,[1]SURVEY123!$AG:$AG,"")&lt;0,"0.0000",_xlfn.XLOOKUP(($A90&amp;"_"&amp;TEXT(M$2,"yyyy-mm-dd")),[1]SURVEY123!$A:$A,[1]SURVEY123!$AG:$AG,""))</f>
        <v/>
      </c>
      <c r="N90" s="17" t="str">
        <f>IF(_xlfn.XLOOKUP(($A90&amp;"_"&amp;TEXT(N$2,"yyyy-mm-dd")),[1]SURVEY123!$A:$A,[1]SURVEY123!$AG:$AG,"")&lt;0,"0.0000",_xlfn.XLOOKUP(($A90&amp;"_"&amp;TEXT(N$2,"yyyy-mm-dd")),[1]SURVEY123!$A:$A,[1]SURVEY123!$AG:$AG,""))</f>
        <v/>
      </c>
      <c r="O90" s="17" t="str">
        <f>IF(_xlfn.XLOOKUP(($A90&amp;"_"&amp;TEXT(O$2,"yyyy-mm-dd")),[1]SURVEY123!$A:$A,[1]SURVEY123!$AG:$AG,"")&lt;0,"0.0000",_xlfn.XLOOKUP(($A90&amp;"_"&amp;TEXT(O$2,"yyyy-mm-dd")),[1]SURVEY123!$A:$A,[1]SURVEY123!$AG:$AG,""))</f>
        <v/>
      </c>
      <c r="P90" s="17" t="str">
        <f>IF(_xlfn.XLOOKUP(($A90&amp;"_"&amp;TEXT(P$2,"yyyy-mm-dd")),[1]SURVEY123!$A:$A,[1]SURVEY123!$AG:$AG,"")&lt;0,"0.0000",_xlfn.XLOOKUP(($A90&amp;"_"&amp;TEXT(P$2,"yyyy-mm-dd")),[1]SURVEY123!$A:$A,[1]SURVEY123!$AG:$AG,""))</f>
        <v/>
      </c>
      <c r="Q90" s="16" t="str">
        <f>IF(_xlfn.XLOOKUP(($A90&amp;"_"&amp;TEXT(Q$2,"yyyy-mm-dd")),[1]SURVEY123!$A:$A,[1]SURVEY123!$AG:$AG,"")&lt;0,"0.0000",_xlfn.XLOOKUP(($A90&amp;"_"&amp;TEXT(Q$2,"yyyy-mm-dd")),[1]SURVEY123!$A:$A,[1]SURVEY123!$AG:$AG,""))</f>
        <v/>
      </c>
      <c r="R90" s="3">
        <f t="shared" si="4"/>
        <v>0</v>
      </c>
      <c r="S90" s="3">
        <f t="shared" si="5"/>
        <v>0</v>
      </c>
      <c r="T90" s="12" t="str" cm="1">
        <f t="array" ref="T90">_xlfn.IFS(B90="","NA",R90=0, "Excellent", S90=0, "Good", OR(S90=1, S90=2), "Fair", S90&gt;=3, "Poor")</f>
        <v>NA</v>
      </c>
    </row>
    <row r="91" spans="1:20">
      <c r="A91" s="3" t="s">
        <v>94</v>
      </c>
      <c r="B91" s="25">
        <f t="shared" si="3"/>
        <v>0.14349999999999999</v>
      </c>
      <c r="C91" s="17" t="str">
        <f>IF(_xlfn.XLOOKUP(($A91&amp;"_"&amp;TEXT(C$2,"yyyy-mm-dd")),[1]SURVEY123!$A:$A,[1]SURVEY123!$AG:$AG,"")&lt;0,"0.0000",_xlfn.XLOOKUP(($A91&amp;"_"&amp;TEXT(C$2,"yyyy-mm-dd")),[1]SURVEY123!$A:$A,[1]SURVEY123!$AG:$AG,""))</f>
        <v/>
      </c>
      <c r="D91" s="17" t="str">
        <f>IF(_xlfn.XLOOKUP(($A91&amp;"_"&amp;TEXT(D$2,"yyyy-mm-dd")),[1]SURVEY123!$A:$A,[1]SURVEY123!$AG:$AG,"")&lt;0,"0.0000",_xlfn.XLOOKUP(($A91&amp;"_"&amp;TEXT(D$2,"yyyy-mm-dd")),[1]SURVEY123!$A:$A,[1]SURVEY123!$AG:$AG,""))</f>
        <v/>
      </c>
      <c r="E91" s="17" t="str">
        <f>IF(_xlfn.XLOOKUP(($A91&amp;"_"&amp;TEXT(E$2,"yyyy-mm-dd")),[1]SURVEY123!$A:$A,[1]SURVEY123!$AG:$AG,"")&lt;0,"0.0000",_xlfn.XLOOKUP(($A91&amp;"_"&amp;TEXT(E$2,"yyyy-mm-dd")),[1]SURVEY123!$A:$A,[1]SURVEY123!$AG:$AG,""))</f>
        <v/>
      </c>
      <c r="F91" s="17" t="str">
        <f>IF(_xlfn.XLOOKUP(($A91&amp;"_"&amp;TEXT(F$2,"yyyy-mm-dd")),[1]SURVEY123!$A:$A,[1]SURVEY123!$AG:$AG,"")&lt;0,"0.0000",_xlfn.XLOOKUP(($A91&amp;"_"&amp;TEXT(F$2,"yyyy-mm-dd")),[1]SURVEY123!$A:$A,[1]SURVEY123!$AG:$AG,""))</f>
        <v/>
      </c>
      <c r="G91" s="17" t="str">
        <f>IF(_xlfn.XLOOKUP(($A91&amp;"_"&amp;TEXT(G$2,"yyyy-mm-dd")),[1]SURVEY123!$A:$A,[1]SURVEY123!$AG:$AG,"")&lt;0,"0.0000",_xlfn.XLOOKUP(($A91&amp;"_"&amp;TEXT(G$2,"yyyy-mm-dd")),[1]SURVEY123!$A:$A,[1]SURVEY123!$AG:$AG,""))</f>
        <v/>
      </c>
      <c r="H91" s="17" t="str">
        <f>IF(_xlfn.XLOOKUP(($A91&amp;"_"&amp;TEXT(H$2,"yyyy-mm-dd")),[1]SURVEY123!$A:$A,[1]SURVEY123!$AG:$AG,"")&lt;0,"0.0000",_xlfn.XLOOKUP(($A91&amp;"_"&amp;TEXT(H$2,"yyyy-mm-dd")),[1]SURVEY123!$A:$A,[1]SURVEY123!$AG:$AG,""))</f>
        <v/>
      </c>
      <c r="I91" s="17">
        <f>IF(_xlfn.XLOOKUP(($A91&amp;"_"&amp;TEXT(I$2,"yyyy-mm-dd")),[1]SURVEY123!$A:$A,[1]SURVEY123!$AG:$AG,"")&lt;0,"0.0000",_xlfn.XLOOKUP(($A91&amp;"_"&amp;TEXT(I$2,"yyyy-mm-dd")),[1]SURVEY123!$A:$A,[1]SURVEY123!$AG:$AG,""))</f>
        <v>0.1101</v>
      </c>
      <c r="J91" s="17">
        <f>IF(_xlfn.XLOOKUP(($A91&amp;"_"&amp;TEXT(J$2,"yyyy-mm-dd")),[1]SURVEY123!$A:$A,[1]SURVEY123!$AG:$AG,"")&lt;0,"0.0000",_xlfn.XLOOKUP(($A91&amp;"_"&amp;TEXT(J$2,"yyyy-mm-dd")),[1]SURVEY123!$A:$A,[1]SURVEY123!$AG:$AG,""))</f>
        <v>0.22814999999999999</v>
      </c>
      <c r="K91" s="17">
        <f>IF(_xlfn.XLOOKUP(($A91&amp;"_"&amp;TEXT(K$2,"yyyy-mm-dd")),[1]SURVEY123!$A:$A,[1]SURVEY123!$AG:$AG,"")&lt;0,"0.0000",_xlfn.XLOOKUP(($A91&amp;"_"&amp;TEXT(K$2,"yyyy-mm-dd")),[1]SURVEY123!$A:$A,[1]SURVEY123!$AG:$AG,""))</f>
        <v>0.13716</v>
      </c>
      <c r="L91" s="17">
        <f>IF(_xlfn.XLOOKUP(($A91&amp;"_"&amp;TEXT(L$2,"yyyy-mm-dd")),[1]SURVEY123!$A:$A,[1]SURVEY123!$AG:$AG,"")&lt;0,"0.0000",_xlfn.XLOOKUP(($A91&amp;"_"&amp;TEXT(L$2,"yyyy-mm-dd")),[1]SURVEY123!$A:$A,[1]SURVEY123!$AG:$AG,""))</f>
        <v>9.8589999999999997E-2</v>
      </c>
      <c r="M91" s="17" t="str">
        <f>IF(_xlfn.XLOOKUP(($A91&amp;"_"&amp;TEXT(M$2,"yyyy-mm-dd")),[1]SURVEY123!$A:$A,[1]SURVEY123!$AG:$AG,"")&lt;0,"0.0000",_xlfn.XLOOKUP(($A91&amp;"_"&amp;TEXT(M$2,"yyyy-mm-dd")),[1]SURVEY123!$A:$A,[1]SURVEY123!$AG:$AG,""))</f>
        <v/>
      </c>
      <c r="N91" s="17" t="str">
        <f>IF(_xlfn.XLOOKUP(($A91&amp;"_"&amp;TEXT(N$2,"yyyy-mm-dd")),[1]SURVEY123!$A:$A,[1]SURVEY123!$AG:$AG,"")&lt;0,"0.0000",_xlfn.XLOOKUP(($A91&amp;"_"&amp;TEXT(N$2,"yyyy-mm-dd")),[1]SURVEY123!$A:$A,[1]SURVEY123!$AG:$AG,""))</f>
        <v/>
      </c>
      <c r="O91" s="17" t="str">
        <f>IF(_xlfn.XLOOKUP(($A91&amp;"_"&amp;TEXT(O$2,"yyyy-mm-dd")),[1]SURVEY123!$A:$A,[1]SURVEY123!$AG:$AG,"")&lt;0,"0.0000",_xlfn.XLOOKUP(($A91&amp;"_"&amp;TEXT(O$2,"yyyy-mm-dd")),[1]SURVEY123!$A:$A,[1]SURVEY123!$AG:$AG,""))</f>
        <v/>
      </c>
      <c r="P91" s="17" t="str">
        <f>IF(_xlfn.XLOOKUP(($A91&amp;"_"&amp;TEXT(P$2,"yyyy-mm-dd")),[1]SURVEY123!$A:$A,[1]SURVEY123!$AG:$AG,"")&lt;0,"0.0000",_xlfn.XLOOKUP(($A91&amp;"_"&amp;TEXT(P$2,"yyyy-mm-dd")),[1]SURVEY123!$A:$A,[1]SURVEY123!$AG:$AG,""))</f>
        <v/>
      </c>
      <c r="Q91" s="16" t="str">
        <f>IF(_xlfn.XLOOKUP(($A91&amp;"_"&amp;TEXT(Q$2,"yyyy-mm-dd")),[1]SURVEY123!$A:$A,[1]SURVEY123!$AG:$AG,"")&lt;0,"0.0000",_xlfn.XLOOKUP(($A91&amp;"_"&amp;TEXT(Q$2,"yyyy-mm-dd")),[1]SURVEY123!$A:$A,[1]SURVEY123!$AG:$AG,""))</f>
        <v/>
      </c>
      <c r="R91" s="3">
        <f t="shared" si="4"/>
        <v>4</v>
      </c>
      <c r="S91" s="3">
        <f t="shared" si="5"/>
        <v>3</v>
      </c>
      <c r="T91" s="12" t="str" cm="1">
        <f t="array" ref="T91">_xlfn.IFS(B91="","NA",R91=0, "Excellent", S91=0, "Good", OR(S91=1, S91=2), "Fair", S91&gt;=3, "Poor")</f>
        <v>Poor</v>
      </c>
    </row>
    <row r="92" spans="1:20">
      <c r="A92" s="3" t="s">
        <v>95</v>
      </c>
      <c r="B92" s="25">
        <f t="shared" si="3"/>
        <v>6.3089999999999993E-2</v>
      </c>
      <c r="C92" s="17" t="str">
        <f>IF(_xlfn.XLOOKUP(($A92&amp;"_"&amp;TEXT(C$2,"yyyy-mm-dd")),[1]SURVEY123!$A:$A,[1]SURVEY123!$AG:$AG,"")&lt;0,"0.0000",_xlfn.XLOOKUP(($A92&amp;"_"&amp;TEXT(C$2,"yyyy-mm-dd")),[1]SURVEY123!$A:$A,[1]SURVEY123!$AG:$AG,""))</f>
        <v/>
      </c>
      <c r="D92" s="17" t="str">
        <f>IF(_xlfn.XLOOKUP(($A92&amp;"_"&amp;TEXT(D$2,"yyyy-mm-dd")),[1]SURVEY123!$A:$A,[1]SURVEY123!$AG:$AG,"")&lt;0,"0.0000",_xlfn.XLOOKUP(($A92&amp;"_"&amp;TEXT(D$2,"yyyy-mm-dd")),[1]SURVEY123!$A:$A,[1]SURVEY123!$AG:$AG,""))</f>
        <v/>
      </c>
      <c r="E92" s="17" t="str">
        <f>IF(_xlfn.XLOOKUP(($A92&amp;"_"&amp;TEXT(E$2,"yyyy-mm-dd")),[1]SURVEY123!$A:$A,[1]SURVEY123!$AG:$AG,"")&lt;0,"0.0000",_xlfn.XLOOKUP(($A92&amp;"_"&amp;TEXT(E$2,"yyyy-mm-dd")),[1]SURVEY123!$A:$A,[1]SURVEY123!$AG:$AG,""))</f>
        <v/>
      </c>
      <c r="F92" s="17" t="str">
        <f>IF(_xlfn.XLOOKUP(($A92&amp;"_"&amp;TEXT(F$2,"yyyy-mm-dd")),[1]SURVEY123!$A:$A,[1]SURVEY123!$AG:$AG,"")&lt;0,"0.0000",_xlfn.XLOOKUP(($A92&amp;"_"&amp;TEXT(F$2,"yyyy-mm-dd")),[1]SURVEY123!$A:$A,[1]SURVEY123!$AG:$AG,""))</f>
        <v/>
      </c>
      <c r="G92" s="17" t="str">
        <f>IF(_xlfn.XLOOKUP(($A92&amp;"_"&amp;TEXT(G$2,"yyyy-mm-dd")),[1]SURVEY123!$A:$A,[1]SURVEY123!$AG:$AG,"")&lt;0,"0.0000",_xlfn.XLOOKUP(($A92&amp;"_"&amp;TEXT(G$2,"yyyy-mm-dd")),[1]SURVEY123!$A:$A,[1]SURVEY123!$AG:$AG,""))</f>
        <v/>
      </c>
      <c r="H92" s="17" t="str">
        <f>IF(_xlfn.XLOOKUP(($A92&amp;"_"&amp;TEXT(H$2,"yyyy-mm-dd")),[1]SURVEY123!$A:$A,[1]SURVEY123!$AG:$AG,"")&lt;0,"0.0000",_xlfn.XLOOKUP(($A92&amp;"_"&amp;TEXT(H$2,"yyyy-mm-dd")),[1]SURVEY123!$A:$A,[1]SURVEY123!$AG:$AG,""))</f>
        <v/>
      </c>
      <c r="I92" s="17" t="str">
        <f>IF(_xlfn.XLOOKUP(($A92&amp;"_"&amp;TEXT(I$2,"yyyy-mm-dd")),[1]SURVEY123!$A:$A,[1]SURVEY123!$AG:$AG,"")&lt;0,"0.0000",_xlfn.XLOOKUP(($A92&amp;"_"&amp;TEXT(I$2,"yyyy-mm-dd")),[1]SURVEY123!$A:$A,[1]SURVEY123!$AG:$AG,""))</f>
        <v/>
      </c>
      <c r="J92" s="17" t="str">
        <f>IF(_xlfn.XLOOKUP(($A92&amp;"_"&amp;TEXT(J$2,"yyyy-mm-dd")),[1]SURVEY123!$A:$A,[1]SURVEY123!$AG:$AG,"")&lt;0,"0.0000",_xlfn.XLOOKUP(($A92&amp;"_"&amp;TEXT(J$2,"yyyy-mm-dd")),[1]SURVEY123!$A:$A,[1]SURVEY123!$AG:$AG,""))</f>
        <v/>
      </c>
      <c r="K92" s="17" t="str">
        <f>IF(_xlfn.XLOOKUP(($A92&amp;"_"&amp;TEXT(K$2,"yyyy-mm-dd")),[1]SURVEY123!$A:$A,[1]SURVEY123!$AG:$AG,"")&lt;0,"0.0000",_xlfn.XLOOKUP(($A92&amp;"_"&amp;TEXT(K$2,"yyyy-mm-dd")),[1]SURVEY123!$A:$A,[1]SURVEY123!$AG:$AG,""))</f>
        <v/>
      </c>
      <c r="L92" s="17" t="str">
        <f>IF(_xlfn.XLOOKUP(($A92&amp;"_"&amp;TEXT(L$2,"yyyy-mm-dd")),[1]SURVEY123!$A:$A,[1]SURVEY123!$AG:$AG,"")&lt;0,"0.0000",_xlfn.XLOOKUP(($A92&amp;"_"&amp;TEXT(L$2,"yyyy-mm-dd")),[1]SURVEY123!$A:$A,[1]SURVEY123!$AG:$AG,""))</f>
        <v/>
      </c>
      <c r="M92" s="17" t="str">
        <f>IF(_xlfn.XLOOKUP(($A92&amp;"_"&amp;TEXT(M$2,"yyyy-mm-dd")),[1]SURVEY123!$A:$A,[1]SURVEY123!$AG:$AG,"")&lt;0,"0.0000",_xlfn.XLOOKUP(($A92&amp;"_"&amp;TEXT(M$2,"yyyy-mm-dd")),[1]SURVEY123!$A:$A,[1]SURVEY123!$AG:$AG,""))</f>
        <v/>
      </c>
      <c r="N92" s="17">
        <f>IF(_xlfn.XLOOKUP(($A92&amp;"_"&amp;TEXT(N$2,"yyyy-mm-dd")),[1]SURVEY123!$A:$A,[1]SURVEY123!$AG:$AG,"")&lt;0,"0.0000",_xlfn.XLOOKUP(($A92&amp;"_"&amp;TEXT(N$2,"yyyy-mm-dd")),[1]SURVEY123!$A:$A,[1]SURVEY123!$AG:$AG,""))</f>
        <v>6.3089999999999993E-2</v>
      </c>
      <c r="O92" s="17" t="str">
        <f>IF(_xlfn.XLOOKUP(($A92&amp;"_"&amp;TEXT(O$2,"yyyy-mm-dd")),[1]SURVEY123!$A:$A,[1]SURVEY123!$AG:$AG,"")&lt;0,"0.0000",_xlfn.XLOOKUP(($A92&amp;"_"&amp;TEXT(O$2,"yyyy-mm-dd")),[1]SURVEY123!$A:$A,[1]SURVEY123!$AG:$AG,""))</f>
        <v/>
      </c>
      <c r="P92" s="17" t="str">
        <f>IF(_xlfn.XLOOKUP(($A92&amp;"_"&amp;TEXT(P$2,"yyyy-mm-dd")),[1]SURVEY123!$A:$A,[1]SURVEY123!$AG:$AG,"")&lt;0,"0.0000",_xlfn.XLOOKUP(($A92&amp;"_"&amp;TEXT(P$2,"yyyy-mm-dd")),[1]SURVEY123!$A:$A,[1]SURVEY123!$AG:$AG,""))</f>
        <v/>
      </c>
      <c r="Q92" s="16" t="str">
        <f>IF(_xlfn.XLOOKUP(($A92&amp;"_"&amp;TEXT(Q$2,"yyyy-mm-dd")),[1]SURVEY123!$A:$A,[1]SURVEY123!$AG:$AG,"")&lt;0,"0.0000",_xlfn.XLOOKUP(($A92&amp;"_"&amp;TEXT(Q$2,"yyyy-mm-dd")),[1]SURVEY123!$A:$A,[1]SURVEY123!$AG:$AG,""))</f>
        <v/>
      </c>
      <c r="R92" s="3">
        <f t="shared" si="4"/>
        <v>1</v>
      </c>
      <c r="S92" s="3">
        <f t="shared" si="5"/>
        <v>0</v>
      </c>
      <c r="T92" s="12" t="str" cm="1">
        <f t="array" ref="T92">_xlfn.IFS(B92="","NA",R92=0, "Excellent", S92=0, "Good", OR(S92=1, S92=2), "Fair", S92&gt;=3, "Poor")</f>
        <v>Good</v>
      </c>
    </row>
    <row r="93" spans="1:20">
      <c r="A93" s="3" t="s">
        <v>96</v>
      </c>
      <c r="B93" s="25" t="str">
        <f t="shared" si="3"/>
        <v/>
      </c>
      <c r="C93" s="17" t="str">
        <f>IF(_xlfn.XLOOKUP(($A93&amp;"_"&amp;TEXT(C$2,"yyyy-mm-dd")),[1]SURVEY123!$A:$A,[1]SURVEY123!$AG:$AG,"")&lt;0,"0.0000",_xlfn.XLOOKUP(($A93&amp;"_"&amp;TEXT(C$2,"yyyy-mm-dd")),[1]SURVEY123!$A:$A,[1]SURVEY123!$AG:$AG,""))</f>
        <v/>
      </c>
      <c r="D93" s="17" t="str">
        <f>IF(_xlfn.XLOOKUP(($A93&amp;"_"&amp;TEXT(D$2,"yyyy-mm-dd")),[1]SURVEY123!$A:$A,[1]SURVEY123!$AG:$AG,"")&lt;0,"0.0000",_xlfn.XLOOKUP(($A93&amp;"_"&amp;TEXT(D$2,"yyyy-mm-dd")),[1]SURVEY123!$A:$A,[1]SURVEY123!$AG:$AG,""))</f>
        <v/>
      </c>
      <c r="E93" s="17" t="str">
        <f>IF(_xlfn.XLOOKUP(($A93&amp;"_"&amp;TEXT(E$2,"yyyy-mm-dd")),[1]SURVEY123!$A:$A,[1]SURVEY123!$AG:$AG,"")&lt;0,"0.0000",_xlfn.XLOOKUP(($A93&amp;"_"&amp;TEXT(E$2,"yyyy-mm-dd")),[1]SURVEY123!$A:$A,[1]SURVEY123!$AG:$AG,""))</f>
        <v/>
      </c>
      <c r="F93" s="17" t="str">
        <f>IF(_xlfn.XLOOKUP(($A93&amp;"_"&amp;TEXT(F$2,"yyyy-mm-dd")),[1]SURVEY123!$A:$A,[1]SURVEY123!$AG:$AG,"")&lt;0,"0.0000",_xlfn.XLOOKUP(($A93&amp;"_"&amp;TEXT(F$2,"yyyy-mm-dd")),[1]SURVEY123!$A:$A,[1]SURVEY123!$AG:$AG,""))</f>
        <v/>
      </c>
      <c r="G93" s="17" t="str">
        <f>IF(_xlfn.XLOOKUP(($A93&amp;"_"&amp;TEXT(G$2,"yyyy-mm-dd")),[1]SURVEY123!$A:$A,[1]SURVEY123!$AG:$AG,"")&lt;0,"0.0000",_xlfn.XLOOKUP(($A93&amp;"_"&amp;TEXT(G$2,"yyyy-mm-dd")),[1]SURVEY123!$A:$A,[1]SURVEY123!$AG:$AG,""))</f>
        <v/>
      </c>
      <c r="H93" s="17" t="str">
        <f>IF(_xlfn.XLOOKUP(($A93&amp;"_"&amp;TEXT(H$2,"yyyy-mm-dd")),[1]SURVEY123!$A:$A,[1]SURVEY123!$AG:$AG,"")&lt;0,"0.0000",_xlfn.XLOOKUP(($A93&amp;"_"&amp;TEXT(H$2,"yyyy-mm-dd")),[1]SURVEY123!$A:$A,[1]SURVEY123!$AG:$AG,""))</f>
        <v/>
      </c>
      <c r="I93" s="17" t="str">
        <f>IF(_xlfn.XLOOKUP(($A93&amp;"_"&amp;TEXT(I$2,"yyyy-mm-dd")),[1]SURVEY123!$A:$A,[1]SURVEY123!$AG:$AG,"")&lt;0,"0.0000",_xlfn.XLOOKUP(($A93&amp;"_"&amp;TEXT(I$2,"yyyy-mm-dd")),[1]SURVEY123!$A:$A,[1]SURVEY123!$AG:$AG,""))</f>
        <v/>
      </c>
      <c r="J93" s="17" t="str">
        <f>IF(_xlfn.XLOOKUP(($A93&amp;"_"&amp;TEXT(J$2,"yyyy-mm-dd")),[1]SURVEY123!$A:$A,[1]SURVEY123!$AG:$AG,"")&lt;0,"0.0000",_xlfn.XLOOKUP(($A93&amp;"_"&amp;TEXT(J$2,"yyyy-mm-dd")),[1]SURVEY123!$A:$A,[1]SURVEY123!$AG:$AG,""))</f>
        <v/>
      </c>
      <c r="K93" s="17" t="str">
        <f>IF(_xlfn.XLOOKUP(($A93&amp;"_"&amp;TEXT(K$2,"yyyy-mm-dd")),[1]SURVEY123!$A:$A,[1]SURVEY123!$AG:$AG,"")&lt;0,"0.0000",_xlfn.XLOOKUP(($A93&amp;"_"&amp;TEXT(K$2,"yyyy-mm-dd")),[1]SURVEY123!$A:$A,[1]SURVEY123!$AG:$AG,""))</f>
        <v/>
      </c>
      <c r="L93" s="17" t="str">
        <f>IF(_xlfn.XLOOKUP(($A93&amp;"_"&amp;TEXT(L$2,"yyyy-mm-dd")),[1]SURVEY123!$A:$A,[1]SURVEY123!$AG:$AG,"")&lt;0,"0.0000",_xlfn.XLOOKUP(($A93&amp;"_"&amp;TEXT(L$2,"yyyy-mm-dd")),[1]SURVEY123!$A:$A,[1]SURVEY123!$AG:$AG,""))</f>
        <v/>
      </c>
      <c r="M93" s="17" t="str">
        <f>IF(_xlfn.XLOOKUP(($A93&amp;"_"&amp;TEXT(M$2,"yyyy-mm-dd")),[1]SURVEY123!$A:$A,[1]SURVEY123!$AG:$AG,"")&lt;0,"0.0000",_xlfn.XLOOKUP(($A93&amp;"_"&amp;TEXT(M$2,"yyyy-mm-dd")),[1]SURVEY123!$A:$A,[1]SURVEY123!$AG:$AG,""))</f>
        <v/>
      </c>
      <c r="N93" s="17" t="str">
        <f>IF(_xlfn.XLOOKUP(($A93&amp;"_"&amp;TEXT(N$2,"yyyy-mm-dd")),[1]SURVEY123!$A:$A,[1]SURVEY123!$AG:$AG,"")&lt;0,"0.0000",_xlfn.XLOOKUP(($A93&amp;"_"&amp;TEXT(N$2,"yyyy-mm-dd")),[1]SURVEY123!$A:$A,[1]SURVEY123!$AG:$AG,""))</f>
        <v/>
      </c>
      <c r="O93" s="17" t="str">
        <f>IF(_xlfn.XLOOKUP(($A93&amp;"_"&amp;TEXT(O$2,"yyyy-mm-dd")),[1]SURVEY123!$A:$A,[1]SURVEY123!$AG:$AG,"")&lt;0,"0.0000",_xlfn.XLOOKUP(($A93&amp;"_"&amp;TEXT(O$2,"yyyy-mm-dd")),[1]SURVEY123!$A:$A,[1]SURVEY123!$AG:$AG,""))</f>
        <v/>
      </c>
      <c r="P93" s="17" t="str">
        <f>IF(_xlfn.XLOOKUP(($A93&amp;"_"&amp;TEXT(P$2,"yyyy-mm-dd")),[1]SURVEY123!$A:$A,[1]SURVEY123!$AG:$AG,"")&lt;0,"0.0000",_xlfn.XLOOKUP(($A93&amp;"_"&amp;TEXT(P$2,"yyyy-mm-dd")),[1]SURVEY123!$A:$A,[1]SURVEY123!$AG:$AG,""))</f>
        <v/>
      </c>
      <c r="Q93" s="16" t="str">
        <f>IF(_xlfn.XLOOKUP(($A93&amp;"_"&amp;TEXT(Q$2,"yyyy-mm-dd")),[1]SURVEY123!$A:$A,[1]SURVEY123!$AG:$AG,"")&lt;0,"0.0000",_xlfn.XLOOKUP(($A93&amp;"_"&amp;TEXT(Q$2,"yyyy-mm-dd")),[1]SURVEY123!$A:$A,[1]SURVEY123!$AG:$AG,""))</f>
        <v/>
      </c>
      <c r="R93" s="3">
        <f t="shared" si="4"/>
        <v>0</v>
      </c>
      <c r="S93" s="3">
        <f t="shared" si="5"/>
        <v>0</v>
      </c>
      <c r="T93" s="12" t="str" cm="1">
        <f t="array" ref="T93">_xlfn.IFS(B93="","NA",R93=0, "Excellent", S93=0, "Good", OR(S93=1, S93=2), "Fair", S93&gt;=3, "Poor")</f>
        <v>NA</v>
      </c>
    </row>
    <row r="94" spans="1:20">
      <c r="A94" s="3" t="s">
        <v>97</v>
      </c>
      <c r="B94" s="25" t="str">
        <f t="shared" si="3"/>
        <v/>
      </c>
      <c r="C94" s="17" t="str">
        <f>IF(_xlfn.XLOOKUP(($A94&amp;"_"&amp;TEXT(C$2,"yyyy-mm-dd")),[1]SURVEY123!$A:$A,[1]SURVEY123!$AG:$AG,"")&lt;0,"0.0000",_xlfn.XLOOKUP(($A94&amp;"_"&amp;TEXT(C$2,"yyyy-mm-dd")),[1]SURVEY123!$A:$A,[1]SURVEY123!$AG:$AG,""))</f>
        <v/>
      </c>
      <c r="D94" s="17" t="str">
        <f>IF(_xlfn.XLOOKUP(($A94&amp;"_"&amp;TEXT(D$2,"yyyy-mm-dd")),[1]SURVEY123!$A:$A,[1]SURVEY123!$AG:$AG,"")&lt;0,"0.0000",_xlfn.XLOOKUP(($A94&amp;"_"&amp;TEXT(D$2,"yyyy-mm-dd")),[1]SURVEY123!$A:$A,[1]SURVEY123!$AG:$AG,""))</f>
        <v/>
      </c>
      <c r="E94" s="17" t="str">
        <f>IF(_xlfn.XLOOKUP(($A94&amp;"_"&amp;TEXT(E$2,"yyyy-mm-dd")),[1]SURVEY123!$A:$A,[1]SURVEY123!$AG:$AG,"")&lt;0,"0.0000",_xlfn.XLOOKUP(($A94&amp;"_"&amp;TEXT(E$2,"yyyy-mm-dd")),[1]SURVEY123!$A:$A,[1]SURVEY123!$AG:$AG,""))</f>
        <v/>
      </c>
      <c r="F94" s="17" t="str">
        <f>IF(_xlfn.XLOOKUP(($A94&amp;"_"&amp;TEXT(F$2,"yyyy-mm-dd")),[1]SURVEY123!$A:$A,[1]SURVEY123!$AG:$AG,"")&lt;0,"0.0000",_xlfn.XLOOKUP(($A94&amp;"_"&amp;TEXT(F$2,"yyyy-mm-dd")),[1]SURVEY123!$A:$A,[1]SURVEY123!$AG:$AG,""))</f>
        <v/>
      </c>
      <c r="G94" s="17" t="str">
        <f>IF(_xlfn.XLOOKUP(($A94&amp;"_"&amp;TEXT(G$2,"yyyy-mm-dd")),[1]SURVEY123!$A:$A,[1]SURVEY123!$AG:$AG,"")&lt;0,"0.0000",_xlfn.XLOOKUP(($A94&amp;"_"&amp;TEXT(G$2,"yyyy-mm-dd")),[1]SURVEY123!$A:$A,[1]SURVEY123!$AG:$AG,""))</f>
        <v/>
      </c>
      <c r="H94" s="17" t="str">
        <f>IF(_xlfn.XLOOKUP(($A94&amp;"_"&amp;TEXT(H$2,"yyyy-mm-dd")),[1]SURVEY123!$A:$A,[1]SURVEY123!$AG:$AG,"")&lt;0,"0.0000",_xlfn.XLOOKUP(($A94&amp;"_"&amp;TEXT(H$2,"yyyy-mm-dd")),[1]SURVEY123!$A:$A,[1]SURVEY123!$AG:$AG,""))</f>
        <v/>
      </c>
      <c r="I94" s="17" t="str">
        <f>IF(_xlfn.XLOOKUP(($A94&amp;"_"&amp;TEXT(I$2,"yyyy-mm-dd")),[1]SURVEY123!$A:$A,[1]SURVEY123!$AG:$AG,"")&lt;0,"0.0000",_xlfn.XLOOKUP(($A94&amp;"_"&amp;TEXT(I$2,"yyyy-mm-dd")),[1]SURVEY123!$A:$A,[1]SURVEY123!$AG:$AG,""))</f>
        <v/>
      </c>
      <c r="J94" s="17" t="str">
        <f>IF(_xlfn.XLOOKUP(($A94&amp;"_"&amp;TEXT(J$2,"yyyy-mm-dd")),[1]SURVEY123!$A:$A,[1]SURVEY123!$AG:$AG,"")&lt;0,"0.0000",_xlfn.XLOOKUP(($A94&amp;"_"&amp;TEXT(J$2,"yyyy-mm-dd")),[1]SURVEY123!$A:$A,[1]SURVEY123!$AG:$AG,""))</f>
        <v/>
      </c>
      <c r="K94" s="17" t="str">
        <f>IF(_xlfn.XLOOKUP(($A94&amp;"_"&amp;TEXT(K$2,"yyyy-mm-dd")),[1]SURVEY123!$A:$A,[1]SURVEY123!$AG:$AG,"")&lt;0,"0.0000",_xlfn.XLOOKUP(($A94&amp;"_"&amp;TEXT(K$2,"yyyy-mm-dd")),[1]SURVEY123!$A:$A,[1]SURVEY123!$AG:$AG,""))</f>
        <v/>
      </c>
      <c r="L94" s="17" t="str">
        <f>IF(_xlfn.XLOOKUP(($A94&amp;"_"&amp;TEXT(L$2,"yyyy-mm-dd")),[1]SURVEY123!$A:$A,[1]SURVEY123!$AG:$AG,"")&lt;0,"0.0000",_xlfn.XLOOKUP(($A94&amp;"_"&amp;TEXT(L$2,"yyyy-mm-dd")),[1]SURVEY123!$A:$A,[1]SURVEY123!$AG:$AG,""))</f>
        <v/>
      </c>
      <c r="M94" s="17" t="str">
        <f>IF(_xlfn.XLOOKUP(($A94&amp;"_"&amp;TEXT(M$2,"yyyy-mm-dd")),[1]SURVEY123!$A:$A,[1]SURVEY123!$AG:$AG,"")&lt;0,"0.0000",_xlfn.XLOOKUP(($A94&amp;"_"&amp;TEXT(M$2,"yyyy-mm-dd")),[1]SURVEY123!$A:$A,[1]SURVEY123!$AG:$AG,""))</f>
        <v/>
      </c>
      <c r="N94" s="17" t="str">
        <f>IF(_xlfn.XLOOKUP(($A94&amp;"_"&amp;TEXT(N$2,"yyyy-mm-dd")),[1]SURVEY123!$A:$A,[1]SURVEY123!$AG:$AG,"")&lt;0,"0.0000",_xlfn.XLOOKUP(($A94&amp;"_"&amp;TEXT(N$2,"yyyy-mm-dd")),[1]SURVEY123!$A:$A,[1]SURVEY123!$AG:$AG,""))</f>
        <v/>
      </c>
      <c r="O94" s="17" t="str">
        <f>IF(_xlfn.XLOOKUP(($A94&amp;"_"&amp;TEXT(O$2,"yyyy-mm-dd")),[1]SURVEY123!$A:$A,[1]SURVEY123!$AG:$AG,"")&lt;0,"0.0000",_xlfn.XLOOKUP(($A94&amp;"_"&amp;TEXT(O$2,"yyyy-mm-dd")),[1]SURVEY123!$A:$A,[1]SURVEY123!$AG:$AG,""))</f>
        <v/>
      </c>
      <c r="P94" s="17" t="str">
        <f>IF(_xlfn.XLOOKUP(($A94&amp;"_"&amp;TEXT(P$2,"yyyy-mm-dd")),[1]SURVEY123!$A:$A,[1]SURVEY123!$AG:$AG,"")&lt;0,"0.0000",_xlfn.XLOOKUP(($A94&amp;"_"&amp;TEXT(P$2,"yyyy-mm-dd")),[1]SURVEY123!$A:$A,[1]SURVEY123!$AG:$AG,""))</f>
        <v/>
      </c>
      <c r="Q94" s="16" t="str">
        <f>IF(_xlfn.XLOOKUP(($A94&amp;"_"&amp;TEXT(Q$2,"yyyy-mm-dd")),[1]SURVEY123!$A:$A,[1]SURVEY123!$AG:$AG,"")&lt;0,"0.0000",_xlfn.XLOOKUP(($A94&amp;"_"&amp;TEXT(Q$2,"yyyy-mm-dd")),[1]SURVEY123!$A:$A,[1]SURVEY123!$AG:$AG,""))</f>
        <v/>
      </c>
      <c r="R94" s="3">
        <f t="shared" si="4"/>
        <v>0</v>
      </c>
      <c r="S94" s="3">
        <f t="shared" si="5"/>
        <v>0</v>
      </c>
      <c r="T94" s="12" t="str" cm="1">
        <f t="array" ref="T94">_xlfn.IFS(B94="","NA",R94=0, "Excellent", S94=0, "Good", OR(S94=1, S94=2), "Fair", S94&gt;=3, "Poor")</f>
        <v>NA</v>
      </c>
    </row>
    <row r="95" spans="1:20">
      <c r="A95" s="3" t="s">
        <v>98</v>
      </c>
      <c r="B95" s="25">
        <f t="shared" si="3"/>
        <v>3.9807500000000003E-2</v>
      </c>
      <c r="C95" s="17">
        <f>IF(_xlfn.XLOOKUP(($A95&amp;"_"&amp;TEXT(C$2,"yyyy-mm-dd")),[1]SURVEY123!$A:$A,[1]SURVEY123!$AG:$AG,"")&lt;0,"0.0000",_xlfn.XLOOKUP(($A95&amp;"_"&amp;TEXT(C$2,"yyyy-mm-dd")),[1]SURVEY123!$A:$A,[1]SURVEY123!$AG:$AG,""))</f>
        <v>3.3509999999999998E-2</v>
      </c>
      <c r="D95" s="17" t="str">
        <f>IF(_xlfn.XLOOKUP(($A95&amp;"_"&amp;TEXT(D$2,"yyyy-mm-dd")),[1]SURVEY123!$A:$A,[1]SURVEY123!$AG:$AG,"")&lt;0,"0.0000",_xlfn.XLOOKUP(($A95&amp;"_"&amp;TEXT(D$2,"yyyy-mm-dd")),[1]SURVEY123!$A:$A,[1]SURVEY123!$AG:$AG,""))</f>
        <v/>
      </c>
      <c r="E95" s="17">
        <f>IF(_xlfn.XLOOKUP(($A95&amp;"_"&amp;TEXT(E$2,"yyyy-mm-dd")),[1]SURVEY123!$A:$A,[1]SURVEY123!$AG:$AG,"")&lt;0,"0.0000",_xlfn.XLOOKUP(($A95&amp;"_"&amp;TEXT(E$2,"yyyy-mm-dd")),[1]SURVEY123!$A:$A,[1]SURVEY123!$AG:$AG,""))</f>
        <v>4.9110000000000001E-2</v>
      </c>
      <c r="F95" s="17">
        <f>IF(_xlfn.XLOOKUP(($A95&amp;"_"&amp;TEXT(F$2,"yyyy-mm-dd")),[1]SURVEY123!$A:$A,[1]SURVEY123!$AG:$AG,"")&lt;0,"0.0000",_xlfn.XLOOKUP(($A95&amp;"_"&amp;TEXT(F$2,"yyyy-mm-dd")),[1]SURVEY123!$A:$A,[1]SURVEY123!$AG:$AG,""))</f>
        <v>7.4410000000000004E-2</v>
      </c>
      <c r="G95" s="17">
        <f>IF(_xlfn.XLOOKUP(($A95&amp;"_"&amp;TEXT(G$2,"yyyy-mm-dd")),[1]SURVEY123!$A:$A,[1]SURVEY123!$AG:$AG,"")&lt;0,"0.0000",_xlfn.XLOOKUP(($A95&amp;"_"&amp;TEXT(G$2,"yyyy-mm-dd")),[1]SURVEY123!$A:$A,[1]SURVEY123!$AG:$AG,""))</f>
        <v>9.5009999999999997E-2</v>
      </c>
      <c r="H95" s="17" t="str">
        <f>IF(_xlfn.XLOOKUP(($A95&amp;"_"&amp;TEXT(H$2,"yyyy-mm-dd")),[1]SURVEY123!$A:$A,[1]SURVEY123!$AG:$AG,"")&lt;0,"0.0000",_xlfn.XLOOKUP(($A95&amp;"_"&amp;TEXT(H$2,"yyyy-mm-dd")),[1]SURVEY123!$A:$A,[1]SURVEY123!$AG:$AG,""))</f>
        <v/>
      </c>
      <c r="I95" s="17" t="str">
        <f>IF(_xlfn.XLOOKUP(($A95&amp;"_"&amp;TEXT(I$2,"yyyy-mm-dd")),[1]SURVEY123!$A:$A,[1]SURVEY123!$AG:$AG,"")&lt;0,"0.0000",_xlfn.XLOOKUP(($A95&amp;"_"&amp;TEXT(I$2,"yyyy-mm-dd")),[1]SURVEY123!$A:$A,[1]SURVEY123!$AG:$AG,""))</f>
        <v/>
      </c>
      <c r="J95" s="17" t="str">
        <f>IF(_xlfn.XLOOKUP(($A95&amp;"_"&amp;TEXT(J$2,"yyyy-mm-dd")),[1]SURVEY123!$A:$A,[1]SURVEY123!$AG:$AG,"")&lt;0,"0.0000",_xlfn.XLOOKUP(($A95&amp;"_"&amp;TEXT(J$2,"yyyy-mm-dd")),[1]SURVEY123!$A:$A,[1]SURVEY123!$AG:$AG,""))</f>
        <v/>
      </c>
      <c r="K95" s="17">
        <f>IF(_xlfn.XLOOKUP(($A95&amp;"_"&amp;TEXT(K$2,"yyyy-mm-dd")),[1]SURVEY123!$A:$A,[1]SURVEY123!$AG:$AG,"")&lt;0,"0.0000",_xlfn.XLOOKUP(($A95&amp;"_"&amp;TEXT(K$2,"yyyy-mm-dd")),[1]SURVEY123!$A:$A,[1]SURVEY123!$AG:$AG,""))</f>
        <v>3.0099999999999998E-2</v>
      </c>
      <c r="L95" s="17">
        <f>IF(_xlfn.XLOOKUP(($A95&amp;"_"&amp;TEXT(L$2,"yyyy-mm-dd")),[1]SURVEY123!$A:$A,[1]SURVEY123!$AG:$AG,"")&lt;0,"0.0000",_xlfn.XLOOKUP(($A95&amp;"_"&amp;TEXT(L$2,"yyyy-mm-dd")),[1]SURVEY123!$A:$A,[1]SURVEY123!$AG:$AG,""))</f>
        <v>9.0399999999999994E-3</v>
      </c>
      <c r="M95" s="17">
        <f>IF(_xlfn.XLOOKUP(($A95&amp;"_"&amp;TEXT(M$2,"yyyy-mm-dd")),[1]SURVEY123!$A:$A,[1]SURVEY123!$AG:$AG,"")&lt;0,"0.0000",_xlfn.XLOOKUP(($A95&amp;"_"&amp;TEXT(M$2,"yyyy-mm-dd")),[1]SURVEY123!$A:$A,[1]SURVEY123!$AG:$AG,""))</f>
        <v>1.711E-2</v>
      </c>
      <c r="N95" s="17">
        <f>IF(_xlfn.XLOOKUP(($A95&amp;"_"&amp;TEXT(N$2,"yyyy-mm-dd")),[1]SURVEY123!$A:$A,[1]SURVEY123!$AG:$AG,"")&lt;0,"0.0000",_xlfn.XLOOKUP(($A95&amp;"_"&amp;TEXT(N$2,"yyyy-mm-dd")),[1]SURVEY123!$A:$A,[1]SURVEY123!$AG:$AG,""))</f>
        <v>1.017E-2</v>
      </c>
      <c r="O95" s="17" t="str">
        <f>IF(_xlfn.XLOOKUP(($A95&amp;"_"&amp;TEXT(O$2,"yyyy-mm-dd")),[1]SURVEY123!$A:$A,[1]SURVEY123!$AG:$AG,"")&lt;0,"0.0000",_xlfn.XLOOKUP(($A95&amp;"_"&amp;TEXT(O$2,"yyyy-mm-dd")),[1]SURVEY123!$A:$A,[1]SURVEY123!$AG:$AG,""))</f>
        <v/>
      </c>
      <c r="P95" s="17" t="str">
        <f>IF(_xlfn.XLOOKUP(($A95&amp;"_"&amp;TEXT(P$2,"yyyy-mm-dd")),[1]SURVEY123!$A:$A,[1]SURVEY123!$AG:$AG,"")&lt;0,"0.0000",_xlfn.XLOOKUP(($A95&amp;"_"&amp;TEXT(P$2,"yyyy-mm-dd")),[1]SURVEY123!$A:$A,[1]SURVEY123!$AG:$AG,""))</f>
        <v/>
      </c>
      <c r="Q95" s="16" t="str">
        <f>IF(_xlfn.XLOOKUP(($A95&amp;"_"&amp;TEXT(Q$2,"yyyy-mm-dd")),[1]SURVEY123!$A:$A,[1]SURVEY123!$AG:$AG,"")&lt;0,"0.0000",_xlfn.XLOOKUP(($A95&amp;"_"&amp;TEXT(Q$2,"yyyy-mm-dd")),[1]SURVEY123!$A:$A,[1]SURVEY123!$AG:$AG,""))</f>
        <v/>
      </c>
      <c r="R95" s="3">
        <f t="shared" si="4"/>
        <v>2</v>
      </c>
      <c r="S95" s="3">
        <f t="shared" si="5"/>
        <v>0</v>
      </c>
      <c r="T95" s="12" t="str" cm="1">
        <f t="array" ref="T95">_xlfn.IFS(B95="","NA",R95=0, "Excellent", S95=0, "Good", OR(S95=1, S95=2), "Fair", S95&gt;=3, "Poor")</f>
        <v>Good</v>
      </c>
    </row>
    <row r="96" spans="1:20">
      <c r="A96" s="3" t="s">
        <v>99</v>
      </c>
      <c r="B96" s="25">
        <f t="shared" si="3"/>
        <v>5.1242499999999996E-2</v>
      </c>
      <c r="C96" s="17">
        <f>IF(_xlfn.XLOOKUP(($A96&amp;"_"&amp;TEXT(C$2,"yyyy-mm-dd")),[1]SURVEY123!$A:$A,[1]SURVEY123!$AG:$AG,"")&lt;0,"0.0000",_xlfn.XLOOKUP(($A96&amp;"_"&amp;TEXT(C$2,"yyyy-mm-dd")),[1]SURVEY123!$A:$A,[1]SURVEY123!$AG:$AG,""))</f>
        <v>4.6240000000000003E-2</v>
      </c>
      <c r="D96" s="17" t="str">
        <f>IF(_xlfn.XLOOKUP(($A96&amp;"_"&amp;TEXT(D$2,"yyyy-mm-dd")),[1]SURVEY123!$A:$A,[1]SURVEY123!$AG:$AG,"")&lt;0,"0.0000",_xlfn.XLOOKUP(($A96&amp;"_"&amp;TEXT(D$2,"yyyy-mm-dd")),[1]SURVEY123!$A:$A,[1]SURVEY123!$AG:$AG,""))</f>
        <v/>
      </c>
      <c r="E96" s="17">
        <f>IF(_xlfn.XLOOKUP(($A96&amp;"_"&amp;TEXT(E$2,"yyyy-mm-dd")),[1]SURVEY123!$A:$A,[1]SURVEY123!$AG:$AG,"")&lt;0,"0.0000",_xlfn.XLOOKUP(($A96&amp;"_"&amp;TEXT(E$2,"yyyy-mm-dd")),[1]SURVEY123!$A:$A,[1]SURVEY123!$AG:$AG,""))</f>
        <v>4.3400000000000001E-2</v>
      </c>
      <c r="F96" s="17">
        <f>IF(_xlfn.XLOOKUP(($A96&amp;"_"&amp;TEXT(F$2,"yyyy-mm-dd")),[1]SURVEY123!$A:$A,[1]SURVEY123!$AG:$AG,"")&lt;0,"0.0000",_xlfn.XLOOKUP(($A96&amp;"_"&amp;TEXT(F$2,"yyyy-mm-dd")),[1]SURVEY123!$A:$A,[1]SURVEY123!$AG:$AG,""))</f>
        <v>4.82E-2</v>
      </c>
      <c r="G96" s="17">
        <f>IF(_xlfn.XLOOKUP(($A96&amp;"_"&amp;TEXT(G$2,"yyyy-mm-dd")),[1]SURVEY123!$A:$A,[1]SURVEY123!$AG:$AG,"")&lt;0,"0.0000",_xlfn.XLOOKUP(($A96&amp;"_"&amp;TEXT(G$2,"yyyy-mm-dd")),[1]SURVEY123!$A:$A,[1]SURVEY123!$AG:$AG,""))</f>
        <v>6.5250000000000002E-2</v>
      </c>
      <c r="H96" s="17" t="str">
        <f>IF(_xlfn.XLOOKUP(($A96&amp;"_"&amp;TEXT(H$2,"yyyy-mm-dd")),[1]SURVEY123!$A:$A,[1]SURVEY123!$AG:$AG,"")&lt;0,"0.0000",_xlfn.XLOOKUP(($A96&amp;"_"&amp;TEXT(H$2,"yyyy-mm-dd")),[1]SURVEY123!$A:$A,[1]SURVEY123!$AG:$AG,""))</f>
        <v/>
      </c>
      <c r="I96" s="17" t="str">
        <f>IF(_xlfn.XLOOKUP(($A96&amp;"_"&amp;TEXT(I$2,"yyyy-mm-dd")),[1]SURVEY123!$A:$A,[1]SURVEY123!$AG:$AG,"")&lt;0,"0.0000",_xlfn.XLOOKUP(($A96&amp;"_"&amp;TEXT(I$2,"yyyy-mm-dd")),[1]SURVEY123!$A:$A,[1]SURVEY123!$AG:$AG,""))</f>
        <v/>
      </c>
      <c r="J96" s="17" t="str">
        <f>IF(_xlfn.XLOOKUP(($A96&amp;"_"&amp;TEXT(J$2,"yyyy-mm-dd")),[1]SURVEY123!$A:$A,[1]SURVEY123!$AG:$AG,"")&lt;0,"0.0000",_xlfn.XLOOKUP(($A96&amp;"_"&amp;TEXT(J$2,"yyyy-mm-dd")),[1]SURVEY123!$A:$A,[1]SURVEY123!$AG:$AG,""))</f>
        <v/>
      </c>
      <c r="K96" s="17">
        <f>IF(_xlfn.XLOOKUP(($A96&amp;"_"&amp;TEXT(K$2,"yyyy-mm-dd")),[1]SURVEY123!$A:$A,[1]SURVEY123!$AG:$AG,"")&lt;0,"0.0000",_xlfn.XLOOKUP(($A96&amp;"_"&amp;TEXT(K$2,"yyyy-mm-dd")),[1]SURVEY123!$A:$A,[1]SURVEY123!$AG:$AG,""))</f>
        <v>1.6570000000000001E-2</v>
      </c>
      <c r="L96" s="17">
        <f>IF(_xlfn.XLOOKUP(($A96&amp;"_"&amp;TEXT(L$2,"yyyy-mm-dd")),[1]SURVEY123!$A:$A,[1]SURVEY123!$AG:$AG,"")&lt;0,"0.0000",_xlfn.XLOOKUP(($A96&amp;"_"&amp;TEXT(L$2,"yyyy-mm-dd")),[1]SURVEY123!$A:$A,[1]SURVEY123!$AG:$AG,""))</f>
        <v>7.5120000000000006E-2</v>
      </c>
      <c r="M96" s="17">
        <f>IF(_xlfn.XLOOKUP(($A96&amp;"_"&amp;TEXT(M$2,"yyyy-mm-dd")),[1]SURVEY123!$A:$A,[1]SURVEY123!$AG:$AG,"")&lt;0,"0.0000",_xlfn.XLOOKUP(($A96&amp;"_"&amp;TEXT(M$2,"yyyy-mm-dd")),[1]SURVEY123!$A:$A,[1]SURVEY123!$AG:$AG,""))</f>
        <v>6.5900000000000004E-3</v>
      </c>
      <c r="N96" s="17">
        <f>IF(_xlfn.XLOOKUP(($A96&amp;"_"&amp;TEXT(N$2,"yyyy-mm-dd")),[1]SURVEY123!$A:$A,[1]SURVEY123!$AG:$AG,"")&lt;0,"0.0000",_xlfn.XLOOKUP(($A96&amp;"_"&amp;TEXT(N$2,"yyyy-mm-dd")),[1]SURVEY123!$A:$A,[1]SURVEY123!$AG:$AG,""))</f>
        <v>0.10857</v>
      </c>
      <c r="O96" s="17" t="str">
        <f>IF(_xlfn.XLOOKUP(($A96&amp;"_"&amp;TEXT(O$2,"yyyy-mm-dd")),[1]SURVEY123!$A:$A,[1]SURVEY123!$AG:$AG,"")&lt;0,"0.0000",_xlfn.XLOOKUP(($A96&amp;"_"&amp;TEXT(O$2,"yyyy-mm-dd")),[1]SURVEY123!$A:$A,[1]SURVEY123!$AG:$AG,""))</f>
        <v/>
      </c>
      <c r="P96" s="17" t="str">
        <f>IF(_xlfn.XLOOKUP(($A96&amp;"_"&amp;TEXT(P$2,"yyyy-mm-dd")),[1]SURVEY123!$A:$A,[1]SURVEY123!$AG:$AG,"")&lt;0,"0.0000",_xlfn.XLOOKUP(($A96&amp;"_"&amp;TEXT(P$2,"yyyy-mm-dd")),[1]SURVEY123!$A:$A,[1]SURVEY123!$AG:$AG,""))</f>
        <v/>
      </c>
      <c r="Q96" s="16" t="str">
        <f>IF(_xlfn.XLOOKUP(($A96&amp;"_"&amp;TEXT(Q$2,"yyyy-mm-dd")),[1]SURVEY123!$A:$A,[1]SURVEY123!$AG:$AG,"")&lt;0,"0.0000",_xlfn.XLOOKUP(($A96&amp;"_"&amp;TEXT(Q$2,"yyyy-mm-dd")),[1]SURVEY123!$A:$A,[1]SURVEY123!$AG:$AG,""))</f>
        <v/>
      </c>
      <c r="R96" s="3">
        <f t="shared" si="4"/>
        <v>3</v>
      </c>
      <c r="S96" s="3">
        <f t="shared" si="5"/>
        <v>1</v>
      </c>
      <c r="T96" s="12" t="str" cm="1">
        <f t="array" ref="T96">_xlfn.IFS(B96="","NA",R96=0, "Excellent", S96=0, "Good", OR(S96=1, S96=2), "Fair", S96&gt;=3, "Poor")</f>
        <v>Fair</v>
      </c>
    </row>
    <row r="97" spans="1:20">
      <c r="A97" s="3" t="s">
        <v>100</v>
      </c>
      <c r="B97" s="25">
        <f t="shared" si="3"/>
        <v>9.8165000000000002E-2</v>
      </c>
      <c r="C97" s="17" t="str">
        <f>IF(_xlfn.XLOOKUP(($A97&amp;"_"&amp;TEXT(C$2,"yyyy-mm-dd")),[1]SURVEY123!$A:$A,[1]SURVEY123!$AG:$AG,"")&lt;0,"0.0000",_xlfn.XLOOKUP(($A97&amp;"_"&amp;TEXT(C$2,"yyyy-mm-dd")),[1]SURVEY123!$A:$A,[1]SURVEY123!$AG:$AG,""))</f>
        <v/>
      </c>
      <c r="D97" s="17" t="str">
        <f>IF(_xlfn.XLOOKUP(($A97&amp;"_"&amp;TEXT(D$2,"yyyy-mm-dd")),[1]SURVEY123!$A:$A,[1]SURVEY123!$AG:$AG,"")&lt;0,"0.0000",_xlfn.XLOOKUP(($A97&amp;"_"&amp;TEXT(D$2,"yyyy-mm-dd")),[1]SURVEY123!$A:$A,[1]SURVEY123!$AG:$AG,""))</f>
        <v/>
      </c>
      <c r="E97" s="17" t="str">
        <f>IF(_xlfn.XLOOKUP(($A97&amp;"_"&amp;TEXT(E$2,"yyyy-mm-dd")),[1]SURVEY123!$A:$A,[1]SURVEY123!$AG:$AG,"")&lt;0,"0.0000",_xlfn.XLOOKUP(($A97&amp;"_"&amp;TEXT(E$2,"yyyy-mm-dd")),[1]SURVEY123!$A:$A,[1]SURVEY123!$AG:$AG,""))</f>
        <v/>
      </c>
      <c r="F97" s="17" t="str">
        <f>IF(_xlfn.XLOOKUP(($A97&amp;"_"&amp;TEXT(F$2,"yyyy-mm-dd")),[1]SURVEY123!$A:$A,[1]SURVEY123!$AG:$AG,"")&lt;0,"0.0000",_xlfn.XLOOKUP(($A97&amp;"_"&amp;TEXT(F$2,"yyyy-mm-dd")),[1]SURVEY123!$A:$A,[1]SURVEY123!$AG:$AG,""))</f>
        <v/>
      </c>
      <c r="G97" s="17" t="str">
        <f>IF(_xlfn.XLOOKUP(($A97&amp;"_"&amp;TEXT(G$2,"yyyy-mm-dd")),[1]SURVEY123!$A:$A,[1]SURVEY123!$AG:$AG,"")&lt;0,"0.0000",_xlfn.XLOOKUP(($A97&amp;"_"&amp;TEXT(G$2,"yyyy-mm-dd")),[1]SURVEY123!$A:$A,[1]SURVEY123!$AG:$AG,""))</f>
        <v/>
      </c>
      <c r="H97" s="17" t="str">
        <f>IF(_xlfn.XLOOKUP(($A97&amp;"_"&amp;TEXT(H$2,"yyyy-mm-dd")),[1]SURVEY123!$A:$A,[1]SURVEY123!$AG:$AG,"")&lt;0,"0.0000",_xlfn.XLOOKUP(($A97&amp;"_"&amp;TEXT(H$2,"yyyy-mm-dd")),[1]SURVEY123!$A:$A,[1]SURVEY123!$AG:$AG,""))</f>
        <v/>
      </c>
      <c r="I97" s="17">
        <f>IF(_xlfn.XLOOKUP(($A97&amp;"_"&amp;TEXT(I$2,"yyyy-mm-dd")),[1]SURVEY123!$A:$A,[1]SURVEY123!$AG:$AG,"")&lt;0,"0.0000",_xlfn.XLOOKUP(($A97&amp;"_"&amp;TEXT(I$2,"yyyy-mm-dd")),[1]SURVEY123!$A:$A,[1]SURVEY123!$AG:$AG,""))</f>
        <v>9.5420000000000005E-2</v>
      </c>
      <c r="J97" s="17">
        <f>IF(_xlfn.XLOOKUP(($A97&amp;"_"&amp;TEXT(J$2,"yyyy-mm-dd")),[1]SURVEY123!$A:$A,[1]SURVEY123!$AG:$AG,"")&lt;0,"0.0000",_xlfn.XLOOKUP(($A97&amp;"_"&amp;TEXT(J$2,"yyyy-mm-dd")),[1]SURVEY123!$A:$A,[1]SURVEY123!$AG:$AG,""))</f>
        <v>0.11405999999999999</v>
      </c>
      <c r="K97" s="17">
        <f>IF(_xlfn.XLOOKUP(($A97&amp;"_"&amp;TEXT(K$2,"yyyy-mm-dd")),[1]SURVEY123!$A:$A,[1]SURVEY123!$AG:$AG,"")&lt;0,"0.0000",_xlfn.XLOOKUP(($A97&amp;"_"&amp;TEXT(K$2,"yyyy-mm-dd")),[1]SURVEY123!$A:$A,[1]SURVEY123!$AG:$AG,""))</f>
        <v>0.19009000000000001</v>
      </c>
      <c r="L97" s="17">
        <f>IF(_xlfn.XLOOKUP(($A97&amp;"_"&amp;TEXT(L$2,"yyyy-mm-dd")),[1]SURVEY123!$A:$A,[1]SURVEY123!$AG:$AG,"")&lt;0,"0.0000",_xlfn.XLOOKUP(($A97&amp;"_"&amp;TEXT(L$2,"yyyy-mm-dd")),[1]SURVEY123!$A:$A,[1]SURVEY123!$AG:$AG,""))</f>
        <v>6.5040000000000001E-2</v>
      </c>
      <c r="M97" s="17">
        <f>IF(_xlfn.XLOOKUP(($A97&amp;"_"&amp;TEXT(M$2,"yyyy-mm-dd")),[1]SURVEY123!$A:$A,[1]SURVEY123!$AG:$AG,"")&lt;0,"0.0000",_xlfn.XLOOKUP(($A97&amp;"_"&amp;TEXT(M$2,"yyyy-mm-dd")),[1]SURVEY123!$A:$A,[1]SURVEY123!$AG:$AG,""))</f>
        <v>5.3400000000000003E-2</v>
      </c>
      <c r="N97" s="17">
        <f>IF(_xlfn.XLOOKUP(($A97&amp;"_"&amp;TEXT(N$2,"yyyy-mm-dd")),[1]SURVEY123!$A:$A,[1]SURVEY123!$AG:$AG,"")&lt;0,"0.0000",_xlfn.XLOOKUP(($A97&amp;"_"&amp;TEXT(N$2,"yyyy-mm-dd")),[1]SURVEY123!$A:$A,[1]SURVEY123!$AG:$AG,""))</f>
        <v>7.0980000000000001E-2</v>
      </c>
      <c r="O97" s="17" t="str">
        <f>IF(_xlfn.XLOOKUP(($A97&amp;"_"&amp;TEXT(O$2,"yyyy-mm-dd")),[1]SURVEY123!$A:$A,[1]SURVEY123!$AG:$AG,"")&lt;0,"0.0000",_xlfn.XLOOKUP(($A97&amp;"_"&amp;TEXT(O$2,"yyyy-mm-dd")),[1]SURVEY123!$A:$A,[1]SURVEY123!$AG:$AG,""))</f>
        <v/>
      </c>
      <c r="P97" s="17" t="str">
        <f>IF(_xlfn.XLOOKUP(($A97&amp;"_"&amp;TEXT(P$2,"yyyy-mm-dd")),[1]SURVEY123!$A:$A,[1]SURVEY123!$AG:$AG,"")&lt;0,"0.0000",_xlfn.XLOOKUP(($A97&amp;"_"&amp;TEXT(P$2,"yyyy-mm-dd")),[1]SURVEY123!$A:$A,[1]SURVEY123!$AG:$AG,""))</f>
        <v/>
      </c>
      <c r="Q97" s="16" t="str">
        <f>IF(_xlfn.XLOOKUP(($A97&amp;"_"&amp;TEXT(Q$2,"yyyy-mm-dd")),[1]SURVEY123!$A:$A,[1]SURVEY123!$AG:$AG,"")&lt;0,"0.0000",_xlfn.XLOOKUP(($A97&amp;"_"&amp;TEXT(Q$2,"yyyy-mm-dd")),[1]SURVEY123!$A:$A,[1]SURVEY123!$AG:$AG,""))</f>
        <v/>
      </c>
      <c r="R97" s="3">
        <f t="shared" si="4"/>
        <v>6</v>
      </c>
      <c r="S97" s="3">
        <f t="shared" si="5"/>
        <v>2</v>
      </c>
      <c r="T97" s="12" t="str" cm="1">
        <f t="array" ref="T97">_xlfn.IFS(B97="","NA",R97=0, "Excellent", S97=0, "Good", OR(S97=1, S97=2), "Fair", S97&gt;=3, "Poor")</f>
        <v>Fair</v>
      </c>
    </row>
    <row r="98" spans="1:20">
      <c r="A98" s="3" t="s">
        <v>101</v>
      </c>
      <c r="B98" s="25">
        <f t="shared" si="3"/>
        <v>5.5790909090909085E-2</v>
      </c>
      <c r="C98" s="17">
        <f>IF(_xlfn.XLOOKUP(($A98&amp;"_"&amp;TEXT(C$2,"yyyy-mm-dd")),[1]SURVEY123!$A:$A,[1]SURVEY123!$AG:$AG,"")&lt;0,"0.0000",_xlfn.XLOOKUP(($A98&amp;"_"&amp;TEXT(C$2,"yyyy-mm-dd")),[1]SURVEY123!$A:$A,[1]SURVEY123!$AG:$AG,""))</f>
        <v>8.6690000000000003E-2</v>
      </c>
      <c r="D98" s="17">
        <f>IF(_xlfn.XLOOKUP(($A98&amp;"_"&amp;TEXT(D$2,"yyyy-mm-dd")),[1]SURVEY123!$A:$A,[1]SURVEY123!$AG:$AG,"")&lt;0,"0.0000",_xlfn.XLOOKUP(($A98&amp;"_"&amp;TEXT(D$2,"yyyy-mm-dd")),[1]SURVEY123!$A:$A,[1]SURVEY123!$AG:$AG,""))</f>
        <v>1.4919999999999999E-2</v>
      </c>
      <c r="E98" s="17">
        <f>IF(_xlfn.XLOOKUP(($A98&amp;"_"&amp;TEXT(E$2,"yyyy-mm-dd")),[1]SURVEY123!$A:$A,[1]SURVEY123!$AG:$AG,"")&lt;0,"0.0000",_xlfn.XLOOKUP(($A98&amp;"_"&amp;TEXT(E$2,"yyyy-mm-dd")),[1]SURVEY123!$A:$A,[1]SURVEY123!$AG:$AG,""))</f>
        <v>4.2759999999999999E-2</v>
      </c>
      <c r="F98" s="17">
        <f>IF(_xlfn.XLOOKUP(($A98&amp;"_"&amp;TEXT(F$2,"yyyy-mm-dd")),[1]SURVEY123!$A:$A,[1]SURVEY123!$AG:$AG,"")&lt;0,"0.0000",_xlfn.XLOOKUP(($A98&amp;"_"&amp;TEXT(F$2,"yyyy-mm-dd")),[1]SURVEY123!$A:$A,[1]SURVEY123!$AG:$AG,""))</f>
        <v>8.8889999999999997E-2</v>
      </c>
      <c r="G98" s="17">
        <f>IF(_xlfn.XLOOKUP(($A98&amp;"_"&amp;TEXT(G$2,"yyyy-mm-dd")),[1]SURVEY123!$A:$A,[1]SURVEY123!$AG:$AG,"")&lt;0,"0.0000",_xlfn.XLOOKUP(($A98&amp;"_"&amp;TEXT(G$2,"yyyy-mm-dd")),[1]SURVEY123!$A:$A,[1]SURVEY123!$AG:$AG,""))</f>
        <v>1.115E-2</v>
      </c>
      <c r="H98" s="17" t="str">
        <f>IF(_xlfn.XLOOKUP(($A98&amp;"_"&amp;TEXT(H$2,"yyyy-mm-dd")),[1]SURVEY123!$A:$A,[1]SURVEY123!$AG:$AG,"")&lt;0,"0.0000",_xlfn.XLOOKUP(($A98&amp;"_"&amp;TEXT(H$2,"yyyy-mm-dd")),[1]SURVEY123!$A:$A,[1]SURVEY123!$AG:$AG,""))</f>
        <v/>
      </c>
      <c r="I98" s="17">
        <f>IF(_xlfn.XLOOKUP(($A98&amp;"_"&amp;TEXT(I$2,"yyyy-mm-dd")),[1]SURVEY123!$A:$A,[1]SURVEY123!$AG:$AG,"")&lt;0,"0.0000",_xlfn.XLOOKUP(($A98&amp;"_"&amp;TEXT(I$2,"yyyy-mm-dd")),[1]SURVEY123!$A:$A,[1]SURVEY123!$AG:$AG,""))</f>
        <v>4.7710000000000002E-2</v>
      </c>
      <c r="J98" s="17">
        <f>IF(_xlfn.XLOOKUP(($A98&amp;"_"&amp;TEXT(J$2,"yyyy-mm-dd")),[1]SURVEY123!$A:$A,[1]SURVEY123!$AG:$AG,"")&lt;0,"0.0000",_xlfn.XLOOKUP(($A98&amp;"_"&amp;TEXT(J$2,"yyyy-mm-dd")),[1]SURVEY123!$A:$A,[1]SURVEY123!$AG:$AG,""))</f>
        <v>2.2720000000000001E-2</v>
      </c>
      <c r="K98" s="17">
        <f>IF(_xlfn.XLOOKUP(($A98&amp;"_"&amp;TEXT(K$2,"yyyy-mm-dd")),[1]SURVEY123!$A:$A,[1]SURVEY123!$AG:$AG,"")&lt;0,"0.0000",_xlfn.XLOOKUP(($A98&amp;"_"&amp;TEXT(K$2,"yyyy-mm-dd")),[1]SURVEY123!$A:$A,[1]SURVEY123!$AG:$AG,""))</f>
        <v>0.12654000000000001</v>
      </c>
      <c r="L98" s="17">
        <f>IF(_xlfn.XLOOKUP(($A98&amp;"_"&amp;TEXT(L$2,"yyyy-mm-dd")),[1]SURVEY123!$A:$A,[1]SURVEY123!$AG:$AG,"")&lt;0,"0.0000",_xlfn.XLOOKUP(($A98&amp;"_"&amp;TEXT(L$2,"yyyy-mm-dd")),[1]SURVEY123!$A:$A,[1]SURVEY123!$AG:$AG,""))</f>
        <v>9.8530000000000006E-2</v>
      </c>
      <c r="M98" s="17">
        <f>IF(_xlfn.XLOOKUP(($A98&amp;"_"&amp;TEXT(M$2,"yyyy-mm-dd")),[1]SURVEY123!$A:$A,[1]SURVEY123!$AG:$AG,"")&lt;0,"0.0000",_xlfn.XLOOKUP(($A98&amp;"_"&amp;TEXT(M$2,"yyyy-mm-dd")),[1]SURVEY123!$A:$A,[1]SURVEY123!$AG:$AG,""))</f>
        <v>2.1940000000000001E-2</v>
      </c>
      <c r="N98" s="17">
        <f>IF(_xlfn.XLOOKUP(($A98&amp;"_"&amp;TEXT(N$2,"yyyy-mm-dd")),[1]SURVEY123!$A:$A,[1]SURVEY123!$AG:$AG,"")&lt;0,"0.0000",_xlfn.XLOOKUP(($A98&amp;"_"&amp;TEXT(N$2,"yyyy-mm-dd")),[1]SURVEY123!$A:$A,[1]SURVEY123!$AG:$AG,""))</f>
        <v>5.185E-2</v>
      </c>
      <c r="O98" s="17" t="str">
        <f>IF(_xlfn.XLOOKUP(($A98&amp;"_"&amp;TEXT(O$2,"yyyy-mm-dd")),[1]SURVEY123!$A:$A,[1]SURVEY123!$AG:$AG,"")&lt;0,"0.0000",_xlfn.XLOOKUP(($A98&amp;"_"&amp;TEXT(O$2,"yyyy-mm-dd")),[1]SURVEY123!$A:$A,[1]SURVEY123!$AG:$AG,""))</f>
        <v/>
      </c>
      <c r="P98" s="17" t="str">
        <f>IF(_xlfn.XLOOKUP(($A98&amp;"_"&amp;TEXT(P$2,"yyyy-mm-dd")),[1]SURVEY123!$A:$A,[1]SURVEY123!$AG:$AG,"")&lt;0,"0.0000",_xlfn.XLOOKUP(($A98&amp;"_"&amp;TEXT(P$2,"yyyy-mm-dd")),[1]SURVEY123!$A:$A,[1]SURVEY123!$AG:$AG,""))</f>
        <v/>
      </c>
      <c r="Q98" s="16" t="str">
        <f>IF(_xlfn.XLOOKUP(($A98&amp;"_"&amp;TEXT(Q$2,"yyyy-mm-dd")),[1]SURVEY123!$A:$A,[1]SURVEY123!$AG:$AG,"")&lt;0,"0.0000",_xlfn.XLOOKUP(($A98&amp;"_"&amp;TEXT(Q$2,"yyyy-mm-dd")),[1]SURVEY123!$A:$A,[1]SURVEY123!$AG:$AG,""))</f>
        <v/>
      </c>
      <c r="R98" s="3">
        <f t="shared" si="4"/>
        <v>5</v>
      </c>
      <c r="S98" s="3">
        <f t="shared" si="5"/>
        <v>1</v>
      </c>
      <c r="T98" s="12" t="str" cm="1">
        <f t="array" ref="T98">_xlfn.IFS(B98="","NA",R98=0, "Excellent", S98=0, "Good", OR(S98=1, S98=2), "Fair", S98&gt;=3, "Poor")</f>
        <v>Fair</v>
      </c>
    </row>
    <row r="99" spans="1:20">
      <c r="A99" s="4" t="s">
        <v>102</v>
      </c>
      <c r="B99" s="25">
        <f t="shared" si="3"/>
        <v>0.10696000000000001</v>
      </c>
      <c r="C99" s="17">
        <f>IF(_xlfn.XLOOKUP(($A99&amp;"_"&amp;TEXT(C$2,"yyyy-mm-dd")),[1]SURVEY123!$A:$A,[1]SURVEY123!$AG:$AG,"")&lt;0,"0.0000",_xlfn.XLOOKUP(($A99&amp;"_"&amp;TEXT(C$2,"yyyy-mm-dd")),[1]SURVEY123!$A:$A,[1]SURVEY123!$AG:$AG,""))</f>
        <v>9.7350000000000006E-2</v>
      </c>
      <c r="D99" s="17">
        <f>IF(_xlfn.XLOOKUP(($A99&amp;"_"&amp;TEXT(D$2,"yyyy-mm-dd")),[1]SURVEY123!$A:$A,[1]SURVEY123!$AG:$AG,"")&lt;0,"0.0000",_xlfn.XLOOKUP(($A99&amp;"_"&amp;TEXT(D$2,"yyyy-mm-dd")),[1]SURVEY123!$A:$A,[1]SURVEY123!$AG:$AG,""))</f>
        <v>2.8680000000000001E-2</v>
      </c>
      <c r="E99" s="17">
        <f>IF(_xlfn.XLOOKUP(($A99&amp;"_"&amp;TEXT(E$2,"yyyy-mm-dd")),[1]SURVEY123!$A:$A,[1]SURVEY123!$AG:$AG,"")&lt;0,"0.0000",_xlfn.XLOOKUP(($A99&amp;"_"&amp;TEXT(E$2,"yyyy-mm-dd")),[1]SURVEY123!$A:$A,[1]SURVEY123!$AG:$AG,""))</f>
        <v>3.1210000000000002E-2</v>
      </c>
      <c r="F99" s="17">
        <f>IF(_xlfn.XLOOKUP(($A99&amp;"_"&amp;TEXT(F$2,"yyyy-mm-dd")),[1]SURVEY123!$A:$A,[1]SURVEY123!$AG:$AG,"")&lt;0,"0.0000",_xlfn.XLOOKUP(($A99&amp;"_"&amp;TEXT(F$2,"yyyy-mm-dd")),[1]SURVEY123!$A:$A,[1]SURVEY123!$AG:$AG,""))</f>
        <v>1.391E-2</v>
      </c>
      <c r="G99" s="17">
        <f>IF(_xlfn.XLOOKUP(($A99&amp;"_"&amp;TEXT(G$2,"yyyy-mm-dd")),[1]SURVEY123!$A:$A,[1]SURVEY123!$AG:$AG,"")&lt;0,"0.0000",_xlfn.XLOOKUP(($A99&amp;"_"&amp;TEXT(G$2,"yyyy-mm-dd")),[1]SURVEY123!$A:$A,[1]SURVEY123!$AG:$AG,""))</f>
        <v>0.80832000000000004</v>
      </c>
      <c r="H99" s="17">
        <f>IF(_xlfn.XLOOKUP(($A99&amp;"_"&amp;TEXT(H$2,"yyyy-mm-dd")),[1]SURVEY123!$A:$A,[1]SURVEY123!$AG:$AG,"")&lt;0,"0.0000",_xlfn.XLOOKUP(($A99&amp;"_"&amp;TEXT(H$2,"yyyy-mm-dd")),[1]SURVEY123!$A:$A,[1]SURVEY123!$AG:$AG,""))</f>
        <v>8.1170000000000006E-2</v>
      </c>
      <c r="I99" s="17">
        <f>IF(_xlfn.XLOOKUP(($A99&amp;"_"&amp;TEXT(I$2,"yyyy-mm-dd")),[1]SURVEY123!$A:$A,[1]SURVEY123!$AG:$AG,"")&lt;0,"0.0000",_xlfn.XLOOKUP(($A99&amp;"_"&amp;TEXT(I$2,"yyyy-mm-dd")),[1]SURVEY123!$A:$A,[1]SURVEY123!$AG:$AG,""))</f>
        <v>5.1529999999999999E-2</v>
      </c>
      <c r="J99" s="17">
        <f>IF(_xlfn.XLOOKUP(($A99&amp;"_"&amp;TEXT(J$2,"yyyy-mm-dd")),[1]SURVEY123!$A:$A,[1]SURVEY123!$AG:$AG,"")&lt;0,"0.0000",_xlfn.XLOOKUP(($A99&amp;"_"&amp;TEXT(J$2,"yyyy-mm-dd")),[1]SURVEY123!$A:$A,[1]SURVEY123!$AG:$AG,""))</f>
        <v>5.987E-2</v>
      </c>
      <c r="K99" s="17">
        <f>IF(_xlfn.XLOOKUP(($A99&amp;"_"&amp;TEXT(K$2,"yyyy-mm-dd")),[1]SURVEY123!$A:$A,[1]SURVEY123!$AG:$AG,"")&lt;0,"0.0000",_xlfn.XLOOKUP(($A99&amp;"_"&amp;TEXT(K$2,"yyyy-mm-dd")),[1]SURVEY123!$A:$A,[1]SURVEY123!$AG:$AG,""))</f>
        <v>1.8749999999999999E-2</v>
      </c>
      <c r="L99" s="17">
        <f>IF(_xlfn.XLOOKUP(($A99&amp;"_"&amp;TEXT(L$2,"yyyy-mm-dd")),[1]SURVEY123!$A:$A,[1]SURVEY123!$AG:$AG,"")&lt;0,"0.0000",_xlfn.XLOOKUP(($A99&amp;"_"&amp;TEXT(L$2,"yyyy-mm-dd")),[1]SURVEY123!$A:$A,[1]SURVEY123!$AG:$AG,""))</f>
        <v>2.792E-2</v>
      </c>
      <c r="M99" s="17">
        <f>IF(_xlfn.XLOOKUP(($A99&amp;"_"&amp;TEXT(M$2,"yyyy-mm-dd")),[1]SURVEY123!$A:$A,[1]SURVEY123!$AG:$AG,"")&lt;0,"0.0000",_xlfn.XLOOKUP(($A99&amp;"_"&amp;TEXT(M$2,"yyyy-mm-dd")),[1]SURVEY123!$A:$A,[1]SURVEY123!$AG:$AG,""))</f>
        <v>2.7189999999999999E-2</v>
      </c>
      <c r="N99" s="17">
        <f>IF(_xlfn.XLOOKUP(($A99&amp;"_"&amp;TEXT(N$2,"yyyy-mm-dd")),[1]SURVEY123!$A:$A,[1]SURVEY123!$AG:$AG,"")&lt;0,"0.0000",_xlfn.XLOOKUP(($A99&amp;"_"&amp;TEXT(N$2,"yyyy-mm-dd")),[1]SURVEY123!$A:$A,[1]SURVEY123!$AG:$AG,""))</f>
        <v>3.7620000000000001E-2</v>
      </c>
      <c r="O99" s="17" t="str">
        <f>IF(_xlfn.XLOOKUP(($A99&amp;"_"&amp;TEXT(O$2,"yyyy-mm-dd")),[1]SURVEY123!$A:$A,[1]SURVEY123!$AG:$AG,"")&lt;0,"0.0000",_xlfn.XLOOKUP(($A99&amp;"_"&amp;TEXT(O$2,"yyyy-mm-dd")),[1]SURVEY123!$A:$A,[1]SURVEY123!$AG:$AG,""))</f>
        <v/>
      </c>
      <c r="P99" s="17" t="str">
        <f>IF(_xlfn.XLOOKUP(($A99&amp;"_"&amp;TEXT(P$2,"yyyy-mm-dd")),[1]SURVEY123!$A:$A,[1]SURVEY123!$AG:$AG,"")&lt;0,"0.0000",_xlfn.XLOOKUP(($A99&amp;"_"&amp;TEXT(P$2,"yyyy-mm-dd")),[1]SURVEY123!$A:$A,[1]SURVEY123!$AG:$AG,""))</f>
        <v/>
      </c>
      <c r="Q99" s="16" t="str">
        <f>IF(_xlfn.XLOOKUP(($A99&amp;"_"&amp;TEXT(Q$2,"yyyy-mm-dd")),[1]SURVEY123!$A:$A,[1]SURVEY123!$AG:$AG,"")&lt;0,"0.0000",_xlfn.XLOOKUP(($A99&amp;"_"&amp;TEXT(Q$2,"yyyy-mm-dd")),[1]SURVEY123!$A:$A,[1]SURVEY123!$AG:$AG,""))</f>
        <v/>
      </c>
      <c r="R99" s="3">
        <f t="shared" si="4"/>
        <v>5</v>
      </c>
      <c r="S99" s="3">
        <f t="shared" si="5"/>
        <v>1</v>
      </c>
      <c r="T99" s="12" t="str" cm="1">
        <f t="array" ref="T99">_xlfn.IFS(B99="","NA",R99=0, "Excellent", S99=0, "Good", OR(S99=1, S99=2), "Fair", S99&gt;=3, "Poor")</f>
        <v>Fair</v>
      </c>
    </row>
    <row r="100" spans="1:20">
      <c r="A100" s="4" t="s">
        <v>103</v>
      </c>
      <c r="B100" s="25" t="str">
        <f t="shared" si="3"/>
        <v/>
      </c>
      <c r="C100" s="17" t="str">
        <f>IF(_xlfn.XLOOKUP(($A100&amp;"_"&amp;TEXT(C$2,"yyyy-mm-dd")),[1]SURVEY123!$A:$A,[1]SURVEY123!$AG:$AG,"")&lt;0,"0.0000",_xlfn.XLOOKUP(($A100&amp;"_"&amp;TEXT(C$2,"yyyy-mm-dd")),[1]SURVEY123!$A:$A,[1]SURVEY123!$AG:$AG,""))</f>
        <v/>
      </c>
      <c r="D100" s="17" t="str">
        <f>IF(_xlfn.XLOOKUP(($A100&amp;"_"&amp;TEXT(D$2,"yyyy-mm-dd")),[1]SURVEY123!$A:$A,[1]SURVEY123!$AG:$AG,"")&lt;0,"0.0000",_xlfn.XLOOKUP(($A100&amp;"_"&amp;TEXT(D$2,"yyyy-mm-dd")),[1]SURVEY123!$A:$A,[1]SURVEY123!$AG:$AG,""))</f>
        <v/>
      </c>
      <c r="E100" s="17" t="str">
        <f>IF(_xlfn.XLOOKUP(($A100&amp;"_"&amp;TEXT(E$2,"yyyy-mm-dd")),[1]SURVEY123!$A:$A,[1]SURVEY123!$AG:$AG,"")&lt;0,"0.0000",_xlfn.XLOOKUP(($A100&amp;"_"&amp;TEXT(E$2,"yyyy-mm-dd")),[1]SURVEY123!$A:$A,[1]SURVEY123!$AG:$AG,""))</f>
        <v/>
      </c>
      <c r="F100" s="17" t="str">
        <f>IF(_xlfn.XLOOKUP(($A100&amp;"_"&amp;TEXT(F$2,"yyyy-mm-dd")),[1]SURVEY123!$A:$A,[1]SURVEY123!$AG:$AG,"")&lt;0,"0.0000",_xlfn.XLOOKUP(($A100&amp;"_"&amp;TEXT(F$2,"yyyy-mm-dd")),[1]SURVEY123!$A:$A,[1]SURVEY123!$AG:$AG,""))</f>
        <v/>
      </c>
      <c r="G100" s="17" t="str">
        <f>IF(_xlfn.XLOOKUP(($A100&amp;"_"&amp;TEXT(G$2,"yyyy-mm-dd")),[1]SURVEY123!$A:$A,[1]SURVEY123!$AG:$AG,"")&lt;0,"0.0000",_xlfn.XLOOKUP(($A100&amp;"_"&amp;TEXT(G$2,"yyyy-mm-dd")),[1]SURVEY123!$A:$A,[1]SURVEY123!$AG:$AG,""))</f>
        <v/>
      </c>
      <c r="H100" s="17" t="str">
        <f>IF(_xlfn.XLOOKUP(($A100&amp;"_"&amp;TEXT(H$2,"yyyy-mm-dd")),[1]SURVEY123!$A:$A,[1]SURVEY123!$AG:$AG,"")&lt;0,"0.0000",_xlfn.XLOOKUP(($A100&amp;"_"&amp;TEXT(H$2,"yyyy-mm-dd")),[1]SURVEY123!$A:$A,[1]SURVEY123!$AG:$AG,""))</f>
        <v/>
      </c>
      <c r="I100" s="17" t="str">
        <f>IF(_xlfn.XLOOKUP(($A100&amp;"_"&amp;TEXT(I$2,"yyyy-mm-dd")),[1]SURVEY123!$A:$A,[1]SURVEY123!$AG:$AG,"")&lt;0,"0.0000",_xlfn.XLOOKUP(($A100&amp;"_"&amp;TEXT(I$2,"yyyy-mm-dd")),[1]SURVEY123!$A:$A,[1]SURVEY123!$AG:$AG,""))</f>
        <v/>
      </c>
      <c r="J100" s="17" t="str">
        <f>IF(_xlfn.XLOOKUP(($A100&amp;"_"&amp;TEXT(J$2,"yyyy-mm-dd")),[1]SURVEY123!$A:$A,[1]SURVEY123!$AG:$AG,"")&lt;0,"0.0000",_xlfn.XLOOKUP(($A100&amp;"_"&amp;TEXT(J$2,"yyyy-mm-dd")),[1]SURVEY123!$A:$A,[1]SURVEY123!$AG:$AG,""))</f>
        <v/>
      </c>
      <c r="K100" s="17" t="str">
        <f>IF(_xlfn.XLOOKUP(($A100&amp;"_"&amp;TEXT(K$2,"yyyy-mm-dd")),[1]SURVEY123!$A:$A,[1]SURVEY123!$AG:$AG,"")&lt;0,"0.0000",_xlfn.XLOOKUP(($A100&amp;"_"&amp;TEXT(K$2,"yyyy-mm-dd")),[1]SURVEY123!$A:$A,[1]SURVEY123!$AG:$AG,""))</f>
        <v/>
      </c>
      <c r="L100" s="17" t="str">
        <f>IF(_xlfn.XLOOKUP(($A100&amp;"_"&amp;TEXT(L$2,"yyyy-mm-dd")),[1]SURVEY123!$A:$A,[1]SURVEY123!$AG:$AG,"")&lt;0,"0.0000",_xlfn.XLOOKUP(($A100&amp;"_"&amp;TEXT(L$2,"yyyy-mm-dd")),[1]SURVEY123!$A:$A,[1]SURVEY123!$AG:$AG,""))</f>
        <v/>
      </c>
      <c r="M100" s="17" t="str">
        <f>IF(_xlfn.XLOOKUP(($A100&amp;"_"&amp;TEXT(M$2,"yyyy-mm-dd")),[1]SURVEY123!$A:$A,[1]SURVEY123!$AG:$AG,"")&lt;0,"0.0000",_xlfn.XLOOKUP(($A100&amp;"_"&amp;TEXT(M$2,"yyyy-mm-dd")),[1]SURVEY123!$A:$A,[1]SURVEY123!$AG:$AG,""))</f>
        <v/>
      </c>
      <c r="N100" s="17" t="str">
        <f>IF(_xlfn.XLOOKUP(($A100&amp;"_"&amp;TEXT(N$2,"yyyy-mm-dd")),[1]SURVEY123!$A:$A,[1]SURVEY123!$AG:$AG,"")&lt;0,"0.0000",_xlfn.XLOOKUP(($A100&amp;"_"&amp;TEXT(N$2,"yyyy-mm-dd")),[1]SURVEY123!$A:$A,[1]SURVEY123!$AG:$AG,""))</f>
        <v/>
      </c>
      <c r="O100" s="17" t="str">
        <f>IF(_xlfn.XLOOKUP(($A100&amp;"_"&amp;TEXT(O$2,"yyyy-mm-dd")),[1]SURVEY123!$A:$A,[1]SURVEY123!$AG:$AG,"")&lt;0,"0.0000",_xlfn.XLOOKUP(($A100&amp;"_"&amp;TEXT(O$2,"yyyy-mm-dd")),[1]SURVEY123!$A:$A,[1]SURVEY123!$AG:$AG,""))</f>
        <v/>
      </c>
      <c r="P100" s="17" t="str">
        <f>IF(_xlfn.XLOOKUP(($A100&amp;"_"&amp;TEXT(P$2,"yyyy-mm-dd")),[1]SURVEY123!$A:$A,[1]SURVEY123!$AG:$AG,"")&lt;0,"0.0000",_xlfn.XLOOKUP(($A100&amp;"_"&amp;TEXT(P$2,"yyyy-mm-dd")),[1]SURVEY123!$A:$A,[1]SURVEY123!$AG:$AG,""))</f>
        <v/>
      </c>
      <c r="Q100" s="16" t="str">
        <f>IF(_xlfn.XLOOKUP(($A100&amp;"_"&amp;TEXT(Q$2,"yyyy-mm-dd")),[1]SURVEY123!$A:$A,[1]SURVEY123!$AG:$AG,"")&lt;0,"0.0000",_xlfn.XLOOKUP(($A100&amp;"_"&amp;TEXT(Q$2,"yyyy-mm-dd")),[1]SURVEY123!$A:$A,[1]SURVEY123!$AG:$AG,""))</f>
        <v/>
      </c>
      <c r="R100" s="3">
        <f t="shared" si="4"/>
        <v>0</v>
      </c>
      <c r="S100" s="3">
        <f t="shared" si="5"/>
        <v>0</v>
      </c>
      <c r="T100" s="12" t="str" cm="1">
        <f t="array" ref="T100">_xlfn.IFS(B100="","NA",R100=0, "Excellent", S100=0, "Good", OR(S100=1, S100=2), "Fair", S100&gt;=3, "Poor")</f>
        <v>NA</v>
      </c>
    </row>
    <row r="101" spans="1:20">
      <c r="A101" s="3" t="s">
        <v>104</v>
      </c>
      <c r="B101" s="25" t="str">
        <f t="shared" si="3"/>
        <v/>
      </c>
      <c r="C101" s="17" t="str">
        <f>IF(_xlfn.XLOOKUP(($A101&amp;"_"&amp;TEXT(C$2,"yyyy-mm-dd")),[1]SURVEY123!$A:$A,[1]SURVEY123!$AG:$AG,"")&lt;0,"0.0000",_xlfn.XLOOKUP(($A101&amp;"_"&amp;TEXT(C$2,"yyyy-mm-dd")),[1]SURVEY123!$A:$A,[1]SURVEY123!$AG:$AG,""))</f>
        <v/>
      </c>
      <c r="D101" s="17" t="str">
        <f>IF(_xlfn.XLOOKUP(($A101&amp;"_"&amp;TEXT(D$2,"yyyy-mm-dd")),[1]SURVEY123!$A:$A,[1]SURVEY123!$AG:$AG,"")&lt;0,"0.0000",_xlfn.XLOOKUP(($A101&amp;"_"&amp;TEXT(D$2,"yyyy-mm-dd")),[1]SURVEY123!$A:$A,[1]SURVEY123!$AG:$AG,""))</f>
        <v/>
      </c>
      <c r="E101" s="17" t="str">
        <f>IF(_xlfn.XLOOKUP(($A101&amp;"_"&amp;TEXT(E$2,"yyyy-mm-dd")),[1]SURVEY123!$A:$A,[1]SURVEY123!$AG:$AG,"")&lt;0,"0.0000",_xlfn.XLOOKUP(($A101&amp;"_"&amp;TEXT(E$2,"yyyy-mm-dd")),[1]SURVEY123!$A:$A,[1]SURVEY123!$AG:$AG,""))</f>
        <v/>
      </c>
      <c r="F101" s="17" t="str">
        <f>IF(_xlfn.XLOOKUP(($A101&amp;"_"&amp;TEXT(F$2,"yyyy-mm-dd")),[1]SURVEY123!$A:$A,[1]SURVEY123!$AG:$AG,"")&lt;0,"0.0000",_xlfn.XLOOKUP(($A101&amp;"_"&amp;TEXT(F$2,"yyyy-mm-dd")),[1]SURVEY123!$A:$A,[1]SURVEY123!$AG:$AG,""))</f>
        <v/>
      </c>
      <c r="G101" s="17" t="str">
        <f>IF(_xlfn.XLOOKUP(($A101&amp;"_"&amp;TEXT(G$2,"yyyy-mm-dd")),[1]SURVEY123!$A:$A,[1]SURVEY123!$AG:$AG,"")&lt;0,"0.0000",_xlfn.XLOOKUP(($A101&amp;"_"&amp;TEXT(G$2,"yyyy-mm-dd")),[1]SURVEY123!$A:$A,[1]SURVEY123!$AG:$AG,""))</f>
        <v/>
      </c>
      <c r="H101" s="17" t="str">
        <f>IF(_xlfn.XLOOKUP(($A101&amp;"_"&amp;TEXT(H$2,"yyyy-mm-dd")),[1]SURVEY123!$A:$A,[1]SURVEY123!$AG:$AG,"")&lt;0,"0.0000",_xlfn.XLOOKUP(($A101&amp;"_"&amp;TEXT(H$2,"yyyy-mm-dd")),[1]SURVEY123!$A:$A,[1]SURVEY123!$AG:$AG,""))</f>
        <v/>
      </c>
      <c r="I101" s="17" t="str">
        <f>IF(_xlfn.XLOOKUP(($A101&amp;"_"&amp;TEXT(I$2,"yyyy-mm-dd")),[1]SURVEY123!$A:$A,[1]SURVEY123!$AG:$AG,"")&lt;0,"0.0000",_xlfn.XLOOKUP(($A101&amp;"_"&amp;TEXT(I$2,"yyyy-mm-dd")),[1]SURVEY123!$A:$A,[1]SURVEY123!$AG:$AG,""))</f>
        <v/>
      </c>
      <c r="J101" s="17" t="str">
        <f>IF(_xlfn.XLOOKUP(($A101&amp;"_"&amp;TEXT(J$2,"yyyy-mm-dd")),[1]SURVEY123!$A:$A,[1]SURVEY123!$AG:$AG,"")&lt;0,"0.0000",_xlfn.XLOOKUP(($A101&amp;"_"&amp;TEXT(J$2,"yyyy-mm-dd")),[1]SURVEY123!$A:$A,[1]SURVEY123!$AG:$AG,""))</f>
        <v/>
      </c>
      <c r="K101" s="17" t="str">
        <f>IF(_xlfn.XLOOKUP(($A101&amp;"_"&amp;TEXT(K$2,"yyyy-mm-dd")),[1]SURVEY123!$A:$A,[1]SURVEY123!$AG:$AG,"")&lt;0,"0.0000",_xlfn.XLOOKUP(($A101&amp;"_"&amp;TEXT(K$2,"yyyy-mm-dd")),[1]SURVEY123!$A:$A,[1]SURVEY123!$AG:$AG,""))</f>
        <v/>
      </c>
      <c r="L101" s="17" t="str">
        <f>IF(_xlfn.XLOOKUP(($A101&amp;"_"&amp;TEXT(L$2,"yyyy-mm-dd")),[1]SURVEY123!$A:$A,[1]SURVEY123!$AG:$AG,"")&lt;0,"0.0000",_xlfn.XLOOKUP(($A101&amp;"_"&amp;TEXT(L$2,"yyyy-mm-dd")),[1]SURVEY123!$A:$A,[1]SURVEY123!$AG:$AG,""))</f>
        <v/>
      </c>
      <c r="M101" s="17" t="str">
        <f>IF(_xlfn.XLOOKUP(($A101&amp;"_"&amp;TEXT(M$2,"yyyy-mm-dd")),[1]SURVEY123!$A:$A,[1]SURVEY123!$AG:$AG,"")&lt;0,"0.0000",_xlfn.XLOOKUP(($A101&amp;"_"&amp;TEXT(M$2,"yyyy-mm-dd")),[1]SURVEY123!$A:$A,[1]SURVEY123!$AG:$AG,""))</f>
        <v/>
      </c>
      <c r="N101" s="17" t="str">
        <f>IF(_xlfn.XLOOKUP(($A101&amp;"_"&amp;TEXT(N$2,"yyyy-mm-dd")),[1]SURVEY123!$A:$A,[1]SURVEY123!$AG:$AG,"")&lt;0,"0.0000",_xlfn.XLOOKUP(($A101&amp;"_"&amp;TEXT(N$2,"yyyy-mm-dd")),[1]SURVEY123!$A:$A,[1]SURVEY123!$AG:$AG,""))</f>
        <v/>
      </c>
      <c r="O101" s="17" t="str">
        <f>IF(_xlfn.XLOOKUP(($A101&amp;"_"&amp;TEXT(O$2,"yyyy-mm-dd")),[1]SURVEY123!$A:$A,[1]SURVEY123!$AG:$AG,"")&lt;0,"0.0000",_xlfn.XLOOKUP(($A101&amp;"_"&amp;TEXT(O$2,"yyyy-mm-dd")),[1]SURVEY123!$A:$A,[1]SURVEY123!$AG:$AG,""))</f>
        <v/>
      </c>
      <c r="P101" s="17" t="str">
        <f>IF(_xlfn.XLOOKUP(($A101&amp;"_"&amp;TEXT(P$2,"yyyy-mm-dd")),[1]SURVEY123!$A:$A,[1]SURVEY123!$AG:$AG,"")&lt;0,"0.0000",_xlfn.XLOOKUP(($A101&amp;"_"&amp;TEXT(P$2,"yyyy-mm-dd")),[1]SURVEY123!$A:$A,[1]SURVEY123!$AG:$AG,""))</f>
        <v/>
      </c>
      <c r="Q101" s="16" t="str">
        <f>IF(_xlfn.XLOOKUP(($A101&amp;"_"&amp;TEXT(Q$2,"yyyy-mm-dd")),[1]SURVEY123!$A:$A,[1]SURVEY123!$AG:$AG,"")&lt;0,"0.0000",_xlfn.XLOOKUP(($A101&amp;"_"&amp;TEXT(Q$2,"yyyy-mm-dd")),[1]SURVEY123!$A:$A,[1]SURVEY123!$AG:$AG,""))</f>
        <v/>
      </c>
      <c r="R101" s="3">
        <f t="shared" si="4"/>
        <v>0</v>
      </c>
      <c r="S101" s="3">
        <f t="shared" si="5"/>
        <v>0</v>
      </c>
      <c r="T101" s="12" t="str" cm="1">
        <f t="array" ref="T101">_xlfn.IFS(B101="","NA",R101=0, "Excellent", S101=0, "Good", OR(S101=1, S101=2), "Fair", S101&gt;=3, "Poor")</f>
        <v>NA</v>
      </c>
    </row>
    <row r="102" spans="1:20">
      <c r="A102" s="3" t="s">
        <v>105</v>
      </c>
      <c r="B102" s="25">
        <f t="shared" si="3"/>
        <v>2.9701999999999996E-2</v>
      </c>
      <c r="C102" s="17" t="str">
        <f>IF(_xlfn.XLOOKUP(($A102&amp;"_"&amp;TEXT(C$2,"yyyy-mm-dd")),[1]SURVEY123!$A:$A,[1]SURVEY123!$AG:$AG,"")&lt;0,"0.0000",_xlfn.XLOOKUP(($A102&amp;"_"&amp;TEXT(C$2,"yyyy-mm-dd")),[1]SURVEY123!$A:$A,[1]SURVEY123!$AG:$AG,""))</f>
        <v/>
      </c>
      <c r="D102" s="17" t="str">
        <f>IF(_xlfn.XLOOKUP(($A102&amp;"_"&amp;TEXT(D$2,"yyyy-mm-dd")),[1]SURVEY123!$A:$A,[1]SURVEY123!$AG:$AG,"")&lt;0,"0.0000",_xlfn.XLOOKUP(($A102&amp;"_"&amp;TEXT(D$2,"yyyy-mm-dd")),[1]SURVEY123!$A:$A,[1]SURVEY123!$AG:$AG,""))</f>
        <v/>
      </c>
      <c r="E102" s="17" t="str">
        <f>IF(_xlfn.XLOOKUP(($A102&amp;"_"&amp;TEXT(E$2,"yyyy-mm-dd")),[1]SURVEY123!$A:$A,[1]SURVEY123!$AG:$AG,"")&lt;0,"0.0000",_xlfn.XLOOKUP(($A102&amp;"_"&amp;TEXT(E$2,"yyyy-mm-dd")),[1]SURVEY123!$A:$A,[1]SURVEY123!$AG:$AG,""))</f>
        <v/>
      </c>
      <c r="F102" s="17" t="str">
        <f>IF(_xlfn.XLOOKUP(($A102&amp;"_"&amp;TEXT(F$2,"yyyy-mm-dd")),[1]SURVEY123!$A:$A,[1]SURVEY123!$AG:$AG,"")&lt;0,"0.0000",_xlfn.XLOOKUP(($A102&amp;"_"&amp;TEXT(F$2,"yyyy-mm-dd")),[1]SURVEY123!$A:$A,[1]SURVEY123!$AG:$AG,""))</f>
        <v/>
      </c>
      <c r="G102" s="17">
        <f>IF(_xlfn.XLOOKUP(($A102&amp;"_"&amp;TEXT(G$2,"yyyy-mm-dd")),[1]SURVEY123!$A:$A,[1]SURVEY123!$AG:$AG,"")&lt;0,"0.0000",_xlfn.XLOOKUP(($A102&amp;"_"&amp;TEXT(G$2,"yyyy-mm-dd")),[1]SURVEY123!$A:$A,[1]SURVEY123!$AG:$AG,""))</f>
        <v>8.9599999999999992E-3</v>
      </c>
      <c r="H102" s="17" t="str">
        <f>IF(_xlfn.XLOOKUP(($A102&amp;"_"&amp;TEXT(H$2,"yyyy-mm-dd")),[1]SURVEY123!$A:$A,[1]SURVEY123!$AG:$AG,"")&lt;0,"0.0000",_xlfn.XLOOKUP(($A102&amp;"_"&amp;TEXT(H$2,"yyyy-mm-dd")),[1]SURVEY123!$A:$A,[1]SURVEY123!$AG:$AG,""))</f>
        <v>0.0000</v>
      </c>
      <c r="I102" s="17" t="str">
        <f>IF(_xlfn.XLOOKUP(($A102&amp;"_"&amp;TEXT(I$2,"yyyy-mm-dd")),[1]SURVEY123!$A:$A,[1]SURVEY123!$AG:$AG,"")&lt;0,"0.0000",_xlfn.XLOOKUP(($A102&amp;"_"&amp;TEXT(I$2,"yyyy-mm-dd")),[1]SURVEY123!$A:$A,[1]SURVEY123!$AG:$AG,""))</f>
        <v>0.0000</v>
      </c>
      <c r="J102" s="17">
        <f>IF(_xlfn.XLOOKUP(($A102&amp;"_"&amp;TEXT(J$2,"yyyy-mm-dd")),[1]SURVEY123!$A:$A,[1]SURVEY123!$AG:$AG,"")&lt;0,"0.0000",_xlfn.XLOOKUP(($A102&amp;"_"&amp;TEXT(J$2,"yyyy-mm-dd")),[1]SURVEY123!$A:$A,[1]SURVEY123!$AG:$AG,""))</f>
        <v>4.0410000000000001E-2</v>
      </c>
      <c r="K102" s="17" t="str">
        <f>IF(_xlfn.XLOOKUP(($A102&amp;"_"&amp;TEXT(K$2,"yyyy-mm-dd")),[1]SURVEY123!$A:$A,[1]SURVEY123!$AG:$AG,"")&lt;0,"0.0000",_xlfn.XLOOKUP(($A102&amp;"_"&amp;TEXT(K$2,"yyyy-mm-dd")),[1]SURVEY123!$A:$A,[1]SURVEY123!$AG:$AG,""))</f>
        <v>0.0000</v>
      </c>
      <c r="L102" s="17">
        <f>IF(_xlfn.XLOOKUP(($A102&amp;"_"&amp;TEXT(L$2,"yyyy-mm-dd")),[1]SURVEY123!$A:$A,[1]SURVEY123!$AG:$AG,"")&lt;0,"0.0000",_xlfn.XLOOKUP(($A102&amp;"_"&amp;TEXT(L$2,"yyyy-mm-dd")),[1]SURVEY123!$A:$A,[1]SURVEY123!$AG:$AG,""))</f>
        <v>1.6299999999999999E-2</v>
      </c>
      <c r="M102" s="17">
        <f>IF(_xlfn.XLOOKUP(($A102&amp;"_"&amp;TEXT(M$2,"yyyy-mm-dd")),[1]SURVEY123!$A:$A,[1]SURVEY123!$AG:$AG,"")&lt;0,"0.0000",_xlfn.XLOOKUP(($A102&amp;"_"&amp;TEXT(M$2,"yyyy-mm-dd")),[1]SURVEY123!$A:$A,[1]SURVEY123!$AG:$AG,""))</f>
        <v>7.0190000000000002E-2</v>
      </c>
      <c r="N102" s="17">
        <f>IF(_xlfn.XLOOKUP(($A102&amp;"_"&amp;TEXT(N$2,"yyyy-mm-dd")),[1]SURVEY123!$A:$A,[1]SURVEY123!$AG:$AG,"")&lt;0,"0.0000",_xlfn.XLOOKUP(($A102&amp;"_"&amp;TEXT(N$2,"yyyy-mm-dd")),[1]SURVEY123!$A:$A,[1]SURVEY123!$AG:$AG,""))</f>
        <v>1.265E-2</v>
      </c>
      <c r="O102" s="17" t="str">
        <f>IF(_xlfn.XLOOKUP(($A102&amp;"_"&amp;TEXT(O$2,"yyyy-mm-dd")),[1]SURVEY123!$A:$A,[1]SURVEY123!$AG:$AG,"")&lt;0,"0.0000",_xlfn.XLOOKUP(($A102&amp;"_"&amp;TEXT(O$2,"yyyy-mm-dd")),[1]SURVEY123!$A:$A,[1]SURVEY123!$AG:$AG,""))</f>
        <v/>
      </c>
      <c r="P102" s="17" t="str">
        <f>IF(_xlfn.XLOOKUP(($A102&amp;"_"&amp;TEXT(P$2,"yyyy-mm-dd")),[1]SURVEY123!$A:$A,[1]SURVEY123!$AG:$AG,"")&lt;0,"0.0000",_xlfn.XLOOKUP(($A102&amp;"_"&amp;TEXT(P$2,"yyyy-mm-dd")),[1]SURVEY123!$A:$A,[1]SURVEY123!$AG:$AG,""))</f>
        <v/>
      </c>
      <c r="Q102" s="16" t="str">
        <f>IF(_xlfn.XLOOKUP(($A102&amp;"_"&amp;TEXT(Q$2,"yyyy-mm-dd")),[1]SURVEY123!$A:$A,[1]SURVEY123!$AG:$AG,"")&lt;0,"0.0000",_xlfn.XLOOKUP(($A102&amp;"_"&amp;TEXT(Q$2,"yyyy-mm-dd")),[1]SURVEY123!$A:$A,[1]SURVEY123!$AG:$AG,""))</f>
        <v/>
      </c>
      <c r="R102" s="3">
        <f t="shared" si="4"/>
        <v>1</v>
      </c>
      <c r="S102" s="3">
        <f t="shared" si="5"/>
        <v>0</v>
      </c>
      <c r="T102" s="12" t="str" cm="1">
        <f t="array" ref="T102">_xlfn.IFS(B102="","NA",R102=0, "Excellent", S102=0, "Good", OR(S102=1, S102=2), "Fair", S102&gt;=3, "Poor")</f>
        <v>Good</v>
      </c>
    </row>
    <row r="103" spans="1:20">
      <c r="A103" s="3" t="s">
        <v>106</v>
      </c>
      <c r="B103" s="25" t="str">
        <f t="shared" si="3"/>
        <v/>
      </c>
      <c r="C103" s="17" t="str">
        <f>IF(_xlfn.XLOOKUP(($A103&amp;"_"&amp;TEXT(C$2,"yyyy-mm-dd")),[1]SURVEY123!$A:$A,[1]SURVEY123!$AG:$AG,"")&lt;0,"0.0000",_xlfn.XLOOKUP(($A103&amp;"_"&amp;TEXT(C$2,"yyyy-mm-dd")),[1]SURVEY123!$A:$A,[1]SURVEY123!$AG:$AG,""))</f>
        <v/>
      </c>
      <c r="D103" s="17" t="str">
        <f>IF(_xlfn.XLOOKUP(($A103&amp;"_"&amp;TEXT(D$2,"yyyy-mm-dd")),[1]SURVEY123!$A:$A,[1]SURVEY123!$AG:$AG,"")&lt;0,"0.0000",_xlfn.XLOOKUP(($A103&amp;"_"&amp;TEXT(D$2,"yyyy-mm-dd")),[1]SURVEY123!$A:$A,[1]SURVEY123!$AG:$AG,""))</f>
        <v/>
      </c>
      <c r="E103" s="17" t="str">
        <f>IF(_xlfn.XLOOKUP(($A103&amp;"_"&amp;TEXT(E$2,"yyyy-mm-dd")),[1]SURVEY123!$A:$A,[1]SURVEY123!$AG:$AG,"")&lt;0,"0.0000",_xlfn.XLOOKUP(($A103&amp;"_"&amp;TEXT(E$2,"yyyy-mm-dd")),[1]SURVEY123!$A:$A,[1]SURVEY123!$AG:$AG,""))</f>
        <v/>
      </c>
      <c r="F103" s="17" t="str">
        <f>IF(_xlfn.XLOOKUP(($A103&amp;"_"&amp;TEXT(F$2,"yyyy-mm-dd")),[1]SURVEY123!$A:$A,[1]SURVEY123!$AG:$AG,"")&lt;0,"0.0000",_xlfn.XLOOKUP(($A103&amp;"_"&amp;TEXT(F$2,"yyyy-mm-dd")),[1]SURVEY123!$A:$A,[1]SURVEY123!$AG:$AG,""))</f>
        <v/>
      </c>
      <c r="G103" s="17" t="str">
        <f>IF(_xlfn.XLOOKUP(($A103&amp;"_"&amp;TEXT(G$2,"yyyy-mm-dd")),[1]SURVEY123!$A:$A,[1]SURVEY123!$AG:$AG,"")&lt;0,"0.0000",_xlfn.XLOOKUP(($A103&amp;"_"&amp;TEXT(G$2,"yyyy-mm-dd")),[1]SURVEY123!$A:$A,[1]SURVEY123!$AG:$AG,""))</f>
        <v/>
      </c>
      <c r="H103" s="17" t="str">
        <f>IF(_xlfn.XLOOKUP(($A103&amp;"_"&amp;TEXT(H$2,"yyyy-mm-dd")),[1]SURVEY123!$A:$A,[1]SURVEY123!$AG:$AG,"")&lt;0,"0.0000",_xlfn.XLOOKUP(($A103&amp;"_"&amp;TEXT(H$2,"yyyy-mm-dd")),[1]SURVEY123!$A:$A,[1]SURVEY123!$AG:$AG,""))</f>
        <v/>
      </c>
      <c r="I103" s="17" t="str">
        <f>IF(_xlfn.XLOOKUP(($A103&amp;"_"&amp;TEXT(I$2,"yyyy-mm-dd")),[1]SURVEY123!$A:$A,[1]SURVEY123!$AG:$AG,"")&lt;0,"0.0000",_xlfn.XLOOKUP(($A103&amp;"_"&amp;TEXT(I$2,"yyyy-mm-dd")),[1]SURVEY123!$A:$A,[1]SURVEY123!$AG:$AG,""))</f>
        <v/>
      </c>
      <c r="J103" s="17" t="str">
        <f>IF(_xlfn.XLOOKUP(($A103&amp;"_"&amp;TEXT(J$2,"yyyy-mm-dd")),[1]SURVEY123!$A:$A,[1]SURVEY123!$AG:$AG,"")&lt;0,"0.0000",_xlfn.XLOOKUP(($A103&amp;"_"&amp;TEXT(J$2,"yyyy-mm-dd")),[1]SURVEY123!$A:$A,[1]SURVEY123!$AG:$AG,""))</f>
        <v/>
      </c>
      <c r="K103" s="17" t="str">
        <f>IF(_xlfn.XLOOKUP(($A103&amp;"_"&amp;TEXT(K$2,"yyyy-mm-dd")),[1]SURVEY123!$A:$A,[1]SURVEY123!$AG:$AG,"")&lt;0,"0.0000",_xlfn.XLOOKUP(($A103&amp;"_"&amp;TEXT(K$2,"yyyy-mm-dd")),[1]SURVEY123!$A:$A,[1]SURVEY123!$AG:$AG,""))</f>
        <v/>
      </c>
      <c r="L103" s="17" t="str">
        <f>IF(_xlfn.XLOOKUP(($A103&amp;"_"&amp;TEXT(L$2,"yyyy-mm-dd")),[1]SURVEY123!$A:$A,[1]SURVEY123!$AG:$AG,"")&lt;0,"0.0000",_xlfn.XLOOKUP(($A103&amp;"_"&amp;TEXT(L$2,"yyyy-mm-dd")),[1]SURVEY123!$A:$A,[1]SURVEY123!$AG:$AG,""))</f>
        <v/>
      </c>
      <c r="M103" s="17" t="str">
        <f>IF(_xlfn.XLOOKUP(($A103&amp;"_"&amp;TEXT(M$2,"yyyy-mm-dd")),[1]SURVEY123!$A:$A,[1]SURVEY123!$AG:$AG,"")&lt;0,"0.0000",_xlfn.XLOOKUP(($A103&amp;"_"&amp;TEXT(M$2,"yyyy-mm-dd")),[1]SURVEY123!$A:$A,[1]SURVEY123!$AG:$AG,""))</f>
        <v/>
      </c>
      <c r="N103" s="17" t="str">
        <f>IF(_xlfn.XLOOKUP(($A103&amp;"_"&amp;TEXT(N$2,"yyyy-mm-dd")),[1]SURVEY123!$A:$A,[1]SURVEY123!$AG:$AG,"")&lt;0,"0.0000",_xlfn.XLOOKUP(($A103&amp;"_"&amp;TEXT(N$2,"yyyy-mm-dd")),[1]SURVEY123!$A:$A,[1]SURVEY123!$AG:$AG,""))</f>
        <v/>
      </c>
      <c r="O103" s="17" t="str">
        <f>IF(_xlfn.XLOOKUP(($A103&amp;"_"&amp;TEXT(O$2,"yyyy-mm-dd")),[1]SURVEY123!$A:$A,[1]SURVEY123!$AG:$AG,"")&lt;0,"0.0000",_xlfn.XLOOKUP(($A103&amp;"_"&amp;TEXT(O$2,"yyyy-mm-dd")),[1]SURVEY123!$A:$A,[1]SURVEY123!$AG:$AG,""))</f>
        <v/>
      </c>
      <c r="P103" s="17" t="str">
        <f>IF(_xlfn.XLOOKUP(($A103&amp;"_"&amp;TEXT(P$2,"yyyy-mm-dd")),[1]SURVEY123!$A:$A,[1]SURVEY123!$AG:$AG,"")&lt;0,"0.0000",_xlfn.XLOOKUP(($A103&amp;"_"&amp;TEXT(P$2,"yyyy-mm-dd")),[1]SURVEY123!$A:$A,[1]SURVEY123!$AG:$AG,""))</f>
        <v/>
      </c>
      <c r="Q103" s="16" t="str">
        <f>IF(_xlfn.XLOOKUP(($A103&amp;"_"&amp;TEXT(Q$2,"yyyy-mm-dd")),[1]SURVEY123!$A:$A,[1]SURVEY123!$AG:$AG,"")&lt;0,"0.0000",_xlfn.XLOOKUP(($A103&amp;"_"&amp;TEXT(Q$2,"yyyy-mm-dd")),[1]SURVEY123!$A:$A,[1]SURVEY123!$AG:$AG,""))</f>
        <v/>
      </c>
      <c r="R103" s="3">
        <f t="shared" si="4"/>
        <v>0</v>
      </c>
      <c r="S103" s="3">
        <f t="shared" si="5"/>
        <v>0</v>
      </c>
      <c r="T103" s="12" t="str" cm="1">
        <f t="array" ref="T103">_xlfn.IFS(B103="","NA",R103=0, "Excellent", S103=0, "Good", OR(S103=1, S103=2), "Fair", S103&gt;=3, "Poor")</f>
        <v>NA</v>
      </c>
    </row>
    <row r="104" spans="1:20">
      <c r="A104" s="3" t="s">
        <v>107</v>
      </c>
      <c r="B104" s="25" t="str">
        <f t="shared" si="3"/>
        <v/>
      </c>
      <c r="C104" s="17" t="str">
        <f>IF(_xlfn.XLOOKUP(($A104&amp;"_"&amp;TEXT(C$2,"yyyy-mm-dd")),[1]SURVEY123!$A:$A,[1]SURVEY123!$AG:$AG,"")&lt;0,"0.0000",_xlfn.XLOOKUP(($A104&amp;"_"&amp;TEXT(C$2,"yyyy-mm-dd")),[1]SURVEY123!$A:$A,[1]SURVEY123!$AG:$AG,""))</f>
        <v/>
      </c>
      <c r="D104" s="17" t="str">
        <f>IF(_xlfn.XLOOKUP(($A104&amp;"_"&amp;TEXT(D$2,"yyyy-mm-dd")),[1]SURVEY123!$A:$A,[1]SURVEY123!$AG:$AG,"")&lt;0,"0.0000",_xlfn.XLOOKUP(($A104&amp;"_"&amp;TEXT(D$2,"yyyy-mm-dd")),[1]SURVEY123!$A:$A,[1]SURVEY123!$AG:$AG,""))</f>
        <v/>
      </c>
      <c r="E104" s="17" t="str">
        <f>IF(_xlfn.XLOOKUP(($A104&amp;"_"&amp;TEXT(E$2,"yyyy-mm-dd")),[1]SURVEY123!$A:$A,[1]SURVEY123!$AG:$AG,"")&lt;0,"0.0000",_xlfn.XLOOKUP(($A104&amp;"_"&amp;TEXT(E$2,"yyyy-mm-dd")),[1]SURVEY123!$A:$A,[1]SURVEY123!$AG:$AG,""))</f>
        <v/>
      </c>
      <c r="F104" s="17" t="str">
        <f>IF(_xlfn.XLOOKUP(($A104&amp;"_"&amp;TEXT(F$2,"yyyy-mm-dd")),[1]SURVEY123!$A:$A,[1]SURVEY123!$AG:$AG,"")&lt;0,"0.0000",_xlfn.XLOOKUP(($A104&amp;"_"&amp;TEXT(F$2,"yyyy-mm-dd")),[1]SURVEY123!$A:$A,[1]SURVEY123!$AG:$AG,""))</f>
        <v/>
      </c>
      <c r="G104" s="17" t="str">
        <f>IF(_xlfn.XLOOKUP(($A104&amp;"_"&amp;TEXT(G$2,"yyyy-mm-dd")),[1]SURVEY123!$A:$A,[1]SURVEY123!$AG:$AG,"")&lt;0,"0.0000",_xlfn.XLOOKUP(($A104&amp;"_"&amp;TEXT(G$2,"yyyy-mm-dd")),[1]SURVEY123!$A:$A,[1]SURVEY123!$AG:$AG,""))</f>
        <v/>
      </c>
      <c r="H104" s="17" t="str">
        <f>IF(_xlfn.XLOOKUP(($A104&amp;"_"&amp;TEXT(H$2,"yyyy-mm-dd")),[1]SURVEY123!$A:$A,[1]SURVEY123!$AG:$AG,"")&lt;0,"0.0000",_xlfn.XLOOKUP(($A104&amp;"_"&amp;TEXT(H$2,"yyyy-mm-dd")),[1]SURVEY123!$A:$A,[1]SURVEY123!$AG:$AG,""))</f>
        <v/>
      </c>
      <c r="I104" s="17" t="str">
        <f>IF(_xlfn.XLOOKUP(($A104&amp;"_"&amp;TEXT(I$2,"yyyy-mm-dd")),[1]SURVEY123!$A:$A,[1]SURVEY123!$AG:$AG,"")&lt;0,"0.0000",_xlfn.XLOOKUP(($A104&amp;"_"&amp;TEXT(I$2,"yyyy-mm-dd")),[1]SURVEY123!$A:$A,[1]SURVEY123!$AG:$AG,""))</f>
        <v/>
      </c>
      <c r="J104" s="17" t="str">
        <f>IF(_xlfn.XLOOKUP(($A104&amp;"_"&amp;TEXT(J$2,"yyyy-mm-dd")),[1]SURVEY123!$A:$A,[1]SURVEY123!$AG:$AG,"")&lt;0,"0.0000",_xlfn.XLOOKUP(($A104&amp;"_"&amp;TEXT(J$2,"yyyy-mm-dd")),[1]SURVEY123!$A:$A,[1]SURVEY123!$AG:$AG,""))</f>
        <v/>
      </c>
      <c r="K104" s="17" t="str">
        <f>IF(_xlfn.XLOOKUP(($A104&amp;"_"&amp;TEXT(K$2,"yyyy-mm-dd")),[1]SURVEY123!$A:$A,[1]SURVEY123!$AG:$AG,"")&lt;0,"0.0000",_xlfn.XLOOKUP(($A104&amp;"_"&amp;TEXT(K$2,"yyyy-mm-dd")),[1]SURVEY123!$A:$A,[1]SURVEY123!$AG:$AG,""))</f>
        <v/>
      </c>
      <c r="L104" s="17" t="str">
        <f>IF(_xlfn.XLOOKUP(($A104&amp;"_"&amp;TEXT(L$2,"yyyy-mm-dd")),[1]SURVEY123!$A:$A,[1]SURVEY123!$AG:$AG,"")&lt;0,"0.0000",_xlfn.XLOOKUP(($A104&amp;"_"&amp;TEXT(L$2,"yyyy-mm-dd")),[1]SURVEY123!$A:$A,[1]SURVEY123!$AG:$AG,""))</f>
        <v/>
      </c>
      <c r="M104" s="17" t="str">
        <f>IF(_xlfn.XLOOKUP(($A104&amp;"_"&amp;TEXT(M$2,"yyyy-mm-dd")),[1]SURVEY123!$A:$A,[1]SURVEY123!$AG:$AG,"")&lt;0,"0.0000",_xlfn.XLOOKUP(($A104&amp;"_"&amp;TEXT(M$2,"yyyy-mm-dd")),[1]SURVEY123!$A:$A,[1]SURVEY123!$AG:$AG,""))</f>
        <v/>
      </c>
      <c r="N104" s="17" t="str">
        <f>IF(_xlfn.XLOOKUP(($A104&amp;"_"&amp;TEXT(N$2,"yyyy-mm-dd")),[1]SURVEY123!$A:$A,[1]SURVEY123!$AG:$AG,"")&lt;0,"0.0000",_xlfn.XLOOKUP(($A104&amp;"_"&amp;TEXT(N$2,"yyyy-mm-dd")),[1]SURVEY123!$A:$A,[1]SURVEY123!$AG:$AG,""))</f>
        <v/>
      </c>
      <c r="O104" s="17" t="str">
        <f>IF(_xlfn.XLOOKUP(($A104&amp;"_"&amp;TEXT(O$2,"yyyy-mm-dd")),[1]SURVEY123!$A:$A,[1]SURVEY123!$AG:$AG,"")&lt;0,"0.0000",_xlfn.XLOOKUP(($A104&amp;"_"&amp;TEXT(O$2,"yyyy-mm-dd")),[1]SURVEY123!$A:$A,[1]SURVEY123!$AG:$AG,""))</f>
        <v/>
      </c>
      <c r="P104" s="17" t="str">
        <f>IF(_xlfn.XLOOKUP(($A104&amp;"_"&amp;TEXT(P$2,"yyyy-mm-dd")),[1]SURVEY123!$A:$A,[1]SURVEY123!$AG:$AG,"")&lt;0,"0.0000",_xlfn.XLOOKUP(($A104&amp;"_"&amp;TEXT(P$2,"yyyy-mm-dd")),[1]SURVEY123!$A:$A,[1]SURVEY123!$AG:$AG,""))</f>
        <v/>
      </c>
      <c r="Q104" s="16" t="str">
        <f>IF(_xlfn.XLOOKUP(($A104&amp;"_"&amp;TEXT(Q$2,"yyyy-mm-dd")),[1]SURVEY123!$A:$A,[1]SURVEY123!$AG:$AG,"")&lt;0,"0.0000",_xlfn.XLOOKUP(($A104&amp;"_"&amp;TEXT(Q$2,"yyyy-mm-dd")),[1]SURVEY123!$A:$A,[1]SURVEY123!$AG:$AG,""))</f>
        <v/>
      </c>
      <c r="R104" s="3">
        <f t="shared" si="4"/>
        <v>0</v>
      </c>
      <c r="S104" s="3">
        <f t="shared" si="5"/>
        <v>0</v>
      </c>
      <c r="T104" s="12" t="str" cm="1">
        <f t="array" ref="T104">_xlfn.IFS(B104="","NA",R104=0, "Excellent", S104=0, "Good", OR(S104=1, S104=2), "Fair", S104&gt;=3, "Poor")</f>
        <v>NA</v>
      </c>
    </row>
  </sheetData>
  <mergeCells count="6">
    <mergeCell ref="A1:A2"/>
    <mergeCell ref="T1:T2"/>
    <mergeCell ref="B1:B2"/>
    <mergeCell ref="C1:Q1"/>
    <mergeCell ref="R1:R2"/>
    <mergeCell ref="S1:S2"/>
  </mergeCells>
  <conditionalFormatting sqref="B1:B104 G105:G1048576">
    <cfRule type="containsText" dxfId="18" priority="14" operator="containsText" text="NA">
      <formula>NOT(ISERROR(SEARCH("NA",B1)))</formula>
    </cfRule>
  </conditionalFormatting>
  <conditionalFormatting sqref="C3:Q104">
    <cfRule type="cellIs" dxfId="17" priority="2" operator="equal">
      <formula>"&gt;4.0"</formula>
    </cfRule>
    <cfRule type="cellIs" dxfId="16" priority="3" operator="equal">
      <formula>"&gt;1.0"</formula>
    </cfRule>
    <cfRule type="cellIs" dxfId="15" priority="4" operator="equal">
      <formula>"&lt;0.2"</formula>
    </cfRule>
  </conditionalFormatting>
  <conditionalFormatting sqref="C3:T104">
    <cfRule type="containsBlanks" dxfId="14" priority="5">
      <formula>LEN(TRIM(C3))=0</formula>
    </cfRule>
  </conditionalFormatting>
  <conditionalFormatting sqref="R1:T1 S2:T2">
    <cfRule type="containsText" dxfId="13" priority="8" operator="containsText" text="Score">
      <formula>NOT(ISERROR(SEARCH("Score",R1)))</formula>
    </cfRule>
  </conditionalFormatting>
  <conditionalFormatting sqref="R3:T104">
    <cfRule type="cellIs" dxfId="12" priority="6" operator="equal">
      <formula>"NA"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539BD57-A6F6-40BD-B226-27DE662D5F55}">
            <x14:iconSet custom="1">
              <x14:cfvo type="percent">
                <xm:f>0</xm:f>
              </x14:cfvo>
              <x14:cfvo type="num" gte="0">
                <xm:f>0.05</xm:f>
              </x14:cfvo>
              <x14:cfvo type="num">
                <xm:f>0.1</xm:f>
              </x14:cfvo>
              <x14:cfIcon iconSet="NoIcons" iconId="0"/>
              <x14:cfIcon iconSet="3TrafficLights1" iconId="1"/>
              <x14:cfIcon iconSet="3TrafficLights1" iconId="0"/>
            </x14:iconSet>
          </x14:cfRule>
          <xm:sqref>C3:Q104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9FC9-ED4D-4EBC-99C9-8E4BF274B3BF}">
  <dimension ref="A1:T104"/>
  <sheetViews>
    <sheetView topLeftCell="A13" zoomScale="80" zoomScaleNormal="80" workbookViewId="0">
      <selection activeCell="O4" sqref="O4"/>
    </sheetView>
  </sheetViews>
  <sheetFormatPr defaultColWidth="8.5703125" defaultRowHeight="14.45"/>
  <cols>
    <col min="1" max="1" width="7.42578125" bestFit="1" customWidth="1"/>
    <col min="2" max="2" width="9.42578125" style="19" bestFit="1" customWidth="1"/>
    <col min="3" max="4" width="9.5703125" style="19" bestFit="1" customWidth="1"/>
    <col min="5" max="6" width="9" style="19" bestFit="1" customWidth="1"/>
    <col min="7" max="7" width="9.5703125" style="19" bestFit="1" customWidth="1"/>
    <col min="8" max="9" width="9.5703125" bestFit="1" customWidth="1"/>
    <col min="11" max="13" width="9.5703125" bestFit="1" customWidth="1"/>
    <col min="15" max="17" width="9.5703125" bestFit="1" customWidth="1"/>
    <col min="18" max="19" width="13.42578125" customWidth="1"/>
  </cols>
  <sheetData>
    <row r="1" spans="1:20">
      <c r="A1" s="36" t="s">
        <v>0</v>
      </c>
      <c r="B1" s="38" t="s">
        <v>128</v>
      </c>
      <c r="C1" s="39" t="s">
        <v>129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  <c r="R1" s="36" t="s">
        <v>130</v>
      </c>
      <c r="S1" s="36" t="s">
        <v>131</v>
      </c>
      <c r="T1" s="37" t="s">
        <v>132</v>
      </c>
    </row>
    <row r="2" spans="1:20">
      <c r="A2" s="36"/>
      <c r="B2" s="38"/>
      <c r="C2" s="7">
        <v>45795</v>
      </c>
      <c r="D2" s="7">
        <v>45802</v>
      </c>
      <c r="E2" s="7">
        <v>45809</v>
      </c>
      <c r="F2" s="7">
        <v>45816</v>
      </c>
      <c r="G2" s="6">
        <v>45823</v>
      </c>
      <c r="H2" s="6">
        <v>45830</v>
      </c>
      <c r="I2" s="6">
        <v>45837</v>
      </c>
      <c r="J2" s="6">
        <v>45844</v>
      </c>
      <c r="K2" s="6">
        <v>45851</v>
      </c>
      <c r="L2" s="6">
        <v>45858</v>
      </c>
      <c r="M2" s="6">
        <v>45865</v>
      </c>
      <c r="N2" s="8">
        <v>45872</v>
      </c>
      <c r="O2" s="8">
        <v>45879</v>
      </c>
      <c r="P2" s="8">
        <v>45886</v>
      </c>
      <c r="Q2" s="9">
        <v>45893</v>
      </c>
      <c r="R2" s="36"/>
      <c r="S2" s="36"/>
      <c r="T2" s="37"/>
    </row>
    <row r="3" spans="1:20">
      <c r="A3" s="3" t="s">
        <v>6</v>
      </c>
      <c r="B3" s="25">
        <f>IFERROR(AVERAGE(C3:Q3),"")</f>
        <v>0.63710320545454546</v>
      </c>
      <c r="C3" s="17" t="str">
        <f>IF(_xlfn.XLOOKUP(($A3&amp;"_"&amp;TEXT(C$2,"yyyy-mm-dd")),[1]SURVEY123!$A:$A,[1]SURVEY123!$AI:$AI,"")&lt;0,"0.0000",_xlfn.XLOOKUP(($A3&amp;"_"&amp;TEXT(C$2,"yyyy-mm-dd")),[1]SURVEY123!$A:$A,[1]SURVEY123!$AI:$AI,""))</f>
        <v/>
      </c>
      <c r="D3" s="17">
        <f>IF(_xlfn.XLOOKUP(($A3&amp;"_"&amp;TEXT(D$2,"yyyy-mm-dd")),[1]SURVEY123!$A:$A,[1]SURVEY123!$AI:$AI,"")&lt;0,"0.0000",_xlfn.XLOOKUP(($A3&amp;"_"&amp;TEXT(D$2,"yyyy-mm-dd")),[1]SURVEY123!$A:$A,[1]SURVEY123!$AI:$AI,""))</f>
        <v>2.5646620000000002E-2</v>
      </c>
      <c r="E3" s="17">
        <f>IF(_xlfn.XLOOKUP(($A3&amp;"_"&amp;TEXT(E$2,"yyyy-mm-dd")),[1]SURVEY123!$A:$A,[1]SURVEY123!$AI:$AI,"")&lt;0,"0.0000",_xlfn.XLOOKUP(($A3&amp;"_"&amp;TEXT(E$2,"yyyy-mm-dd")),[1]SURVEY123!$A:$A,[1]SURVEY123!$AI:$AI,""))</f>
        <v>5.1429580000000003E-2</v>
      </c>
      <c r="F3" s="17">
        <f>IF(_xlfn.XLOOKUP(($A3&amp;"_"&amp;TEXT(F$2,"yyyy-mm-dd")),[1]SURVEY123!$A:$A,[1]SURVEY123!$AI:$AI,"")&lt;0,"0.0000",_xlfn.XLOOKUP(($A3&amp;"_"&amp;TEXT(F$2,"yyyy-mm-dd")),[1]SURVEY123!$A:$A,[1]SURVEY123!$AI:$AI,""))</f>
        <v>1.0159619600000001</v>
      </c>
      <c r="G3" s="17">
        <f>IF(_xlfn.XLOOKUP(($A3&amp;"_"&amp;TEXT(G$2,"yyyy-mm-dd")),[1]SURVEY123!$A:$A,[1]SURVEY123!$AI:$AI,"")&lt;0,"0.0000",_xlfn.XLOOKUP(($A3&amp;"_"&amp;TEXT(G$2,"yyyy-mm-dd")),[1]SURVEY123!$A:$A,[1]SURVEY123!$AI:$AI,""))</f>
        <v>0.48482294999999997</v>
      </c>
      <c r="H3" s="17">
        <f>IF(_xlfn.XLOOKUP(($A3&amp;"_"&amp;TEXT(H$2,"yyyy-mm-dd")),[1]SURVEY123!$A:$A,[1]SURVEY123!$AI:$AI,"")&lt;0,"0.0000",_xlfn.XLOOKUP(($A3&amp;"_"&amp;TEXT(H$2,"yyyy-mm-dd")),[1]SURVEY123!$A:$A,[1]SURVEY123!$AI:$AI,""))</f>
        <v>0.50849418999999996</v>
      </c>
      <c r="I3" s="17">
        <f>IF(_xlfn.XLOOKUP(($A3&amp;"_"&amp;TEXT(I$2,"yyyy-mm-dd")),[1]SURVEY123!$A:$A,[1]SURVEY123!$AI:$AI,"")&lt;0,"0.0000",_xlfn.XLOOKUP(($A3&amp;"_"&amp;TEXT(I$2,"yyyy-mm-dd")),[1]SURVEY123!$A:$A,[1]SURVEY123!$AI:$AI,""))</f>
        <v>0.95103327999999998</v>
      </c>
      <c r="J3" s="17">
        <f>IF(_xlfn.XLOOKUP(($A3&amp;"_"&amp;TEXT(J$2,"yyyy-mm-dd")),[1]SURVEY123!$A:$A,[1]SURVEY123!$AI:$AI,"")&lt;0,"0.0000",_xlfn.XLOOKUP(($A3&amp;"_"&amp;TEXT(J$2,"yyyy-mm-dd")),[1]SURVEY123!$A:$A,[1]SURVEY123!$AI:$AI,""))</f>
        <v>0.84276185000000003</v>
      </c>
      <c r="K3" s="17">
        <f>IF(_xlfn.XLOOKUP(($A3&amp;"_"&amp;TEXT(K$2,"yyyy-mm-dd")),[1]SURVEY123!$A:$A,[1]SURVEY123!$AI:$AI,"")&lt;0,"0.0000",_xlfn.XLOOKUP(($A3&amp;"_"&amp;TEXT(K$2,"yyyy-mm-dd")),[1]SURVEY123!$A:$A,[1]SURVEY123!$AI:$AI,""))</f>
        <v>0.8363576800000001</v>
      </c>
      <c r="L3" s="17">
        <f>IF(_xlfn.XLOOKUP(($A3&amp;"_"&amp;TEXT(L$2,"yyyy-mm-dd")),[1]SURVEY123!$A:$A,[1]SURVEY123!$AI:$AI,"")&lt;0,"0.0000",_xlfn.XLOOKUP(($A3&amp;"_"&amp;TEXT(L$2,"yyyy-mm-dd")),[1]SURVEY123!$A:$A,[1]SURVEY123!$AI:$AI,""))</f>
        <v>0.64716375999999987</v>
      </c>
      <c r="M3" s="17">
        <f>IF(_xlfn.XLOOKUP(($A3&amp;"_"&amp;TEXT(M$2,"yyyy-mm-dd")),[1]SURVEY123!$A:$A,[1]SURVEY123!$AI:$AI,"")&lt;0,"0.0000",_xlfn.XLOOKUP(($A3&amp;"_"&amp;TEXT(M$2,"yyyy-mm-dd")),[1]SURVEY123!$A:$A,[1]SURVEY123!$AI:$AI,""))</f>
        <v>0.87210151999999996</v>
      </c>
      <c r="N3" s="17">
        <f>IF(_xlfn.XLOOKUP(($A3&amp;"_"&amp;TEXT(N$2,"yyyy-mm-dd")),[1]SURVEY123!$A:$A,[1]SURVEY123!$AI:$AI,"")&lt;0,"0.0000",_xlfn.XLOOKUP(($A3&amp;"_"&amp;TEXT(N$2,"yyyy-mm-dd")),[1]SURVEY123!$A:$A,[1]SURVEY123!$AI:$AI,""))</f>
        <v>0.77236187000000001</v>
      </c>
      <c r="O3" s="17" t="str">
        <f>IF(_xlfn.XLOOKUP(($A3&amp;"_"&amp;TEXT(O$2,"yyyy-mm-dd")),[1]SURVEY123!$A:$A,[1]SURVEY123!$AI:$AI,"")&lt;0,"0.0000",_xlfn.XLOOKUP(($A3&amp;"_"&amp;TEXT(O$2,"yyyy-mm-dd")),[1]SURVEY123!$A:$A,[1]SURVEY123!$AI:$AI,""))</f>
        <v/>
      </c>
      <c r="P3" s="17" t="str">
        <f>IF(_xlfn.XLOOKUP(($A3&amp;"_"&amp;TEXT(P$2,"yyyy-mm-dd")),[1]SURVEY123!$A:$A,[1]SURVEY123!$AI:$AI,"")&lt;0,"0.0000",_xlfn.XLOOKUP(($A3&amp;"_"&amp;TEXT(P$2,"yyyy-mm-dd")),[1]SURVEY123!$A:$A,[1]SURVEY123!$AI:$AI,""))</f>
        <v/>
      </c>
      <c r="Q3" s="16" t="str">
        <f>IF(_xlfn.XLOOKUP(($A3&amp;"_"&amp;TEXT(Q$2,"yyyy-mm-dd")),[1]SURVEY123!$A:$A,[1]SURVEY123!$AI:$AI,"")&lt;0,"0.0000",_xlfn.XLOOKUP(($A3&amp;"_"&amp;TEXT(Q$2,"yyyy-mm-dd")),[1]SURVEY123!$A:$A,[1]SURVEY123!$AI:$AI,""))</f>
        <v/>
      </c>
      <c r="R3" s="22">
        <f>COUNTIF($C3:$Q3,"&gt;1.5")</f>
        <v>0</v>
      </c>
      <c r="S3" s="22">
        <f>COUNTIF($C3:$Q3,"&gt;3.0")</f>
        <v>0</v>
      </c>
      <c r="T3" s="12" t="str" cm="1">
        <f t="array" ref="T3">_xlfn.IFS(B3="","NA",R3=0, "Excellent", S3=0, "Good", OR(S3=1, S3=2), "Fair", S3&gt;=3, "Poor")</f>
        <v>Excellent</v>
      </c>
    </row>
    <row r="4" spans="1:20">
      <c r="A4" s="3" t="s">
        <v>7</v>
      </c>
      <c r="B4" s="25" t="str">
        <f t="shared" ref="B4:B6" si="0">IFERROR(AVERAGE(C4:Q4),"")</f>
        <v/>
      </c>
      <c r="C4" s="17" t="str">
        <f>IF(_xlfn.XLOOKUP(($A4&amp;"_"&amp;TEXT(C$2,"yyyy-mm-dd")),[1]SURVEY123!$A:$A,[1]SURVEY123!$AI:$AI,"")&lt;0,"0.0000",_xlfn.XLOOKUP(($A4&amp;"_"&amp;TEXT(C$2,"yyyy-mm-dd")),[1]SURVEY123!$A:$A,[1]SURVEY123!$AI:$AI,""))</f>
        <v/>
      </c>
      <c r="D4" s="17" t="str">
        <f>IF(_xlfn.XLOOKUP(($A4&amp;"_"&amp;TEXT(D$2,"yyyy-mm-dd")),[1]SURVEY123!$A:$A,[1]SURVEY123!$AI:$AI,"")&lt;0,"0.0000",_xlfn.XLOOKUP(($A4&amp;"_"&amp;TEXT(D$2,"yyyy-mm-dd")),[1]SURVEY123!$A:$A,[1]SURVEY123!$AI:$AI,""))</f>
        <v/>
      </c>
      <c r="E4" s="17" t="str">
        <f>IF(_xlfn.XLOOKUP(($A4&amp;"_"&amp;TEXT(E$2,"yyyy-mm-dd")),[1]SURVEY123!$A:$A,[1]SURVEY123!$AI:$AI,"")&lt;0,"0.0000",_xlfn.XLOOKUP(($A4&amp;"_"&amp;TEXT(E$2,"yyyy-mm-dd")),[1]SURVEY123!$A:$A,[1]SURVEY123!$AI:$AI,""))</f>
        <v/>
      </c>
      <c r="F4" s="17" t="str">
        <f>IF(_xlfn.XLOOKUP(($A4&amp;"_"&amp;TEXT(F$2,"yyyy-mm-dd")),[1]SURVEY123!$A:$A,[1]SURVEY123!$AI:$AI,"")&lt;0,"0.0000",_xlfn.XLOOKUP(($A4&amp;"_"&amp;TEXT(F$2,"yyyy-mm-dd")),[1]SURVEY123!$A:$A,[1]SURVEY123!$AI:$AI,""))</f>
        <v/>
      </c>
      <c r="G4" s="17" t="str">
        <f>IF(_xlfn.XLOOKUP(($A4&amp;"_"&amp;TEXT(G$2,"yyyy-mm-dd")),[1]SURVEY123!$A:$A,[1]SURVEY123!$AI:$AI,"")&lt;0,"0.0000",_xlfn.XLOOKUP(($A4&amp;"_"&amp;TEXT(G$2,"yyyy-mm-dd")),[1]SURVEY123!$A:$A,[1]SURVEY123!$AI:$AI,""))</f>
        <v/>
      </c>
      <c r="H4" s="17" t="str">
        <f>IF(_xlfn.XLOOKUP(($A4&amp;"_"&amp;TEXT(H$2,"yyyy-mm-dd")),[1]SURVEY123!$A:$A,[1]SURVEY123!$AI:$AI,"")&lt;0,"0.0000",_xlfn.XLOOKUP(($A4&amp;"_"&amp;TEXT(H$2,"yyyy-mm-dd")),[1]SURVEY123!$A:$A,[1]SURVEY123!$AI:$AI,""))</f>
        <v/>
      </c>
      <c r="I4" s="17" t="str">
        <f>IF(_xlfn.XLOOKUP(($A4&amp;"_"&amp;TEXT(I$2,"yyyy-mm-dd")),[1]SURVEY123!$A:$A,[1]SURVEY123!$AI:$AI,"")&lt;0,"0.0000",_xlfn.XLOOKUP(($A4&amp;"_"&amp;TEXT(I$2,"yyyy-mm-dd")),[1]SURVEY123!$A:$A,[1]SURVEY123!$AI:$AI,""))</f>
        <v>0.0000</v>
      </c>
      <c r="J4" s="17" t="str">
        <f>IF(_xlfn.XLOOKUP(($A4&amp;"_"&amp;TEXT(J$2,"yyyy-mm-dd")),[1]SURVEY123!$A:$A,[1]SURVEY123!$AI:$AI,"")&lt;0,"0.0000",_xlfn.XLOOKUP(($A4&amp;"_"&amp;TEXT(J$2,"yyyy-mm-dd")),[1]SURVEY123!$A:$A,[1]SURVEY123!$AI:$AI,""))</f>
        <v>0.0000</v>
      </c>
      <c r="K4" s="17" t="str">
        <f>IF(_xlfn.XLOOKUP(($A4&amp;"_"&amp;TEXT(K$2,"yyyy-mm-dd")),[1]SURVEY123!$A:$A,[1]SURVEY123!$AI:$AI,"")&lt;0,"0.0000",_xlfn.XLOOKUP(($A4&amp;"_"&amp;TEXT(K$2,"yyyy-mm-dd")),[1]SURVEY123!$A:$A,[1]SURVEY123!$AI:$AI,""))</f>
        <v>0.0000</v>
      </c>
      <c r="L4" s="17" t="str">
        <f>IF(_xlfn.XLOOKUP(($A4&amp;"_"&amp;TEXT(L$2,"yyyy-mm-dd")),[1]SURVEY123!$A:$A,[1]SURVEY123!$AI:$AI,"")&lt;0,"0.0000",_xlfn.XLOOKUP(($A4&amp;"_"&amp;TEXT(L$2,"yyyy-mm-dd")),[1]SURVEY123!$A:$A,[1]SURVEY123!$AI:$AI,""))</f>
        <v>0.0000</v>
      </c>
      <c r="M4" s="17" t="str">
        <f>IF(_xlfn.XLOOKUP(($A4&amp;"_"&amp;TEXT(M$2,"yyyy-mm-dd")),[1]SURVEY123!$A:$A,[1]SURVEY123!$AI:$AI,"")&lt;0,"0.0000",_xlfn.XLOOKUP(($A4&amp;"_"&amp;TEXT(M$2,"yyyy-mm-dd")),[1]SURVEY123!$A:$A,[1]SURVEY123!$AI:$AI,""))</f>
        <v>0.0000</v>
      </c>
      <c r="N4" s="17" t="str">
        <f>IF(_xlfn.XLOOKUP(($A4&amp;"_"&amp;TEXT(N$2,"yyyy-mm-dd")),[1]SURVEY123!$A:$A,[1]SURVEY123!$AI:$AI,"")&lt;0,"0.0000",_xlfn.XLOOKUP(($A4&amp;"_"&amp;TEXT(N$2,"yyyy-mm-dd")),[1]SURVEY123!$A:$A,[1]SURVEY123!$AI:$AI,""))</f>
        <v>0.0000</v>
      </c>
      <c r="O4" s="17" t="str">
        <f>IF(_xlfn.XLOOKUP(($A4&amp;"_"&amp;TEXT(O$2,"yyyy-mm-dd")),[1]SURVEY123!$A:$A,[1]SURVEY123!$AI:$AI,"")&lt;0,"0.0000",_xlfn.XLOOKUP(($A4&amp;"_"&amp;TEXT(O$2,"yyyy-mm-dd")),[1]SURVEY123!$A:$A,[1]SURVEY123!$AI:$AI,""))</f>
        <v/>
      </c>
      <c r="P4" s="17" t="str">
        <f>IF(_xlfn.XLOOKUP(($A4&amp;"_"&amp;TEXT(P$2,"yyyy-mm-dd")),[1]SURVEY123!$A:$A,[1]SURVEY123!$AI:$AI,"")&lt;0,"0.0000",_xlfn.XLOOKUP(($A4&amp;"_"&amp;TEXT(P$2,"yyyy-mm-dd")),[1]SURVEY123!$A:$A,[1]SURVEY123!$AI:$AI,""))</f>
        <v/>
      </c>
      <c r="Q4" s="16" t="str">
        <f>IF(_xlfn.XLOOKUP(($A4&amp;"_"&amp;TEXT(Q$2,"yyyy-mm-dd")),[1]SURVEY123!$A:$A,[1]SURVEY123!$AI:$AI,"")&lt;0,"0.0000",_xlfn.XLOOKUP(($A4&amp;"_"&amp;TEXT(Q$2,"yyyy-mm-dd")),[1]SURVEY123!$A:$A,[1]SURVEY123!$AI:$AI,""))</f>
        <v/>
      </c>
      <c r="R4" s="22">
        <f t="shared" ref="R4:R67" si="1">COUNTIF($C4:$Q4,"&gt;1.5")</f>
        <v>0</v>
      </c>
      <c r="S4" s="22">
        <f t="shared" ref="S4:S67" si="2">COUNTIF($C4:$Q4,"&gt;3.0")</f>
        <v>0</v>
      </c>
      <c r="T4" s="12" t="str" cm="1">
        <f t="array" ref="T4">_xlfn.IFS(B4="","NA",R4=0, "Excellent", S4=0, "Good", OR(S4=1, S4=2), "Fair", S4&gt;=3, "Poor")</f>
        <v>NA</v>
      </c>
    </row>
    <row r="5" spans="1:20">
      <c r="A5" s="3" t="s">
        <v>8</v>
      </c>
      <c r="B5" s="25" t="str">
        <f t="shared" si="0"/>
        <v/>
      </c>
      <c r="C5" s="17" t="str">
        <f>IF(_xlfn.XLOOKUP(($A5&amp;"_"&amp;TEXT(C$2,"yyyy-mm-dd")),[1]SURVEY123!$A:$A,[1]SURVEY123!$AI:$AI,"")&lt;0,"0.0000",_xlfn.XLOOKUP(($A5&amp;"_"&amp;TEXT(C$2,"yyyy-mm-dd")),[1]SURVEY123!$A:$A,[1]SURVEY123!$AI:$AI,""))</f>
        <v/>
      </c>
      <c r="D5" s="17" t="str">
        <f>IF(_xlfn.XLOOKUP(($A5&amp;"_"&amp;TEXT(D$2,"yyyy-mm-dd")),[1]SURVEY123!$A:$A,[1]SURVEY123!$AI:$AI,"")&lt;0,"0.0000",_xlfn.XLOOKUP(($A5&amp;"_"&amp;TEXT(D$2,"yyyy-mm-dd")),[1]SURVEY123!$A:$A,[1]SURVEY123!$AI:$AI,""))</f>
        <v/>
      </c>
      <c r="E5" s="17" t="str">
        <f>IF(_xlfn.XLOOKUP(($A5&amp;"_"&amp;TEXT(E$2,"yyyy-mm-dd")),[1]SURVEY123!$A:$A,[1]SURVEY123!$AI:$AI,"")&lt;0,"0.0000",_xlfn.XLOOKUP(($A5&amp;"_"&amp;TEXT(E$2,"yyyy-mm-dd")),[1]SURVEY123!$A:$A,[1]SURVEY123!$AI:$AI,""))</f>
        <v/>
      </c>
      <c r="F5" s="17" t="str">
        <f>IF(_xlfn.XLOOKUP(($A5&amp;"_"&amp;TEXT(F$2,"yyyy-mm-dd")),[1]SURVEY123!$A:$A,[1]SURVEY123!$AI:$AI,"")&lt;0,"0.0000",_xlfn.XLOOKUP(($A5&amp;"_"&amp;TEXT(F$2,"yyyy-mm-dd")),[1]SURVEY123!$A:$A,[1]SURVEY123!$AI:$AI,""))</f>
        <v/>
      </c>
      <c r="G5" s="17" t="str">
        <f>IF(_xlfn.XLOOKUP(($A5&amp;"_"&amp;TEXT(G$2,"yyyy-mm-dd")),[1]SURVEY123!$A:$A,[1]SURVEY123!$AI:$AI,"")&lt;0,"0.0000",_xlfn.XLOOKUP(($A5&amp;"_"&amp;TEXT(G$2,"yyyy-mm-dd")),[1]SURVEY123!$A:$A,[1]SURVEY123!$AI:$AI,""))</f>
        <v/>
      </c>
      <c r="H5" s="17" t="str">
        <f>IF(_xlfn.XLOOKUP(($A5&amp;"_"&amp;TEXT(H$2,"yyyy-mm-dd")),[1]SURVEY123!$A:$A,[1]SURVEY123!$AI:$AI,"")&lt;0,"0.0000",_xlfn.XLOOKUP(($A5&amp;"_"&amp;TEXT(H$2,"yyyy-mm-dd")),[1]SURVEY123!$A:$A,[1]SURVEY123!$AI:$AI,""))</f>
        <v/>
      </c>
      <c r="I5" s="17" t="str">
        <f>IF(_xlfn.XLOOKUP(($A5&amp;"_"&amp;TEXT(I$2,"yyyy-mm-dd")),[1]SURVEY123!$A:$A,[1]SURVEY123!$AI:$AI,"")&lt;0,"0.0000",_xlfn.XLOOKUP(($A5&amp;"_"&amp;TEXT(I$2,"yyyy-mm-dd")),[1]SURVEY123!$A:$A,[1]SURVEY123!$AI:$AI,""))</f>
        <v>0.0000</v>
      </c>
      <c r="J5" s="17" t="str">
        <f>IF(_xlfn.XLOOKUP(($A5&amp;"_"&amp;TEXT(J$2,"yyyy-mm-dd")),[1]SURVEY123!$A:$A,[1]SURVEY123!$AI:$AI,"")&lt;0,"0.0000",_xlfn.XLOOKUP(($A5&amp;"_"&amp;TEXT(J$2,"yyyy-mm-dd")),[1]SURVEY123!$A:$A,[1]SURVEY123!$AI:$AI,""))</f>
        <v>0.0000</v>
      </c>
      <c r="K5" s="17" t="str">
        <f>IF(_xlfn.XLOOKUP(($A5&amp;"_"&amp;TEXT(K$2,"yyyy-mm-dd")),[1]SURVEY123!$A:$A,[1]SURVEY123!$AI:$AI,"")&lt;0,"0.0000",_xlfn.XLOOKUP(($A5&amp;"_"&amp;TEXT(K$2,"yyyy-mm-dd")),[1]SURVEY123!$A:$A,[1]SURVEY123!$AI:$AI,""))</f>
        <v>0.0000</v>
      </c>
      <c r="L5" s="17" t="str">
        <f>IF(_xlfn.XLOOKUP(($A5&amp;"_"&amp;TEXT(L$2,"yyyy-mm-dd")),[1]SURVEY123!$A:$A,[1]SURVEY123!$AI:$AI,"")&lt;0,"0.0000",_xlfn.XLOOKUP(($A5&amp;"_"&amp;TEXT(L$2,"yyyy-mm-dd")),[1]SURVEY123!$A:$A,[1]SURVEY123!$AI:$AI,""))</f>
        <v>0.0000</v>
      </c>
      <c r="M5" s="17" t="str">
        <f>IF(_xlfn.XLOOKUP(($A5&amp;"_"&amp;TEXT(M$2,"yyyy-mm-dd")),[1]SURVEY123!$A:$A,[1]SURVEY123!$AI:$AI,"")&lt;0,"0.0000",_xlfn.XLOOKUP(($A5&amp;"_"&amp;TEXT(M$2,"yyyy-mm-dd")),[1]SURVEY123!$A:$A,[1]SURVEY123!$AI:$AI,""))</f>
        <v/>
      </c>
      <c r="N5" s="17" t="str">
        <f>IF(_xlfn.XLOOKUP(($A5&amp;"_"&amp;TEXT(N$2,"yyyy-mm-dd")),[1]SURVEY123!$A:$A,[1]SURVEY123!$AI:$AI,"")&lt;0,"0.0000",_xlfn.XLOOKUP(($A5&amp;"_"&amp;TEXT(N$2,"yyyy-mm-dd")),[1]SURVEY123!$A:$A,[1]SURVEY123!$AI:$AI,""))</f>
        <v/>
      </c>
      <c r="O5" s="17" t="str">
        <f>IF(_xlfn.XLOOKUP(($A5&amp;"_"&amp;TEXT(O$2,"yyyy-mm-dd")),[1]SURVEY123!$A:$A,[1]SURVEY123!$AI:$AI,"")&lt;0,"0.0000",_xlfn.XLOOKUP(($A5&amp;"_"&amp;TEXT(O$2,"yyyy-mm-dd")),[1]SURVEY123!$A:$A,[1]SURVEY123!$AI:$AI,""))</f>
        <v/>
      </c>
      <c r="P5" s="17" t="str">
        <f>IF(_xlfn.XLOOKUP(($A5&amp;"_"&amp;TEXT(P$2,"yyyy-mm-dd")),[1]SURVEY123!$A:$A,[1]SURVEY123!$AI:$AI,"")&lt;0,"0.0000",_xlfn.XLOOKUP(($A5&amp;"_"&amp;TEXT(P$2,"yyyy-mm-dd")),[1]SURVEY123!$A:$A,[1]SURVEY123!$AI:$AI,""))</f>
        <v/>
      </c>
      <c r="Q5" s="16" t="str">
        <f>IF(_xlfn.XLOOKUP(($A5&amp;"_"&amp;TEXT(Q$2,"yyyy-mm-dd")),[1]SURVEY123!$A:$A,[1]SURVEY123!$AI:$AI,"")&lt;0,"0.0000",_xlfn.XLOOKUP(($A5&amp;"_"&amp;TEXT(Q$2,"yyyy-mm-dd")),[1]SURVEY123!$A:$A,[1]SURVEY123!$AI:$AI,""))</f>
        <v/>
      </c>
      <c r="R5" s="22">
        <f t="shared" si="1"/>
        <v>0</v>
      </c>
      <c r="S5" s="22">
        <f t="shared" si="2"/>
        <v>0</v>
      </c>
      <c r="T5" s="12" t="str" cm="1">
        <f t="array" ref="T5">_xlfn.IFS(B5="","NA",R5=0, "Excellent", S5=0, "Good", OR(S5=1, S5=2), "Fair", S5&gt;=3, "Poor")</f>
        <v>NA</v>
      </c>
    </row>
    <row r="6" spans="1:20">
      <c r="A6" s="3" t="s">
        <v>9</v>
      </c>
      <c r="B6" s="25" t="str">
        <f t="shared" si="0"/>
        <v/>
      </c>
      <c r="C6" s="17" t="str">
        <f>IF(_xlfn.XLOOKUP(($A6&amp;"_"&amp;TEXT(C$2,"yyyy-mm-dd")),[1]SURVEY123!$A:$A,[1]SURVEY123!$AI:$AI,"")&lt;0,"0.0000",_xlfn.XLOOKUP(($A6&amp;"_"&amp;TEXT(C$2,"yyyy-mm-dd")),[1]SURVEY123!$A:$A,[1]SURVEY123!$AI:$AI,""))</f>
        <v/>
      </c>
      <c r="D6" s="17" t="str">
        <f>IF(_xlfn.XLOOKUP(($A6&amp;"_"&amp;TEXT(D$2,"yyyy-mm-dd")),[1]SURVEY123!$A:$A,[1]SURVEY123!$AI:$AI,"")&lt;0,"0.0000",_xlfn.XLOOKUP(($A6&amp;"_"&amp;TEXT(D$2,"yyyy-mm-dd")),[1]SURVEY123!$A:$A,[1]SURVEY123!$AI:$AI,""))</f>
        <v/>
      </c>
      <c r="E6" s="17" t="str">
        <f>IF(_xlfn.XLOOKUP(($A6&amp;"_"&amp;TEXT(E$2,"yyyy-mm-dd")),[1]SURVEY123!$A:$A,[1]SURVEY123!$AI:$AI,"")&lt;0,"0.0000",_xlfn.XLOOKUP(($A6&amp;"_"&amp;TEXT(E$2,"yyyy-mm-dd")),[1]SURVEY123!$A:$A,[1]SURVEY123!$AI:$AI,""))</f>
        <v/>
      </c>
      <c r="F6" s="17" t="str">
        <f>IF(_xlfn.XLOOKUP(($A6&amp;"_"&amp;TEXT(F$2,"yyyy-mm-dd")),[1]SURVEY123!$A:$A,[1]SURVEY123!$AI:$AI,"")&lt;0,"0.0000",_xlfn.XLOOKUP(($A6&amp;"_"&amp;TEXT(F$2,"yyyy-mm-dd")),[1]SURVEY123!$A:$A,[1]SURVEY123!$AI:$AI,""))</f>
        <v/>
      </c>
      <c r="G6" s="17" t="str">
        <f>IF(_xlfn.XLOOKUP(($A6&amp;"_"&amp;TEXT(G$2,"yyyy-mm-dd")),[1]SURVEY123!$A:$A,[1]SURVEY123!$AI:$AI,"")&lt;0,"0.0000",_xlfn.XLOOKUP(($A6&amp;"_"&amp;TEXT(G$2,"yyyy-mm-dd")),[1]SURVEY123!$A:$A,[1]SURVEY123!$AI:$AI,""))</f>
        <v/>
      </c>
      <c r="H6" s="17" t="str">
        <f>IF(_xlfn.XLOOKUP(($A6&amp;"_"&amp;TEXT(H$2,"yyyy-mm-dd")),[1]SURVEY123!$A:$A,[1]SURVEY123!$AI:$AI,"")&lt;0,"0.0000",_xlfn.XLOOKUP(($A6&amp;"_"&amp;TEXT(H$2,"yyyy-mm-dd")),[1]SURVEY123!$A:$A,[1]SURVEY123!$AI:$AI,""))</f>
        <v/>
      </c>
      <c r="I6" s="17" t="str">
        <f>IF(_xlfn.XLOOKUP(($A6&amp;"_"&amp;TEXT(I$2,"yyyy-mm-dd")),[1]SURVEY123!$A:$A,[1]SURVEY123!$AI:$AI,"")&lt;0,"0.0000",_xlfn.XLOOKUP(($A6&amp;"_"&amp;TEXT(I$2,"yyyy-mm-dd")),[1]SURVEY123!$A:$A,[1]SURVEY123!$AI:$AI,""))</f>
        <v>0.0000</v>
      </c>
      <c r="J6" s="17" t="str">
        <f>IF(_xlfn.XLOOKUP(($A6&amp;"_"&amp;TEXT(J$2,"yyyy-mm-dd")),[1]SURVEY123!$A:$A,[1]SURVEY123!$AI:$AI,"")&lt;0,"0.0000",_xlfn.XLOOKUP(($A6&amp;"_"&amp;TEXT(J$2,"yyyy-mm-dd")),[1]SURVEY123!$A:$A,[1]SURVEY123!$AI:$AI,""))</f>
        <v>0.0000</v>
      </c>
      <c r="K6" s="17" t="str">
        <f>IF(_xlfn.XLOOKUP(($A6&amp;"_"&amp;TEXT(K$2,"yyyy-mm-dd")),[1]SURVEY123!$A:$A,[1]SURVEY123!$AI:$AI,"")&lt;0,"0.0000",_xlfn.XLOOKUP(($A6&amp;"_"&amp;TEXT(K$2,"yyyy-mm-dd")),[1]SURVEY123!$A:$A,[1]SURVEY123!$AI:$AI,""))</f>
        <v>0.0000</v>
      </c>
      <c r="L6" s="17" t="str">
        <f>IF(_xlfn.XLOOKUP(($A6&amp;"_"&amp;TEXT(L$2,"yyyy-mm-dd")),[1]SURVEY123!$A:$A,[1]SURVEY123!$AI:$AI,"")&lt;0,"0.0000",_xlfn.XLOOKUP(($A6&amp;"_"&amp;TEXT(L$2,"yyyy-mm-dd")),[1]SURVEY123!$A:$A,[1]SURVEY123!$AI:$AI,""))</f>
        <v>0.0000</v>
      </c>
      <c r="M6" s="17" t="str">
        <f>IF(_xlfn.XLOOKUP(($A6&amp;"_"&amp;TEXT(M$2,"yyyy-mm-dd")),[1]SURVEY123!$A:$A,[1]SURVEY123!$AI:$AI,"")&lt;0,"0.0000",_xlfn.XLOOKUP(($A6&amp;"_"&amp;TEXT(M$2,"yyyy-mm-dd")),[1]SURVEY123!$A:$A,[1]SURVEY123!$AI:$AI,""))</f>
        <v/>
      </c>
      <c r="N6" s="17" t="str">
        <f>IF(_xlfn.XLOOKUP(($A6&amp;"_"&amp;TEXT(N$2,"yyyy-mm-dd")),[1]SURVEY123!$A:$A,[1]SURVEY123!$AI:$AI,"")&lt;0,"0.0000",_xlfn.XLOOKUP(($A6&amp;"_"&amp;TEXT(N$2,"yyyy-mm-dd")),[1]SURVEY123!$A:$A,[1]SURVEY123!$AI:$AI,""))</f>
        <v/>
      </c>
      <c r="O6" s="17" t="str">
        <f>IF(_xlfn.XLOOKUP(($A6&amp;"_"&amp;TEXT(O$2,"yyyy-mm-dd")),[1]SURVEY123!$A:$A,[1]SURVEY123!$AI:$AI,"")&lt;0,"0.0000",_xlfn.XLOOKUP(($A6&amp;"_"&amp;TEXT(O$2,"yyyy-mm-dd")),[1]SURVEY123!$A:$A,[1]SURVEY123!$AI:$AI,""))</f>
        <v/>
      </c>
      <c r="P6" s="17" t="str">
        <f>IF(_xlfn.XLOOKUP(($A6&amp;"_"&amp;TEXT(P$2,"yyyy-mm-dd")),[1]SURVEY123!$A:$A,[1]SURVEY123!$AI:$AI,"")&lt;0,"0.0000",_xlfn.XLOOKUP(($A6&amp;"_"&amp;TEXT(P$2,"yyyy-mm-dd")),[1]SURVEY123!$A:$A,[1]SURVEY123!$AI:$AI,""))</f>
        <v/>
      </c>
      <c r="Q6" s="16" t="str">
        <f>IF(_xlfn.XLOOKUP(($A6&amp;"_"&amp;TEXT(Q$2,"yyyy-mm-dd")),[1]SURVEY123!$A:$A,[1]SURVEY123!$AI:$AI,"")&lt;0,"0.0000",_xlfn.XLOOKUP(($A6&amp;"_"&amp;TEXT(Q$2,"yyyy-mm-dd")),[1]SURVEY123!$A:$A,[1]SURVEY123!$AI:$AI,""))</f>
        <v/>
      </c>
      <c r="R6" s="22">
        <f t="shared" si="1"/>
        <v>0</v>
      </c>
      <c r="S6" s="22">
        <f t="shared" si="2"/>
        <v>0</v>
      </c>
      <c r="T6" s="12" t="str" cm="1">
        <f t="array" ref="T6">_xlfn.IFS(B6="","NA",R6=0, "Excellent", S6=0, "Good", OR(S6=1, S6=2), "Fair", S6&gt;=3, "Poor")</f>
        <v>NA</v>
      </c>
    </row>
    <row r="7" spans="1:20">
      <c r="A7" s="3" t="s">
        <v>10</v>
      </c>
      <c r="B7" s="25">
        <f t="shared" ref="B7:B67" si="3">IFERROR(AVERAGE(C7:Q7),"")</f>
        <v>0.50928490000000004</v>
      </c>
      <c r="C7" s="17" t="str">
        <f>IF(_xlfn.XLOOKUP(($A7&amp;"_"&amp;TEXT(C$2,"yyyy-mm-dd")),[1]SURVEY123!$A:$A,[1]SURVEY123!$AI:$AI,"")&lt;0,"0.0000",_xlfn.XLOOKUP(($A7&amp;"_"&amp;TEXT(C$2,"yyyy-mm-dd")),[1]SURVEY123!$A:$A,[1]SURVEY123!$AI:$AI,""))</f>
        <v/>
      </c>
      <c r="D7" s="17" t="str">
        <f>IF(_xlfn.XLOOKUP(($A7&amp;"_"&amp;TEXT(D$2,"yyyy-mm-dd")),[1]SURVEY123!$A:$A,[1]SURVEY123!$AI:$AI,"")&lt;0,"0.0000",_xlfn.XLOOKUP(($A7&amp;"_"&amp;TEXT(D$2,"yyyy-mm-dd")),[1]SURVEY123!$A:$A,[1]SURVEY123!$AI:$AI,""))</f>
        <v/>
      </c>
      <c r="E7" s="17">
        <f>IF(_xlfn.XLOOKUP(($A7&amp;"_"&amp;TEXT(E$2,"yyyy-mm-dd")),[1]SURVEY123!$A:$A,[1]SURVEY123!$AI:$AI,"")&lt;0,"0.0000",_xlfn.XLOOKUP(($A7&amp;"_"&amp;TEXT(E$2,"yyyy-mm-dd")),[1]SURVEY123!$A:$A,[1]SURVEY123!$AI:$AI,""))</f>
        <v>0.25749362000000003</v>
      </c>
      <c r="F7" s="17">
        <f>IF(_xlfn.XLOOKUP(($A7&amp;"_"&amp;TEXT(F$2,"yyyy-mm-dd")),[1]SURVEY123!$A:$A,[1]SURVEY123!$AI:$AI,"")&lt;0,"0.0000",_xlfn.XLOOKUP(($A7&amp;"_"&amp;TEXT(F$2,"yyyy-mm-dd")),[1]SURVEY123!$A:$A,[1]SURVEY123!$AI:$AI,""))</f>
        <v>0.37965991999999998</v>
      </c>
      <c r="G7" s="17">
        <f>IF(_xlfn.XLOOKUP(($A7&amp;"_"&amp;TEXT(G$2,"yyyy-mm-dd")),[1]SURVEY123!$A:$A,[1]SURVEY123!$AI:$AI,"")&lt;0,"0.0000",_xlfn.XLOOKUP(($A7&amp;"_"&amp;TEXT(G$2,"yyyy-mm-dd")),[1]SURVEY123!$A:$A,[1]SURVEY123!$AI:$AI,""))</f>
        <v>0.37113963</v>
      </c>
      <c r="H7" s="17">
        <f>IF(_xlfn.XLOOKUP(($A7&amp;"_"&amp;TEXT(H$2,"yyyy-mm-dd")),[1]SURVEY123!$A:$A,[1]SURVEY123!$AI:$AI,"")&lt;0,"0.0000",_xlfn.XLOOKUP(($A7&amp;"_"&amp;TEXT(H$2,"yyyy-mm-dd")),[1]SURVEY123!$A:$A,[1]SURVEY123!$AI:$AI,""))</f>
        <v>0.47772023999999996</v>
      </c>
      <c r="I7" s="17">
        <f>IF(_xlfn.XLOOKUP(($A7&amp;"_"&amp;TEXT(I$2,"yyyy-mm-dd")),[1]SURVEY123!$A:$A,[1]SURVEY123!$AI:$AI,"")&lt;0,"0.0000",_xlfn.XLOOKUP(($A7&amp;"_"&amp;TEXT(I$2,"yyyy-mm-dd")),[1]SURVEY123!$A:$A,[1]SURVEY123!$AI:$AI,""))</f>
        <v>0.59691469000000008</v>
      </c>
      <c r="J7" s="17">
        <f>IF(_xlfn.XLOOKUP(($A7&amp;"_"&amp;TEXT(J$2,"yyyy-mm-dd")),[1]SURVEY123!$A:$A,[1]SURVEY123!$AI:$AI,"")&lt;0,"0.0000",_xlfn.XLOOKUP(($A7&amp;"_"&amp;TEXT(J$2,"yyyy-mm-dd")),[1]SURVEY123!$A:$A,[1]SURVEY123!$AI:$AI,""))</f>
        <v>0.72250923999999994</v>
      </c>
      <c r="K7" s="17">
        <f>IF(_xlfn.XLOOKUP(($A7&amp;"_"&amp;TEXT(K$2,"yyyy-mm-dd")),[1]SURVEY123!$A:$A,[1]SURVEY123!$AI:$AI,"")&lt;0,"0.0000",_xlfn.XLOOKUP(($A7&amp;"_"&amp;TEXT(K$2,"yyyy-mm-dd")),[1]SURVEY123!$A:$A,[1]SURVEY123!$AI:$AI,""))</f>
        <v>0.71470908</v>
      </c>
      <c r="L7" s="17">
        <f>IF(_xlfn.XLOOKUP(($A7&amp;"_"&amp;TEXT(L$2,"yyyy-mm-dd")),[1]SURVEY123!$A:$A,[1]SURVEY123!$AI:$AI,"")&lt;0,"0.0000",_xlfn.XLOOKUP(($A7&amp;"_"&amp;TEXT(L$2,"yyyy-mm-dd")),[1]SURVEY123!$A:$A,[1]SURVEY123!$AI:$AI,""))</f>
        <v>0.55413277999999999</v>
      </c>
      <c r="M7" s="17" t="str">
        <f>IF(_xlfn.XLOOKUP(($A7&amp;"_"&amp;TEXT(M$2,"yyyy-mm-dd")),[1]SURVEY123!$A:$A,[1]SURVEY123!$AI:$AI,"")&lt;0,"0.0000",_xlfn.XLOOKUP(($A7&amp;"_"&amp;TEXT(M$2,"yyyy-mm-dd")),[1]SURVEY123!$A:$A,[1]SURVEY123!$AI:$AI,""))</f>
        <v/>
      </c>
      <c r="N7" s="17" t="str">
        <f>IF(_xlfn.XLOOKUP(($A7&amp;"_"&amp;TEXT(N$2,"yyyy-mm-dd")),[1]SURVEY123!$A:$A,[1]SURVEY123!$AI:$AI,"")&lt;0,"0.0000",_xlfn.XLOOKUP(($A7&amp;"_"&amp;TEXT(N$2,"yyyy-mm-dd")),[1]SURVEY123!$A:$A,[1]SURVEY123!$AI:$AI,""))</f>
        <v/>
      </c>
      <c r="O7" s="17" t="str">
        <f>IF(_xlfn.XLOOKUP(($A7&amp;"_"&amp;TEXT(O$2,"yyyy-mm-dd")),[1]SURVEY123!$A:$A,[1]SURVEY123!$AI:$AI,"")&lt;0,"0.0000",_xlfn.XLOOKUP(($A7&amp;"_"&amp;TEXT(O$2,"yyyy-mm-dd")),[1]SURVEY123!$A:$A,[1]SURVEY123!$AI:$AI,""))</f>
        <v/>
      </c>
      <c r="P7" s="17" t="str">
        <f>IF(_xlfn.XLOOKUP(($A7&amp;"_"&amp;TEXT(P$2,"yyyy-mm-dd")),[1]SURVEY123!$A:$A,[1]SURVEY123!$AI:$AI,"")&lt;0,"0.0000",_xlfn.XLOOKUP(($A7&amp;"_"&amp;TEXT(P$2,"yyyy-mm-dd")),[1]SURVEY123!$A:$A,[1]SURVEY123!$AI:$AI,""))</f>
        <v/>
      </c>
      <c r="Q7" s="16" t="str">
        <f>IF(_xlfn.XLOOKUP(($A7&amp;"_"&amp;TEXT(Q$2,"yyyy-mm-dd")),[1]SURVEY123!$A:$A,[1]SURVEY123!$AI:$AI,"")&lt;0,"0.0000",_xlfn.XLOOKUP(($A7&amp;"_"&amp;TEXT(Q$2,"yyyy-mm-dd")),[1]SURVEY123!$A:$A,[1]SURVEY123!$AI:$AI,""))</f>
        <v/>
      </c>
      <c r="R7" s="22">
        <f t="shared" si="1"/>
        <v>0</v>
      </c>
      <c r="S7" s="22">
        <f t="shared" si="2"/>
        <v>0</v>
      </c>
      <c r="T7" s="12" t="str" cm="1">
        <f t="array" ref="T7">_xlfn.IFS(B7="","NA",R7=0, "Excellent", S7=0, "Good", OR(S7=1, S7=2), "Fair", S7&gt;=3, "Poor")</f>
        <v>Excellent</v>
      </c>
    </row>
    <row r="8" spans="1:20">
      <c r="A8" s="3" t="s">
        <v>11</v>
      </c>
      <c r="B8" s="25">
        <f t="shared" si="3"/>
        <v>0.32229967428571432</v>
      </c>
      <c r="C8" s="17" t="str">
        <f>IF(_xlfn.XLOOKUP(($A8&amp;"_"&amp;TEXT(C$2,"yyyy-mm-dd")),[1]SURVEY123!$A:$A,[1]SURVEY123!$AI:$AI,"")&lt;0,"0.0000",_xlfn.XLOOKUP(($A8&amp;"_"&amp;TEXT(C$2,"yyyy-mm-dd")),[1]SURVEY123!$A:$A,[1]SURVEY123!$AI:$AI,""))</f>
        <v/>
      </c>
      <c r="D8" s="17" t="str">
        <f>IF(_xlfn.XLOOKUP(($A8&amp;"_"&amp;TEXT(D$2,"yyyy-mm-dd")),[1]SURVEY123!$A:$A,[1]SURVEY123!$AI:$AI,"")&lt;0,"0.0000",_xlfn.XLOOKUP(($A8&amp;"_"&amp;TEXT(D$2,"yyyy-mm-dd")),[1]SURVEY123!$A:$A,[1]SURVEY123!$AI:$AI,""))</f>
        <v/>
      </c>
      <c r="E8" s="17" t="str">
        <f>IF(_xlfn.XLOOKUP(($A8&amp;"_"&amp;TEXT(E$2,"yyyy-mm-dd")),[1]SURVEY123!$A:$A,[1]SURVEY123!$AI:$AI,"")&lt;0,"0.0000",_xlfn.XLOOKUP(($A8&amp;"_"&amp;TEXT(E$2,"yyyy-mm-dd")),[1]SURVEY123!$A:$A,[1]SURVEY123!$AI:$AI,""))</f>
        <v/>
      </c>
      <c r="F8" s="17" t="str">
        <f>IF(_xlfn.XLOOKUP(($A8&amp;"_"&amp;TEXT(F$2,"yyyy-mm-dd")),[1]SURVEY123!$A:$A,[1]SURVEY123!$AI:$AI,"")&lt;0,"0.0000",_xlfn.XLOOKUP(($A8&amp;"_"&amp;TEXT(F$2,"yyyy-mm-dd")),[1]SURVEY123!$A:$A,[1]SURVEY123!$AI:$AI,""))</f>
        <v/>
      </c>
      <c r="G8" s="17" t="str">
        <f>IF(_xlfn.XLOOKUP(($A8&amp;"_"&amp;TEXT(G$2,"yyyy-mm-dd")),[1]SURVEY123!$A:$A,[1]SURVEY123!$AI:$AI,"")&lt;0,"0.0000",_xlfn.XLOOKUP(($A8&amp;"_"&amp;TEXT(G$2,"yyyy-mm-dd")),[1]SURVEY123!$A:$A,[1]SURVEY123!$AI:$AI,""))</f>
        <v/>
      </c>
      <c r="H8" s="17">
        <f>IF(_xlfn.XLOOKUP(($A8&amp;"_"&amp;TEXT(H$2,"yyyy-mm-dd")),[1]SURVEY123!$A:$A,[1]SURVEY123!$AI:$AI,"")&lt;0,"0.0000",_xlfn.XLOOKUP(($A8&amp;"_"&amp;TEXT(H$2,"yyyy-mm-dd")),[1]SURVEY123!$A:$A,[1]SURVEY123!$AI:$AI,""))</f>
        <v>0.38966499000000004</v>
      </c>
      <c r="I8" s="17">
        <f>IF(_xlfn.XLOOKUP(($A8&amp;"_"&amp;TEXT(I$2,"yyyy-mm-dd")),[1]SURVEY123!$A:$A,[1]SURVEY123!$AI:$AI,"")&lt;0,"0.0000",_xlfn.XLOOKUP(($A8&amp;"_"&amp;TEXT(I$2,"yyyy-mm-dd")),[1]SURVEY123!$A:$A,[1]SURVEY123!$AI:$AI,""))</f>
        <v>0.46891225000000003</v>
      </c>
      <c r="J8" s="17">
        <f>IF(_xlfn.XLOOKUP(($A8&amp;"_"&amp;TEXT(J$2,"yyyy-mm-dd")),[1]SURVEY123!$A:$A,[1]SURVEY123!$AI:$AI,"")&lt;0,"0.0000",_xlfn.XLOOKUP(($A8&amp;"_"&amp;TEXT(J$2,"yyyy-mm-dd")),[1]SURVEY123!$A:$A,[1]SURVEY123!$AI:$AI,""))</f>
        <v>0.45555001000000001</v>
      </c>
      <c r="K8" s="17">
        <f>IF(_xlfn.XLOOKUP(($A8&amp;"_"&amp;TEXT(K$2,"yyyy-mm-dd")),[1]SURVEY123!$A:$A,[1]SURVEY123!$AI:$AI,"")&lt;0,"0.0000",_xlfn.XLOOKUP(($A8&amp;"_"&amp;TEXT(K$2,"yyyy-mm-dd")),[1]SURVEY123!$A:$A,[1]SURVEY123!$AI:$AI,""))</f>
        <v>0.26564588000000006</v>
      </c>
      <c r="L8" s="17">
        <f>IF(_xlfn.XLOOKUP(($A8&amp;"_"&amp;TEXT(L$2,"yyyy-mm-dd")),[1]SURVEY123!$A:$A,[1]SURVEY123!$AI:$AI,"")&lt;0,"0.0000",_xlfn.XLOOKUP(($A8&amp;"_"&amp;TEXT(L$2,"yyyy-mm-dd")),[1]SURVEY123!$A:$A,[1]SURVEY123!$AI:$AI,""))</f>
        <v>0.25282350999999997</v>
      </c>
      <c r="M8" s="17">
        <f>IF(_xlfn.XLOOKUP(($A8&amp;"_"&amp;TEXT(M$2,"yyyy-mm-dd")),[1]SURVEY123!$A:$A,[1]SURVEY123!$AI:$AI,"")&lt;0,"0.0000",_xlfn.XLOOKUP(($A8&amp;"_"&amp;TEXT(M$2,"yyyy-mm-dd")),[1]SURVEY123!$A:$A,[1]SURVEY123!$AI:$AI,""))</f>
        <v>0.22858636000000002</v>
      </c>
      <c r="N8" s="17">
        <f>IF(_xlfn.XLOOKUP(($A8&amp;"_"&amp;TEXT(N$2,"yyyy-mm-dd")),[1]SURVEY123!$A:$A,[1]SURVEY123!$AI:$AI,"")&lt;0,"0.0000",_xlfn.XLOOKUP(($A8&amp;"_"&amp;TEXT(N$2,"yyyy-mm-dd")),[1]SURVEY123!$A:$A,[1]SURVEY123!$AI:$AI,""))</f>
        <v>0.19491471999999999</v>
      </c>
      <c r="O8" s="17" t="str">
        <f>IF(_xlfn.XLOOKUP(($A8&amp;"_"&amp;TEXT(O$2,"yyyy-mm-dd")),[1]SURVEY123!$A:$A,[1]SURVEY123!$AI:$AI,"")&lt;0,"0.0000",_xlfn.XLOOKUP(($A8&amp;"_"&amp;TEXT(O$2,"yyyy-mm-dd")),[1]SURVEY123!$A:$A,[1]SURVEY123!$AI:$AI,""))</f>
        <v/>
      </c>
      <c r="P8" s="17" t="str">
        <f>IF(_xlfn.XLOOKUP(($A8&amp;"_"&amp;TEXT(P$2,"yyyy-mm-dd")),[1]SURVEY123!$A:$A,[1]SURVEY123!$AI:$AI,"")&lt;0,"0.0000",_xlfn.XLOOKUP(($A8&amp;"_"&amp;TEXT(P$2,"yyyy-mm-dd")),[1]SURVEY123!$A:$A,[1]SURVEY123!$AI:$AI,""))</f>
        <v/>
      </c>
      <c r="Q8" s="16" t="str">
        <f>IF(_xlfn.XLOOKUP(($A8&amp;"_"&amp;TEXT(Q$2,"yyyy-mm-dd")),[1]SURVEY123!$A:$A,[1]SURVEY123!$AI:$AI,"")&lt;0,"0.0000",_xlfn.XLOOKUP(($A8&amp;"_"&amp;TEXT(Q$2,"yyyy-mm-dd")),[1]SURVEY123!$A:$A,[1]SURVEY123!$AI:$AI,""))</f>
        <v/>
      </c>
      <c r="R8" s="22">
        <f t="shared" si="1"/>
        <v>0</v>
      </c>
      <c r="S8" s="22">
        <f t="shared" si="2"/>
        <v>0</v>
      </c>
      <c r="T8" s="12" t="str" cm="1">
        <f t="array" ref="T8">_xlfn.IFS(B8="","NA",R8=0, "Excellent", S8=0, "Good", OR(S8=1, S8=2), "Fair", S8&gt;=3, "Poor")</f>
        <v>Excellent</v>
      </c>
    </row>
    <row r="9" spans="1:20">
      <c r="A9" s="3" t="s">
        <v>12</v>
      </c>
      <c r="B9" s="25">
        <f t="shared" si="3"/>
        <v>0.26664080333333334</v>
      </c>
      <c r="C9" s="17" t="str">
        <f>IF(_xlfn.XLOOKUP(($A9&amp;"_"&amp;TEXT(C$2,"yyyy-mm-dd")),[1]SURVEY123!$A:$A,[1]SURVEY123!$AI:$AI,"")&lt;0,"0.0000",_xlfn.XLOOKUP(($A9&amp;"_"&amp;TEXT(C$2,"yyyy-mm-dd")),[1]SURVEY123!$A:$A,[1]SURVEY123!$AI:$AI,""))</f>
        <v/>
      </c>
      <c r="D9" s="17" t="str">
        <f>IF(_xlfn.XLOOKUP(($A9&amp;"_"&amp;TEXT(D$2,"yyyy-mm-dd")),[1]SURVEY123!$A:$A,[1]SURVEY123!$AI:$AI,"")&lt;0,"0.0000",_xlfn.XLOOKUP(($A9&amp;"_"&amp;TEXT(D$2,"yyyy-mm-dd")),[1]SURVEY123!$A:$A,[1]SURVEY123!$AI:$AI,""))</f>
        <v/>
      </c>
      <c r="E9" s="17" t="str">
        <f>IF(_xlfn.XLOOKUP(($A9&amp;"_"&amp;TEXT(E$2,"yyyy-mm-dd")),[1]SURVEY123!$A:$A,[1]SURVEY123!$AI:$AI,"")&lt;0,"0.0000",_xlfn.XLOOKUP(($A9&amp;"_"&amp;TEXT(E$2,"yyyy-mm-dd")),[1]SURVEY123!$A:$A,[1]SURVEY123!$AI:$AI,""))</f>
        <v/>
      </c>
      <c r="F9" s="17" t="str">
        <f>IF(_xlfn.XLOOKUP(($A9&amp;"_"&amp;TEXT(F$2,"yyyy-mm-dd")),[1]SURVEY123!$A:$A,[1]SURVEY123!$AI:$AI,"")&lt;0,"0.0000",_xlfn.XLOOKUP(($A9&amp;"_"&amp;TEXT(F$2,"yyyy-mm-dd")),[1]SURVEY123!$A:$A,[1]SURVEY123!$AI:$AI,""))</f>
        <v/>
      </c>
      <c r="G9" s="17" t="str">
        <f>IF(_xlfn.XLOOKUP(($A9&amp;"_"&amp;TEXT(G$2,"yyyy-mm-dd")),[1]SURVEY123!$A:$A,[1]SURVEY123!$AI:$AI,"")&lt;0,"0.0000",_xlfn.XLOOKUP(($A9&amp;"_"&amp;TEXT(G$2,"yyyy-mm-dd")),[1]SURVEY123!$A:$A,[1]SURVEY123!$AI:$AI,""))</f>
        <v/>
      </c>
      <c r="H9" s="17" t="str">
        <f>IF(_xlfn.XLOOKUP(($A9&amp;"_"&amp;TEXT(H$2,"yyyy-mm-dd")),[1]SURVEY123!$A:$A,[1]SURVEY123!$AI:$AI,"")&lt;0,"0.0000",_xlfn.XLOOKUP(($A9&amp;"_"&amp;TEXT(H$2,"yyyy-mm-dd")),[1]SURVEY123!$A:$A,[1]SURVEY123!$AI:$AI,""))</f>
        <v/>
      </c>
      <c r="I9" s="17" t="str">
        <f>IF(_xlfn.XLOOKUP(($A9&amp;"_"&amp;TEXT(I$2,"yyyy-mm-dd")),[1]SURVEY123!$A:$A,[1]SURVEY123!$AI:$AI,"")&lt;0,"0.0000",_xlfn.XLOOKUP(($A9&amp;"_"&amp;TEXT(I$2,"yyyy-mm-dd")),[1]SURVEY123!$A:$A,[1]SURVEY123!$AI:$AI,""))</f>
        <v/>
      </c>
      <c r="J9" s="17">
        <f>IF(_xlfn.XLOOKUP(($A9&amp;"_"&amp;TEXT(J$2,"yyyy-mm-dd")),[1]SURVEY123!$A:$A,[1]SURVEY123!$AI:$AI,"")&lt;0,"0.0000",_xlfn.XLOOKUP(($A9&amp;"_"&amp;TEXT(J$2,"yyyy-mm-dd")),[1]SURVEY123!$A:$A,[1]SURVEY123!$AI:$AI,""))</f>
        <v>0.22135788000000001</v>
      </c>
      <c r="K9" s="17">
        <f>IF(_xlfn.XLOOKUP(($A9&amp;"_"&amp;TEXT(K$2,"yyyy-mm-dd")),[1]SURVEY123!$A:$A,[1]SURVEY123!$AI:$AI,"")&lt;0,"0.0000",_xlfn.XLOOKUP(($A9&amp;"_"&amp;TEXT(K$2,"yyyy-mm-dd")),[1]SURVEY123!$A:$A,[1]SURVEY123!$AI:$AI,""))</f>
        <v>0.22239403999999999</v>
      </c>
      <c r="L9" s="17">
        <f>IF(_xlfn.XLOOKUP(($A9&amp;"_"&amp;TEXT(L$2,"yyyy-mm-dd")),[1]SURVEY123!$A:$A,[1]SURVEY123!$AI:$AI,"")&lt;0,"0.0000",_xlfn.XLOOKUP(($A9&amp;"_"&amp;TEXT(L$2,"yyyy-mm-dd")),[1]SURVEY123!$A:$A,[1]SURVEY123!$AI:$AI,""))</f>
        <v>0.35617048999999995</v>
      </c>
      <c r="M9" s="17" t="str">
        <f>IF(_xlfn.XLOOKUP(($A9&amp;"_"&amp;TEXT(M$2,"yyyy-mm-dd")),[1]SURVEY123!$A:$A,[1]SURVEY123!$AI:$AI,"")&lt;0,"0.0000",_xlfn.XLOOKUP(($A9&amp;"_"&amp;TEXT(M$2,"yyyy-mm-dd")),[1]SURVEY123!$A:$A,[1]SURVEY123!$AI:$AI,""))</f>
        <v/>
      </c>
      <c r="N9" s="17" t="str">
        <f>IF(_xlfn.XLOOKUP(($A9&amp;"_"&amp;TEXT(N$2,"yyyy-mm-dd")),[1]SURVEY123!$A:$A,[1]SURVEY123!$AI:$AI,"")&lt;0,"0.0000",_xlfn.XLOOKUP(($A9&amp;"_"&amp;TEXT(N$2,"yyyy-mm-dd")),[1]SURVEY123!$A:$A,[1]SURVEY123!$AI:$AI,""))</f>
        <v/>
      </c>
      <c r="O9" s="17" t="str">
        <f>IF(_xlfn.XLOOKUP(($A9&amp;"_"&amp;TEXT(O$2,"yyyy-mm-dd")),[1]SURVEY123!$A:$A,[1]SURVEY123!$AI:$AI,"")&lt;0,"0.0000",_xlfn.XLOOKUP(($A9&amp;"_"&amp;TEXT(O$2,"yyyy-mm-dd")),[1]SURVEY123!$A:$A,[1]SURVEY123!$AI:$AI,""))</f>
        <v/>
      </c>
      <c r="P9" s="17" t="str">
        <f>IF(_xlfn.XLOOKUP(($A9&amp;"_"&amp;TEXT(P$2,"yyyy-mm-dd")),[1]SURVEY123!$A:$A,[1]SURVEY123!$AI:$AI,"")&lt;0,"0.0000",_xlfn.XLOOKUP(($A9&amp;"_"&amp;TEXT(P$2,"yyyy-mm-dd")),[1]SURVEY123!$A:$A,[1]SURVEY123!$AI:$AI,""))</f>
        <v/>
      </c>
      <c r="Q9" s="16" t="str">
        <f>IF(_xlfn.XLOOKUP(($A9&amp;"_"&amp;TEXT(Q$2,"yyyy-mm-dd")),[1]SURVEY123!$A:$A,[1]SURVEY123!$AI:$AI,"")&lt;0,"0.0000",_xlfn.XLOOKUP(($A9&amp;"_"&amp;TEXT(Q$2,"yyyy-mm-dd")),[1]SURVEY123!$A:$A,[1]SURVEY123!$AI:$AI,""))</f>
        <v/>
      </c>
      <c r="R9" s="22">
        <f t="shared" si="1"/>
        <v>0</v>
      </c>
      <c r="S9" s="22">
        <f t="shared" si="2"/>
        <v>0</v>
      </c>
      <c r="T9" s="12" t="str" cm="1">
        <f t="array" ref="T9">_xlfn.IFS(B9="","NA",R9=0, "Excellent", S9=0, "Good", OR(S9=1, S9=2), "Fair", S9&gt;=3, "Poor")</f>
        <v>Excellent</v>
      </c>
    </row>
    <row r="10" spans="1:20">
      <c r="A10" s="3" t="s">
        <v>13</v>
      </c>
      <c r="B10" s="25" t="str">
        <f t="shared" si="3"/>
        <v/>
      </c>
      <c r="C10" s="17" t="str">
        <f>IF(_xlfn.XLOOKUP(($A10&amp;"_"&amp;TEXT(C$2,"yyyy-mm-dd")),[1]SURVEY123!$A:$A,[1]SURVEY123!$AI:$AI,"")&lt;0,"0.0000",_xlfn.XLOOKUP(($A10&amp;"_"&amp;TEXT(C$2,"yyyy-mm-dd")),[1]SURVEY123!$A:$A,[1]SURVEY123!$AI:$AI,""))</f>
        <v/>
      </c>
      <c r="D10" s="17" t="str">
        <f>IF(_xlfn.XLOOKUP(($A10&amp;"_"&amp;TEXT(D$2,"yyyy-mm-dd")),[1]SURVEY123!$A:$A,[1]SURVEY123!$AI:$AI,"")&lt;0,"0.0000",_xlfn.XLOOKUP(($A10&amp;"_"&amp;TEXT(D$2,"yyyy-mm-dd")),[1]SURVEY123!$A:$A,[1]SURVEY123!$AI:$AI,""))</f>
        <v/>
      </c>
      <c r="E10" s="17" t="str">
        <f>IF(_xlfn.XLOOKUP(($A10&amp;"_"&amp;TEXT(E$2,"yyyy-mm-dd")),[1]SURVEY123!$A:$A,[1]SURVEY123!$AI:$AI,"")&lt;0,"0.0000",_xlfn.XLOOKUP(($A10&amp;"_"&amp;TEXT(E$2,"yyyy-mm-dd")),[1]SURVEY123!$A:$A,[1]SURVEY123!$AI:$AI,""))</f>
        <v/>
      </c>
      <c r="F10" s="17" t="str">
        <f>IF(_xlfn.XLOOKUP(($A10&amp;"_"&amp;TEXT(F$2,"yyyy-mm-dd")),[1]SURVEY123!$A:$A,[1]SURVEY123!$AI:$AI,"")&lt;0,"0.0000",_xlfn.XLOOKUP(($A10&amp;"_"&amp;TEXT(F$2,"yyyy-mm-dd")),[1]SURVEY123!$A:$A,[1]SURVEY123!$AI:$AI,""))</f>
        <v/>
      </c>
      <c r="G10" s="17" t="str">
        <f>IF(_xlfn.XLOOKUP(($A10&amp;"_"&amp;TEXT(G$2,"yyyy-mm-dd")),[1]SURVEY123!$A:$A,[1]SURVEY123!$AI:$AI,"")&lt;0,"0.0000",_xlfn.XLOOKUP(($A10&amp;"_"&amp;TEXT(G$2,"yyyy-mm-dd")),[1]SURVEY123!$A:$A,[1]SURVEY123!$AI:$AI,""))</f>
        <v/>
      </c>
      <c r="H10" s="17" t="str">
        <f>IF(_xlfn.XLOOKUP(($A10&amp;"_"&amp;TEXT(H$2,"yyyy-mm-dd")),[1]SURVEY123!$A:$A,[1]SURVEY123!$AI:$AI,"")&lt;0,"0.0000",_xlfn.XLOOKUP(($A10&amp;"_"&amp;TEXT(H$2,"yyyy-mm-dd")),[1]SURVEY123!$A:$A,[1]SURVEY123!$AI:$AI,""))</f>
        <v/>
      </c>
      <c r="I10" s="17" t="str">
        <f>IF(_xlfn.XLOOKUP(($A10&amp;"_"&amp;TEXT(I$2,"yyyy-mm-dd")),[1]SURVEY123!$A:$A,[1]SURVEY123!$AI:$AI,"")&lt;0,"0.0000",_xlfn.XLOOKUP(($A10&amp;"_"&amp;TEXT(I$2,"yyyy-mm-dd")),[1]SURVEY123!$A:$A,[1]SURVEY123!$AI:$AI,""))</f>
        <v/>
      </c>
      <c r="J10" s="17" t="str">
        <f>IF(_xlfn.XLOOKUP(($A10&amp;"_"&amp;TEXT(J$2,"yyyy-mm-dd")),[1]SURVEY123!$A:$A,[1]SURVEY123!$AI:$AI,"")&lt;0,"0.0000",_xlfn.XLOOKUP(($A10&amp;"_"&amp;TEXT(J$2,"yyyy-mm-dd")),[1]SURVEY123!$A:$A,[1]SURVEY123!$AI:$AI,""))</f>
        <v/>
      </c>
      <c r="K10" s="17" t="str">
        <f>IF(_xlfn.XLOOKUP(($A10&amp;"_"&amp;TEXT(K$2,"yyyy-mm-dd")),[1]SURVEY123!$A:$A,[1]SURVEY123!$AI:$AI,"")&lt;0,"0.0000",_xlfn.XLOOKUP(($A10&amp;"_"&amp;TEXT(K$2,"yyyy-mm-dd")),[1]SURVEY123!$A:$A,[1]SURVEY123!$AI:$AI,""))</f>
        <v/>
      </c>
      <c r="L10" s="17" t="str">
        <f>IF(_xlfn.XLOOKUP(($A10&amp;"_"&amp;TEXT(L$2,"yyyy-mm-dd")),[1]SURVEY123!$A:$A,[1]SURVEY123!$AI:$AI,"")&lt;0,"0.0000",_xlfn.XLOOKUP(($A10&amp;"_"&amp;TEXT(L$2,"yyyy-mm-dd")),[1]SURVEY123!$A:$A,[1]SURVEY123!$AI:$AI,""))</f>
        <v/>
      </c>
      <c r="M10" s="17" t="str">
        <f>IF(_xlfn.XLOOKUP(($A10&amp;"_"&amp;TEXT(M$2,"yyyy-mm-dd")),[1]SURVEY123!$A:$A,[1]SURVEY123!$AI:$AI,"")&lt;0,"0.0000",_xlfn.XLOOKUP(($A10&amp;"_"&amp;TEXT(M$2,"yyyy-mm-dd")),[1]SURVEY123!$A:$A,[1]SURVEY123!$AI:$AI,""))</f>
        <v/>
      </c>
      <c r="N10" s="17" t="str">
        <f>IF(_xlfn.XLOOKUP(($A10&amp;"_"&amp;TEXT(N$2,"yyyy-mm-dd")),[1]SURVEY123!$A:$A,[1]SURVEY123!$AI:$AI,"")&lt;0,"0.0000",_xlfn.XLOOKUP(($A10&amp;"_"&amp;TEXT(N$2,"yyyy-mm-dd")),[1]SURVEY123!$A:$A,[1]SURVEY123!$AI:$AI,""))</f>
        <v/>
      </c>
      <c r="O10" s="17" t="str">
        <f>IF(_xlfn.XLOOKUP(($A10&amp;"_"&amp;TEXT(O$2,"yyyy-mm-dd")),[1]SURVEY123!$A:$A,[1]SURVEY123!$AI:$AI,"")&lt;0,"0.0000",_xlfn.XLOOKUP(($A10&amp;"_"&amp;TEXT(O$2,"yyyy-mm-dd")),[1]SURVEY123!$A:$A,[1]SURVEY123!$AI:$AI,""))</f>
        <v/>
      </c>
      <c r="P10" s="17" t="str">
        <f>IF(_xlfn.XLOOKUP(($A10&amp;"_"&amp;TEXT(P$2,"yyyy-mm-dd")),[1]SURVEY123!$A:$A,[1]SURVEY123!$AI:$AI,"")&lt;0,"0.0000",_xlfn.XLOOKUP(($A10&amp;"_"&amp;TEXT(P$2,"yyyy-mm-dd")),[1]SURVEY123!$A:$A,[1]SURVEY123!$AI:$AI,""))</f>
        <v/>
      </c>
      <c r="Q10" s="16" t="str">
        <f>IF(_xlfn.XLOOKUP(($A10&amp;"_"&amp;TEXT(Q$2,"yyyy-mm-dd")),[1]SURVEY123!$A:$A,[1]SURVEY123!$AI:$AI,"")&lt;0,"0.0000",_xlfn.XLOOKUP(($A10&amp;"_"&amp;TEXT(Q$2,"yyyy-mm-dd")),[1]SURVEY123!$A:$A,[1]SURVEY123!$AI:$AI,""))</f>
        <v/>
      </c>
      <c r="R10" s="22">
        <f t="shared" si="1"/>
        <v>0</v>
      </c>
      <c r="S10" s="22">
        <f t="shared" si="2"/>
        <v>0</v>
      </c>
      <c r="T10" s="12" t="str" cm="1">
        <f t="array" ref="T10">_xlfn.IFS(B10="","NA",R10=0, "Excellent", S10=0, "Good", OR(S10=1, S10=2), "Fair", S10&gt;=3, "Poor")</f>
        <v>NA</v>
      </c>
    </row>
    <row r="11" spans="1:20">
      <c r="A11" s="3" t="s">
        <v>14</v>
      </c>
      <c r="B11" s="25">
        <f t="shared" si="3"/>
        <v>5.756682375000001E-2</v>
      </c>
      <c r="C11" s="17">
        <f>IF(_xlfn.XLOOKUP(($A11&amp;"_"&amp;TEXT(C$2,"yyyy-mm-dd")),[1]SURVEY123!$A:$A,[1]SURVEY123!$AI:$AI,"")&lt;0,"0.0000",_xlfn.XLOOKUP(($A11&amp;"_"&amp;TEXT(C$2,"yyyy-mm-dd")),[1]SURVEY123!$A:$A,[1]SURVEY123!$AI:$AI,""))</f>
        <v>1.1233129999999999E-2</v>
      </c>
      <c r="D11" s="17">
        <f>IF(_xlfn.XLOOKUP(($A11&amp;"_"&amp;TEXT(D$2,"yyyy-mm-dd")),[1]SURVEY123!$A:$A,[1]SURVEY123!$AI:$AI,"")&lt;0,"0.0000",_xlfn.XLOOKUP(($A11&amp;"_"&amp;TEXT(D$2,"yyyy-mm-dd")),[1]SURVEY123!$A:$A,[1]SURVEY123!$AI:$AI,""))</f>
        <v>1.15922E-2</v>
      </c>
      <c r="E11" s="17">
        <f>IF(_xlfn.XLOOKUP(($A11&amp;"_"&amp;TEXT(E$2,"yyyy-mm-dd")),[1]SURVEY123!$A:$A,[1]SURVEY123!$AI:$AI,"")&lt;0,"0.0000",_xlfn.XLOOKUP(($A11&amp;"_"&amp;TEXT(E$2,"yyyy-mm-dd")),[1]SURVEY123!$A:$A,[1]SURVEY123!$AI:$AI,""))</f>
        <v>0.13579560000000002</v>
      </c>
      <c r="F11" s="17">
        <f>IF(_xlfn.XLOOKUP(($A11&amp;"_"&amp;TEXT(F$2,"yyyy-mm-dd")),[1]SURVEY123!$A:$A,[1]SURVEY123!$AI:$AI,"")&lt;0,"0.0000",_xlfn.XLOOKUP(($A11&amp;"_"&amp;TEXT(F$2,"yyyy-mm-dd")),[1]SURVEY123!$A:$A,[1]SURVEY123!$AI:$AI,""))</f>
        <v>0.1043429</v>
      </c>
      <c r="G11" s="17" t="str">
        <f>IF(_xlfn.XLOOKUP(($A11&amp;"_"&amp;TEXT(G$2,"yyyy-mm-dd")),[1]SURVEY123!$A:$A,[1]SURVEY123!$AI:$AI,"")&lt;0,"0.0000",_xlfn.XLOOKUP(($A11&amp;"_"&amp;TEXT(G$2,"yyyy-mm-dd")),[1]SURVEY123!$A:$A,[1]SURVEY123!$AI:$AI,""))</f>
        <v>0.0000</v>
      </c>
      <c r="H11" s="17" t="str">
        <f>IF(_xlfn.XLOOKUP(($A11&amp;"_"&amp;TEXT(H$2,"yyyy-mm-dd")),[1]SURVEY123!$A:$A,[1]SURVEY123!$AI:$AI,"")&lt;0,"0.0000",_xlfn.XLOOKUP(($A11&amp;"_"&amp;TEXT(H$2,"yyyy-mm-dd")),[1]SURVEY123!$A:$A,[1]SURVEY123!$AI:$AI,""))</f>
        <v/>
      </c>
      <c r="I11" s="17">
        <f>IF(_xlfn.XLOOKUP(($A11&amp;"_"&amp;TEXT(I$2,"yyyy-mm-dd")),[1]SURVEY123!$A:$A,[1]SURVEY123!$AI:$AI,"")&lt;0,"0.0000",_xlfn.XLOOKUP(($A11&amp;"_"&amp;TEXT(I$2,"yyyy-mm-dd")),[1]SURVEY123!$A:$A,[1]SURVEY123!$AI:$AI,""))</f>
        <v>2.4248680000000002E-2</v>
      </c>
      <c r="J11" s="17" t="str">
        <f>IF(_xlfn.XLOOKUP(($A11&amp;"_"&amp;TEXT(J$2,"yyyy-mm-dd")),[1]SURVEY123!$A:$A,[1]SURVEY123!$AI:$AI,"")&lt;0,"0.0000",_xlfn.XLOOKUP(($A11&amp;"_"&amp;TEXT(J$2,"yyyy-mm-dd")),[1]SURVEY123!$A:$A,[1]SURVEY123!$AI:$AI,""))</f>
        <v>0.0000</v>
      </c>
      <c r="K11" s="17">
        <f>IF(_xlfn.XLOOKUP(($A11&amp;"_"&amp;TEXT(K$2,"yyyy-mm-dd")),[1]SURVEY123!$A:$A,[1]SURVEY123!$AI:$AI,"")&lt;0,"0.0000",_xlfn.XLOOKUP(($A11&amp;"_"&amp;TEXT(K$2,"yyyy-mm-dd")),[1]SURVEY123!$A:$A,[1]SURVEY123!$AI:$AI,""))</f>
        <v>8.1260499999999999E-2</v>
      </c>
      <c r="L11" s="17" t="str">
        <f>IF(_xlfn.XLOOKUP(($A11&amp;"_"&amp;TEXT(L$2,"yyyy-mm-dd")),[1]SURVEY123!$A:$A,[1]SURVEY123!$AI:$AI,"")&lt;0,"0.0000",_xlfn.XLOOKUP(($A11&amp;"_"&amp;TEXT(L$2,"yyyy-mm-dd")),[1]SURVEY123!$A:$A,[1]SURVEY123!$AI:$AI,""))</f>
        <v>0.0000</v>
      </c>
      <c r="M11" s="17">
        <f>IF(_xlfn.XLOOKUP(($A11&amp;"_"&amp;TEXT(M$2,"yyyy-mm-dd")),[1]SURVEY123!$A:$A,[1]SURVEY123!$AI:$AI,"")&lt;0,"0.0000",_xlfn.XLOOKUP(($A11&amp;"_"&amp;TEXT(M$2,"yyyy-mm-dd")),[1]SURVEY123!$A:$A,[1]SURVEY123!$AI:$AI,""))</f>
        <v>2.479866E-2</v>
      </c>
      <c r="N11" s="17">
        <f>IF(_xlfn.XLOOKUP(($A11&amp;"_"&amp;TEXT(N$2,"yyyy-mm-dd")),[1]SURVEY123!$A:$A,[1]SURVEY123!$AI:$AI,"")&lt;0,"0.0000",_xlfn.XLOOKUP(($A11&amp;"_"&amp;TEXT(N$2,"yyyy-mm-dd")),[1]SURVEY123!$A:$A,[1]SURVEY123!$AI:$AI,""))</f>
        <v>6.726291999999999E-2</v>
      </c>
      <c r="O11" s="17" t="str">
        <f>IF(_xlfn.XLOOKUP(($A11&amp;"_"&amp;TEXT(O$2,"yyyy-mm-dd")),[1]SURVEY123!$A:$A,[1]SURVEY123!$AI:$AI,"")&lt;0,"0.0000",_xlfn.XLOOKUP(($A11&amp;"_"&amp;TEXT(O$2,"yyyy-mm-dd")),[1]SURVEY123!$A:$A,[1]SURVEY123!$AI:$AI,""))</f>
        <v/>
      </c>
      <c r="P11" s="17" t="str">
        <f>IF(_xlfn.XLOOKUP(($A11&amp;"_"&amp;TEXT(P$2,"yyyy-mm-dd")),[1]SURVEY123!$A:$A,[1]SURVEY123!$AI:$AI,"")&lt;0,"0.0000",_xlfn.XLOOKUP(($A11&amp;"_"&amp;TEXT(P$2,"yyyy-mm-dd")),[1]SURVEY123!$A:$A,[1]SURVEY123!$AI:$AI,""))</f>
        <v/>
      </c>
      <c r="Q11" s="16" t="str">
        <f>IF(_xlfn.XLOOKUP(($A11&amp;"_"&amp;TEXT(Q$2,"yyyy-mm-dd")),[1]SURVEY123!$A:$A,[1]SURVEY123!$AI:$AI,"")&lt;0,"0.0000",_xlfn.XLOOKUP(($A11&amp;"_"&amp;TEXT(Q$2,"yyyy-mm-dd")),[1]SURVEY123!$A:$A,[1]SURVEY123!$AI:$AI,""))</f>
        <v/>
      </c>
      <c r="R11" s="22">
        <f t="shared" si="1"/>
        <v>0</v>
      </c>
      <c r="S11" s="22">
        <f t="shared" si="2"/>
        <v>0</v>
      </c>
      <c r="T11" s="12" t="str" cm="1">
        <f t="array" ref="T11">_xlfn.IFS(B11="","NA",R11=0, "Excellent", S11=0, "Good", OR(S11=1, S11=2), "Fair", S11&gt;=3, "Poor")</f>
        <v>Excellent</v>
      </c>
    </row>
    <row r="12" spans="1:20">
      <c r="A12" s="3" t="s">
        <v>15</v>
      </c>
      <c r="B12" s="25">
        <f t="shared" si="3"/>
        <v>0.12820817000000001</v>
      </c>
      <c r="C12" s="17" t="str">
        <f>IF(_xlfn.XLOOKUP(($A12&amp;"_"&amp;TEXT(C$2,"yyyy-mm-dd")),[1]SURVEY123!$A:$A,[1]SURVEY123!$AI:$AI,"")&lt;0,"0.0000",_xlfn.XLOOKUP(($A12&amp;"_"&amp;TEXT(C$2,"yyyy-mm-dd")),[1]SURVEY123!$A:$A,[1]SURVEY123!$AI:$AI,""))</f>
        <v/>
      </c>
      <c r="D12" s="17" t="str">
        <f>IF(_xlfn.XLOOKUP(($A12&amp;"_"&amp;TEXT(D$2,"yyyy-mm-dd")),[1]SURVEY123!$A:$A,[1]SURVEY123!$AI:$AI,"")&lt;0,"0.0000",_xlfn.XLOOKUP(($A12&amp;"_"&amp;TEXT(D$2,"yyyy-mm-dd")),[1]SURVEY123!$A:$A,[1]SURVEY123!$AI:$AI,""))</f>
        <v/>
      </c>
      <c r="E12" s="17" t="str">
        <f>IF(_xlfn.XLOOKUP(($A12&amp;"_"&amp;TEXT(E$2,"yyyy-mm-dd")),[1]SURVEY123!$A:$A,[1]SURVEY123!$AI:$AI,"")&lt;0,"0.0000",_xlfn.XLOOKUP(($A12&amp;"_"&amp;TEXT(E$2,"yyyy-mm-dd")),[1]SURVEY123!$A:$A,[1]SURVEY123!$AI:$AI,""))</f>
        <v/>
      </c>
      <c r="F12" s="17" t="str">
        <f>IF(_xlfn.XLOOKUP(($A12&amp;"_"&amp;TEXT(F$2,"yyyy-mm-dd")),[1]SURVEY123!$A:$A,[1]SURVEY123!$AI:$AI,"")&lt;0,"0.0000",_xlfn.XLOOKUP(($A12&amp;"_"&amp;TEXT(F$2,"yyyy-mm-dd")),[1]SURVEY123!$A:$A,[1]SURVEY123!$AI:$AI,""))</f>
        <v/>
      </c>
      <c r="G12" s="17" t="str">
        <f>IF(_xlfn.XLOOKUP(($A12&amp;"_"&amp;TEXT(G$2,"yyyy-mm-dd")),[1]SURVEY123!$A:$A,[1]SURVEY123!$AI:$AI,"")&lt;0,"0.0000",_xlfn.XLOOKUP(($A12&amp;"_"&amp;TEXT(G$2,"yyyy-mm-dd")),[1]SURVEY123!$A:$A,[1]SURVEY123!$AI:$AI,""))</f>
        <v/>
      </c>
      <c r="H12" s="17">
        <f>IF(_xlfn.XLOOKUP(($A12&amp;"_"&amp;TEXT(H$2,"yyyy-mm-dd")),[1]SURVEY123!$A:$A,[1]SURVEY123!$AI:$AI,"")&lt;0,"0.0000",_xlfn.XLOOKUP(($A12&amp;"_"&amp;TEXT(H$2,"yyyy-mm-dd")),[1]SURVEY123!$A:$A,[1]SURVEY123!$AI:$AI,""))</f>
        <v>0.29807795999999998</v>
      </c>
      <c r="I12" s="17">
        <f>IF(_xlfn.XLOOKUP(($A12&amp;"_"&amp;TEXT(I$2,"yyyy-mm-dd")),[1]SURVEY123!$A:$A,[1]SURVEY123!$AI:$AI,"")&lt;0,"0.0000",_xlfn.XLOOKUP(($A12&amp;"_"&amp;TEXT(I$2,"yyyy-mm-dd")),[1]SURVEY123!$A:$A,[1]SURVEY123!$AI:$AI,""))</f>
        <v>0.1238905</v>
      </c>
      <c r="J12" s="17">
        <f>IF(_xlfn.XLOOKUP(($A12&amp;"_"&amp;TEXT(J$2,"yyyy-mm-dd")),[1]SURVEY123!$A:$A,[1]SURVEY123!$AI:$AI,"")&lt;0,"0.0000",_xlfn.XLOOKUP(($A12&amp;"_"&amp;TEXT(J$2,"yyyy-mm-dd")),[1]SURVEY123!$A:$A,[1]SURVEY123!$AI:$AI,""))</f>
        <v>1.5920550000000002E-2</v>
      </c>
      <c r="K12" s="17">
        <f>IF(_xlfn.XLOOKUP(($A12&amp;"_"&amp;TEXT(K$2,"yyyy-mm-dd")),[1]SURVEY123!$A:$A,[1]SURVEY123!$AI:$AI,"")&lt;0,"0.0000",_xlfn.XLOOKUP(($A12&amp;"_"&amp;TEXT(K$2,"yyyy-mm-dd")),[1]SURVEY123!$A:$A,[1]SURVEY123!$AI:$AI,""))</f>
        <v>0.14724690000000001</v>
      </c>
      <c r="L12" s="17">
        <f>IF(_xlfn.XLOOKUP(($A12&amp;"_"&amp;TEXT(L$2,"yyyy-mm-dd")),[1]SURVEY123!$A:$A,[1]SURVEY123!$AI:$AI,"")&lt;0,"0.0000",_xlfn.XLOOKUP(($A12&amp;"_"&amp;TEXT(L$2,"yyyy-mm-dd")),[1]SURVEY123!$A:$A,[1]SURVEY123!$AI:$AI,""))</f>
        <v>2.4778390000000001E-2</v>
      </c>
      <c r="M12" s="17" t="str">
        <f>IF(_xlfn.XLOOKUP(($A12&amp;"_"&amp;TEXT(M$2,"yyyy-mm-dd")),[1]SURVEY123!$A:$A,[1]SURVEY123!$AI:$AI,"")&lt;0,"0.0000",_xlfn.XLOOKUP(($A12&amp;"_"&amp;TEXT(M$2,"yyyy-mm-dd")),[1]SURVEY123!$A:$A,[1]SURVEY123!$AI:$AI,""))</f>
        <v>0.0000</v>
      </c>
      <c r="N12" s="17">
        <f>IF(_xlfn.XLOOKUP(($A12&amp;"_"&amp;TEXT(N$2,"yyyy-mm-dd")),[1]SURVEY123!$A:$A,[1]SURVEY123!$AI:$AI,"")&lt;0,"0.0000",_xlfn.XLOOKUP(($A12&amp;"_"&amp;TEXT(N$2,"yyyy-mm-dd")),[1]SURVEY123!$A:$A,[1]SURVEY123!$AI:$AI,""))</f>
        <v>0.15933472000000001</v>
      </c>
      <c r="O12" s="17" t="str">
        <f>IF(_xlfn.XLOOKUP(($A12&amp;"_"&amp;TEXT(O$2,"yyyy-mm-dd")),[1]SURVEY123!$A:$A,[1]SURVEY123!$AI:$AI,"")&lt;0,"0.0000",_xlfn.XLOOKUP(($A12&amp;"_"&amp;TEXT(O$2,"yyyy-mm-dd")),[1]SURVEY123!$A:$A,[1]SURVEY123!$AI:$AI,""))</f>
        <v/>
      </c>
      <c r="P12" s="17" t="str">
        <f>IF(_xlfn.XLOOKUP(($A12&amp;"_"&amp;TEXT(P$2,"yyyy-mm-dd")),[1]SURVEY123!$A:$A,[1]SURVEY123!$AI:$AI,"")&lt;0,"0.0000",_xlfn.XLOOKUP(($A12&amp;"_"&amp;TEXT(P$2,"yyyy-mm-dd")),[1]SURVEY123!$A:$A,[1]SURVEY123!$AI:$AI,""))</f>
        <v/>
      </c>
      <c r="Q12" s="16" t="str">
        <f>IF(_xlfn.XLOOKUP(($A12&amp;"_"&amp;TEXT(Q$2,"yyyy-mm-dd")),[1]SURVEY123!$A:$A,[1]SURVEY123!$AI:$AI,"")&lt;0,"0.0000",_xlfn.XLOOKUP(($A12&amp;"_"&amp;TEXT(Q$2,"yyyy-mm-dd")),[1]SURVEY123!$A:$A,[1]SURVEY123!$AI:$AI,""))</f>
        <v/>
      </c>
      <c r="R12" s="22">
        <f t="shared" si="1"/>
        <v>0</v>
      </c>
      <c r="S12" s="22">
        <f t="shared" si="2"/>
        <v>0</v>
      </c>
      <c r="T12" s="12" t="str" cm="1">
        <f t="array" ref="T12">_xlfn.IFS(B12="","NA",R12=0, "Excellent", S12=0, "Good", OR(S12=1, S12=2), "Fair", S12&gt;=3, "Poor")</f>
        <v>Excellent</v>
      </c>
    </row>
    <row r="13" spans="1:20">
      <c r="A13" s="3" t="s">
        <v>16</v>
      </c>
      <c r="B13" s="25">
        <f t="shared" si="3"/>
        <v>1.1150440000000003E-2</v>
      </c>
      <c r="C13" s="17" t="str">
        <f>IF(_xlfn.XLOOKUP(($A13&amp;"_"&amp;TEXT(C$2,"yyyy-mm-dd")),[1]SURVEY123!$A:$A,[1]SURVEY123!$AI:$AI,"")&lt;0,"0.0000",_xlfn.XLOOKUP(($A13&amp;"_"&amp;TEXT(C$2,"yyyy-mm-dd")),[1]SURVEY123!$A:$A,[1]SURVEY123!$AI:$AI,""))</f>
        <v>0.0000</v>
      </c>
      <c r="D13" s="17">
        <f>IF(_xlfn.XLOOKUP(($A13&amp;"_"&amp;TEXT(D$2,"yyyy-mm-dd")),[1]SURVEY123!$A:$A,[1]SURVEY123!$AI:$AI,"")&lt;0,"0.0000",_xlfn.XLOOKUP(($A13&amp;"_"&amp;TEXT(D$2,"yyyy-mm-dd")),[1]SURVEY123!$A:$A,[1]SURVEY123!$AI:$AI,""))</f>
        <v>1.6675370000000002E-2</v>
      </c>
      <c r="E13" s="17">
        <f>IF(_xlfn.XLOOKUP(($A13&amp;"_"&amp;TEXT(E$2,"yyyy-mm-dd")),[1]SURVEY123!$A:$A,[1]SURVEY123!$AI:$AI,"")&lt;0,"0.0000",_xlfn.XLOOKUP(($A13&amp;"_"&amp;TEXT(E$2,"yyyy-mm-dd")),[1]SURVEY123!$A:$A,[1]SURVEY123!$AI:$AI,""))</f>
        <v>1.6705230000000001E-2</v>
      </c>
      <c r="F13" s="17">
        <f>IF(_xlfn.XLOOKUP(($A13&amp;"_"&amp;TEXT(F$2,"yyyy-mm-dd")),[1]SURVEY123!$A:$A,[1]SURVEY123!$AI:$AI,"")&lt;0,"0.0000",_xlfn.XLOOKUP(($A13&amp;"_"&amp;TEXT(F$2,"yyyy-mm-dd")),[1]SURVEY123!$A:$A,[1]SURVEY123!$AI:$AI,""))</f>
        <v>7.0720000000000001E-5</v>
      </c>
      <c r="G13" s="17" t="str">
        <f>IF(_xlfn.XLOOKUP(($A13&amp;"_"&amp;TEXT(G$2,"yyyy-mm-dd")),[1]SURVEY123!$A:$A,[1]SURVEY123!$AI:$AI,"")&lt;0,"0.0000",_xlfn.XLOOKUP(($A13&amp;"_"&amp;TEXT(G$2,"yyyy-mm-dd")),[1]SURVEY123!$A:$A,[1]SURVEY123!$AI:$AI,""))</f>
        <v/>
      </c>
      <c r="H13" s="17" t="str">
        <f>IF(_xlfn.XLOOKUP(($A13&amp;"_"&amp;TEXT(H$2,"yyyy-mm-dd")),[1]SURVEY123!$A:$A,[1]SURVEY123!$AI:$AI,"")&lt;0,"0.0000",_xlfn.XLOOKUP(($A13&amp;"_"&amp;TEXT(H$2,"yyyy-mm-dd")),[1]SURVEY123!$A:$A,[1]SURVEY123!$AI:$AI,""))</f>
        <v/>
      </c>
      <c r="I13" s="17" t="str">
        <f>IF(_xlfn.XLOOKUP(($A13&amp;"_"&amp;TEXT(I$2,"yyyy-mm-dd")),[1]SURVEY123!$A:$A,[1]SURVEY123!$AI:$AI,"")&lt;0,"0.0000",_xlfn.XLOOKUP(($A13&amp;"_"&amp;TEXT(I$2,"yyyy-mm-dd")),[1]SURVEY123!$A:$A,[1]SURVEY123!$AI:$AI,""))</f>
        <v/>
      </c>
      <c r="J13" s="17" t="str">
        <f>IF(_xlfn.XLOOKUP(($A13&amp;"_"&amp;TEXT(J$2,"yyyy-mm-dd")),[1]SURVEY123!$A:$A,[1]SURVEY123!$AI:$AI,"")&lt;0,"0.0000",_xlfn.XLOOKUP(($A13&amp;"_"&amp;TEXT(J$2,"yyyy-mm-dd")),[1]SURVEY123!$A:$A,[1]SURVEY123!$AI:$AI,""))</f>
        <v/>
      </c>
      <c r="K13" s="17" t="str">
        <f>IF(_xlfn.XLOOKUP(($A13&amp;"_"&amp;TEXT(K$2,"yyyy-mm-dd")),[1]SURVEY123!$A:$A,[1]SURVEY123!$AI:$AI,"")&lt;0,"0.0000",_xlfn.XLOOKUP(($A13&amp;"_"&amp;TEXT(K$2,"yyyy-mm-dd")),[1]SURVEY123!$A:$A,[1]SURVEY123!$AI:$AI,""))</f>
        <v/>
      </c>
      <c r="L13" s="17" t="str">
        <f>IF(_xlfn.XLOOKUP(($A13&amp;"_"&amp;TEXT(L$2,"yyyy-mm-dd")),[1]SURVEY123!$A:$A,[1]SURVEY123!$AI:$AI,"")&lt;0,"0.0000",_xlfn.XLOOKUP(($A13&amp;"_"&amp;TEXT(L$2,"yyyy-mm-dd")),[1]SURVEY123!$A:$A,[1]SURVEY123!$AI:$AI,""))</f>
        <v/>
      </c>
      <c r="M13" s="17" t="str">
        <f>IF(_xlfn.XLOOKUP(($A13&amp;"_"&amp;TEXT(M$2,"yyyy-mm-dd")),[1]SURVEY123!$A:$A,[1]SURVEY123!$AI:$AI,"")&lt;0,"0.0000",_xlfn.XLOOKUP(($A13&amp;"_"&amp;TEXT(M$2,"yyyy-mm-dd")),[1]SURVEY123!$A:$A,[1]SURVEY123!$AI:$AI,""))</f>
        <v/>
      </c>
      <c r="N13" s="17" t="str">
        <f>IF(_xlfn.XLOOKUP(($A13&amp;"_"&amp;TEXT(N$2,"yyyy-mm-dd")),[1]SURVEY123!$A:$A,[1]SURVEY123!$AI:$AI,"")&lt;0,"0.0000",_xlfn.XLOOKUP(($A13&amp;"_"&amp;TEXT(N$2,"yyyy-mm-dd")),[1]SURVEY123!$A:$A,[1]SURVEY123!$AI:$AI,""))</f>
        <v/>
      </c>
      <c r="O13" s="17" t="str">
        <f>IF(_xlfn.XLOOKUP(($A13&amp;"_"&amp;TEXT(O$2,"yyyy-mm-dd")),[1]SURVEY123!$A:$A,[1]SURVEY123!$AI:$AI,"")&lt;0,"0.0000",_xlfn.XLOOKUP(($A13&amp;"_"&amp;TEXT(O$2,"yyyy-mm-dd")),[1]SURVEY123!$A:$A,[1]SURVEY123!$AI:$AI,""))</f>
        <v/>
      </c>
      <c r="P13" s="17" t="str">
        <f>IF(_xlfn.XLOOKUP(($A13&amp;"_"&amp;TEXT(P$2,"yyyy-mm-dd")),[1]SURVEY123!$A:$A,[1]SURVEY123!$AI:$AI,"")&lt;0,"0.0000",_xlfn.XLOOKUP(($A13&amp;"_"&amp;TEXT(P$2,"yyyy-mm-dd")),[1]SURVEY123!$A:$A,[1]SURVEY123!$AI:$AI,""))</f>
        <v/>
      </c>
      <c r="Q13" s="16" t="str">
        <f>IF(_xlfn.XLOOKUP(($A13&amp;"_"&amp;TEXT(Q$2,"yyyy-mm-dd")),[1]SURVEY123!$A:$A,[1]SURVEY123!$AI:$AI,"")&lt;0,"0.0000",_xlfn.XLOOKUP(($A13&amp;"_"&amp;TEXT(Q$2,"yyyy-mm-dd")),[1]SURVEY123!$A:$A,[1]SURVEY123!$AI:$AI,""))</f>
        <v/>
      </c>
      <c r="R13" s="22">
        <f t="shared" si="1"/>
        <v>0</v>
      </c>
      <c r="S13" s="22">
        <f t="shared" si="2"/>
        <v>0</v>
      </c>
      <c r="T13" s="12" t="str" cm="1">
        <f t="array" ref="T13">_xlfn.IFS(B13="","NA",R13=0, "Excellent", S13=0, "Good", OR(S13=1, S13=2), "Fair", S13&gt;=3, "Poor")</f>
        <v>Excellent</v>
      </c>
    </row>
    <row r="14" spans="1:20">
      <c r="A14" s="3" t="s">
        <v>17</v>
      </c>
      <c r="B14" s="25">
        <f t="shared" si="3"/>
        <v>0.51764145583333332</v>
      </c>
      <c r="C14" s="17">
        <f>IF(_xlfn.XLOOKUP(($A14&amp;"_"&amp;TEXT(C$2,"yyyy-mm-dd")),[1]SURVEY123!$A:$A,[1]SURVEY123!$AI:$AI,"")&lt;0,"0.0000",_xlfn.XLOOKUP(($A14&amp;"_"&amp;TEXT(C$2,"yyyy-mm-dd")),[1]SURVEY123!$A:$A,[1]SURVEY123!$AI:$AI,""))</f>
        <v>4.1584539999999996E-2</v>
      </c>
      <c r="D14" s="17">
        <f>IF(_xlfn.XLOOKUP(($A14&amp;"_"&amp;TEXT(D$2,"yyyy-mm-dd")),[1]SURVEY123!$A:$A,[1]SURVEY123!$AI:$AI,"")&lt;0,"0.0000",_xlfn.XLOOKUP(($A14&amp;"_"&amp;TEXT(D$2,"yyyy-mm-dd")),[1]SURVEY123!$A:$A,[1]SURVEY123!$AI:$AI,""))</f>
        <v>0.99995979999999995</v>
      </c>
      <c r="E14" s="17">
        <f>IF(_xlfn.XLOOKUP(($A14&amp;"_"&amp;TEXT(E$2,"yyyy-mm-dd")),[1]SURVEY123!$A:$A,[1]SURVEY123!$AI:$AI,"")&lt;0,"0.0000",_xlfn.XLOOKUP(($A14&amp;"_"&amp;TEXT(E$2,"yyyy-mm-dd")),[1]SURVEY123!$A:$A,[1]SURVEY123!$AI:$AI,""))</f>
        <v>0.99352410000000002</v>
      </c>
      <c r="F14" s="17">
        <f>IF(_xlfn.XLOOKUP(($A14&amp;"_"&amp;TEXT(F$2,"yyyy-mm-dd")),[1]SURVEY123!$A:$A,[1]SURVEY123!$AI:$AI,"")&lt;0,"0.0000",_xlfn.XLOOKUP(($A14&amp;"_"&amp;TEXT(F$2,"yyyy-mm-dd")),[1]SURVEY123!$A:$A,[1]SURVEY123!$AI:$AI,""))</f>
        <v>0.4955637</v>
      </c>
      <c r="G14" s="17">
        <f>IF(_xlfn.XLOOKUP(($A14&amp;"_"&amp;TEXT(G$2,"yyyy-mm-dd")),[1]SURVEY123!$A:$A,[1]SURVEY123!$AI:$AI,"")&lt;0,"0.0000",_xlfn.XLOOKUP(($A14&amp;"_"&amp;TEXT(G$2,"yyyy-mm-dd")),[1]SURVEY123!$A:$A,[1]SURVEY123!$AI:$AI,""))</f>
        <v>0.95141940000000003</v>
      </c>
      <c r="H14" s="17">
        <f>IF(_xlfn.XLOOKUP(($A14&amp;"_"&amp;TEXT(H$2,"yyyy-mm-dd")),[1]SURVEY123!$A:$A,[1]SURVEY123!$AI:$AI,"")&lt;0,"0.0000",_xlfn.XLOOKUP(($A14&amp;"_"&amp;TEXT(H$2,"yyyy-mm-dd")),[1]SURVEY123!$A:$A,[1]SURVEY123!$AI:$AI,""))</f>
        <v>0.7335604</v>
      </c>
      <c r="I14" s="17">
        <f>IF(_xlfn.XLOOKUP(($A14&amp;"_"&amp;TEXT(I$2,"yyyy-mm-dd")),[1]SURVEY123!$A:$A,[1]SURVEY123!$AI:$AI,"")&lt;0,"0.0000",_xlfn.XLOOKUP(($A14&amp;"_"&amp;TEXT(I$2,"yyyy-mm-dd")),[1]SURVEY123!$A:$A,[1]SURVEY123!$AI:$AI,""))</f>
        <v>0.46294990000000003</v>
      </c>
      <c r="J14" s="17">
        <f>IF(_xlfn.XLOOKUP(($A14&amp;"_"&amp;TEXT(J$2,"yyyy-mm-dd")),[1]SURVEY123!$A:$A,[1]SURVEY123!$AI:$AI,"")&lt;0,"0.0000",_xlfn.XLOOKUP(($A14&amp;"_"&amp;TEXT(J$2,"yyyy-mm-dd")),[1]SURVEY123!$A:$A,[1]SURVEY123!$AI:$AI,""))</f>
        <v>0.72118621000000005</v>
      </c>
      <c r="K14" s="17">
        <f>IF(_xlfn.XLOOKUP(($A14&amp;"_"&amp;TEXT(K$2,"yyyy-mm-dd")),[1]SURVEY123!$A:$A,[1]SURVEY123!$AI:$AI,"")&lt;0,"0.0000",_xlfn.XLOOKUP(($A14&amp;"_"&amp;TEXT(K$2,"yyyy-mm-dd")),[1]SURVEY123!$A:$A,[1]SURVEY123!$AI:$AI,""))</f>
        <v>0.34482970000000002</v>
      </c>
      <c r="L14" s="17">
        <f>IF(_xlfn.XLOOKUP(($A14&amp;"_"&amp;TEXT(L$2,"yyyy-mm-dd")),[1]SURVEY123!$A:$A,[1]SURVEY123!$AI:$AI,"")&lt;0,"0.0000",_xlfn.XLOOKUP(($A14&amp;"_"&amp;TEXT(L$2,"yyyy-mm-dd")),[1]SURVEY123!$A:$A,[1]SURVEY123!$AI:$AI,""))</f>
        <v>0.232574</v>
      </c>
      <c r="M14" s="17">
        <f>IF(_xlfn.XLOOKUP(($A14&amp;"_"&amp;TEXT(M$2,"yyyy-mm-dd")),[1]SURVEY123!$A:$A,[1]SURVEY123!$AI:$AI,"")&lt;0,"0.0000",_xlfn.XLOOKUP(($A14&amp;"_"&amp;TEXT(M$2,"yyyy-mm-dd")),[1]SURVEY123!$A:$A,[1]SURVEY123!$AI:$AI,""))</f>
        <v>4.6496420000000004E-2</v>
      </c>
      <c r="N14" s="17">
        <f>IF(_xlfn.XLOOKUP(($A14&amp;"_"&amp;TEXT(N$2,"yyyy-mm-dd")),[1]SURVEY123!$A:$A,[1]SURVEY123!$AI:$AI,"")&lt;0,"0.0000",_xlfn.XLOOKUP(($A14&amp;"_"&amp;TEXT(N$2,"yyyy-mm-dd")),[1]SURVEY123!$A:$A,[1]SURVEY123!$AI:$AI,""))</f>
        <v>0.18804929999999997</v>
      </c>
      <c r="O14" s="17" t="str">
        <f>IF(_xlfn.XLOOKUP(($A14&amp;"_"&amp;TEXT(O$2,"yyyy-mm-dd")),[1]SURVEY123!$A:$A,[1]SURVEY123!$AI:$AI,"")&lt;0,"0.0000",_xlfn.XLOOKUP(($A14&amp;"_"&amp;TEXT(O$2,"yyyy-mm-dd")),[1]SURVEY123!$A:$A,[1]SURVEY123!$AI:$AI,""))</f>
        <v/>
      </c>
      <c r="P14" s="17" t="str">
        <f>IF(_xlfn.XLOOKUP(($A14&amp;"_"&amp;TEXT(P$2,"yyyy-mm-dd")),[1]SURVEY123!$A:$A,[1]SURVEY123!$AI:$AI,"")&lt;0,"0.0000",_xlfn.XLOOKUP(($A14&amp;"_"&amp;TEXT(P$2,"yyyy-mm-dd")),[1]SURVEY123!$A:$A,[1]SURVEY123!$AI:$AI,""))</f>
        <v/>
      </c>
      <c r="Q14" s="16" t="str">
        <f>IF(_xlfn.XLOOKUP(($A14&amp;"_"&amp;TEXT(Q$2,"yyyy-mm-dd")),[1]SURVEY123!$A:$A,[1]SURVEY123!$AI:$AI,"")&lt;0,"0.0000",_xlfn.XLOOKUP(($A14&amp;"_"&amp;TEXT(Q$2,"yyyy-mm-dd")),[1]SURVEY123!$A:$A,[1]SURVEY123!$AI:$AI,""))</f>
        <v/>
      </c>
      <c r="R14" s="22">
        <f t="shared" si="1"/>
        <v>0</v>
      </c>
      <c r="S14" s="22">
        <f t="shared" si="2"/>
        <v>0</v>
      </c>
      <c r="T14" s="12" t="str" cm="1">
        <f t="array" ref="T14">_xlfn.IFS(B14="","NA",R14=0, "Excellent", S14=0, "Good", OR(S14=1, S14=2), "Fair", S14&gt;=3, "Poor")</f>
        <v>Excellent</v>
      </c>
    </row>
    <row r="15" spans="1:20">
      <c r="A15" s="3" t="s">
        <v>18</v>
      </c>
      <c r="B15" s="25">
        <f t="shared" si="3"/>
        <v>1.0339688949999999</v>
      </c>
      <c r="C15" s="17">
        <f>IF(_xlfn.XLOOKUP(($A15&amp;"_"&amp;TEXT(C$2,"yyyy-mm-dd")),[1]SURVEY123!$A:$A,[1]SURVEY123!$AI:$AI,"")&lt;0,"0.0000",_xlfn.XLOOKUP(($A15&amp;"_"&amp;TEXT(C$2,"yyyy-mm-dd")),[1]SURVEY123!$A:$A,[1]SURVEY123!$AI:$AI,""))</f>
        <v>1.4707666300000002</v>
      </c>
      <c r="D15" s="17">
        <f>IF(_xlfn.XLOOKUP(($A15&amp;"_"&amp;TEXT(D$2,"yyyy-mm-dd")),[1]SURVEY123!$A:$A,[1]SURVEY123!$AI:$AI,"")&lt;0,"0.0000",_xlfn.XLOOKUP(($A15&amp;"_"&amp;TEXT(D$2,"yyyy-mm-dd")),[1]SURVEY123!$A:$A,[1]SURVEY123!$AI:$AI,""))</f>
        <v>1.62133248</v>
      </c>
      <c r="E15" s="17">
        <f>IF(_xlfn.XLOOKUP(($A15&amp;"_"&amp;TEXT(E$2,"yyyy-mm-dd")),[1]SURVEY123!$A:$A,[1]SURVEY123!$AI:$AI,"")&lt;0,"0.0000",_xlfn.XLOOKUP(($A15&amp;"_"&amp;TEXT(E$2,"yyyy-mm-dd")),[1]SURVEY123!$A:$A,[1]SURVEY123!$AI:$AI,""))</f>
        <v>1.3575010000000001</v>
      </c>
      <c r="F15" s="17">
        <f>IF(_xlfn.XLOOKUP(($A15&amp;"_"&amp;TEXT(F$2,"yyyy-mm-dd")),[1]SURVEY123!$A:$A,[1]SURVEY123!$AI:$AI,"")&lt;0,"0.0000",_xlfn.XLOOKUP(($A15&amp;"_"&amp;TEXT(F$2,"yyyy-mm-dd")),[1]SURVEY123!$A:$A,[1]SURVEY123!$AI:$AI,""))</f>
        <v>1.0386829900000001</v>
      </c>
      <c r="G15" s="17">
        <f>IF(_xlfn.XLOOKUP(($A15&amp;"_"&amp;TEXT(G$2,"yyyy-mm-dd")),[1]SURVEY123!$A:$A,[1]SURVEY123!$AI:$AI,"")&lt;0,"0.0000",_xlfn.XLOOKUP(($A15&amp;"_"&amp;TEXT(G$2,"yyyy-mm-dd")),[1]SURVEY123!$A:$A,[1]SURVEY123!$AI:$AI,""))</f>
        <v>1.38114658</v>
      </c>
      <c r="H15" s="17">
        <f>IF(_xlfn.XLOOKUP(($A15&amp;"_"&amp;TEXT(H$2,"yyyy-mm-dd")),[1]SURVEY123!$A:$A,[1]SURVEY123!$AI:$AI,"")&lt;0,"0.0000",_xlfn.XLOOKUP(($A15&amp;"_"&amp;TEXT(H$2,"yyyy-mm-dd")),[1]SURVEY123!$A:$A,[1]SURVEY123!$AI:$AI,""))</f>
        <v>1.40308725</v>
      </c>
      <c r="I15" s="17">
        <f>IF(_xlfn.XLOOKUP(($A15&amp;"_"&amp;TEXT(I$2,"yyyy-mm-dd")),[1]SURVEY123!$A:$A,[1]SURVEY123!$AI:$AI,"")&lt;0,"0.0000",_xlfn.XLOOKUP(($A15&amp;"_"&amp;TEXT(I$2,"yyyy-mm-dd")),[1]SURVEY123!$A:$A,[1]SURVEY123!$AI:$AI,""))</f>
        <v>5.3633499999999994E-3</v>
      </c>
      <c r="J15" s="17">
        <f>IF(_xlfn.XLOOKUP(($A15&amp;"_"&amp;TEXT(J$2,"yyyy-mm-dd")),[1]SURVEY123!$A:$A,[1]SURVEY123!$AI:$AI,"")&lt;0,"0.0000",_xlfn.XLOOKUP(($A15&amp;"_"&amp;TEXT(J$2,"yyyy-mm-dd")),[1]SURVEY123!$A:$A,[1]SURVEY123!$AI:$AI,""))</f>
        <v>0.85383240000000005</v>
      </c>
      <c r="K15" s="17">
        <f>IF(_xlfn.XLOOKUP(($A15&amp;"_"&amp;TEXT(K$2,"yyyy-mm-dd")),[1]SURVEY123!$A:$A,[1]SURVEY123!$AI:$AI,"")&lt;0,"0.0000",_xlfn.XLOOKUP(($A15&amp;"_"&amp;TEXT(K$2,"yyyy-mm-dd")),[1]SURVEY123!$A:$A,[1]SURVEY123!$AI:$AI,""))</f>
        <v>0.60725878</v>
      </c>
      <c r="L15" s="17">
        <f>IF(_xlfn.XLOOKUP(($A15&amp;"_"&amp;TEXT(L$2,"yyyy-mm-dd")),[1]SURVEY123!$A:$A,[1]SURVEY123!$AI:$AI,"")&lt;0,"0.0000",_xlfn.XLOOKUP(($A15&amp;"_"&amp;TEXT(L$2,"yyyy-mm-dd")),[1]SURVEY123!$A:$A,[1]SURVEY123!$AI:$AI,""))</f>
        <v>0.60071748999999997</v>
      </c>
      <c r="M15" s="17" t="str">
        <f>IF(_xlfn.XLOOKUP(($A15&amp;"_"&amp;TEXT(M$2,"yyyy-mm-dd")),[1]SURVEY123!$A:$A,[1]SURVEY123!$AI:$AI,"")&lt;0,"0.0000",_xlfn.XLOOKUP(($A15&amp;"_"&amp;TEXT(M$2,"yyyy-mm-dd")),[1]SURVEY123!$A:$A,[1]SURVEY123!$AI:$AI,""))</f>
        <v/>
      </c>
      <c r="N15" s="17" t="str">
        <f>IF(_xlfn.XLOOKUP(($A15&amp;"_"&amp;TEXT(N$2,"yyyy-mm-dd")),[1]SURVEY123!$A:$A,[1]SURVEY123!$AI:$AI,"")&lt;0,"0.0000",_xlfn.XLOOKUP(($A15&amp;"_"&amp;TEXT(N$2,"yyyy-mm-dd")),[1]SURVEY123!$A:$A,[1]SURVEY123!$AI:$AI,""))</f>
        <v/>
      </c>
      <c r="O15" s="17" t="str">
        <f>IF(_xlfn.XLOOKUP(($A15&amp;"_"&amp;TEXT(O$2,"yyyy-mm-dd")),[1]SURVEY123!$A:$A,[1]SURVEY123!$AI:$AI,"")&lt;0,"0.0000",_xlfn.XLOOKUP(($A15&amp;"_"&amp;TEXT(O$2,"yyyy-mm-dd")),[1]SURVEY123!$A:$A,[1]SURVEY123!$AI:$AI,""))</f>
        <v/>
      </c>
      <c r="P15" s="17" t="str">
        <f>IF(_xlfn.XLOOKUP(($A15&amp;"_"&amp;TEXT(P$2,"yyyy-mm-dd")),[1]SURVEY123!$A:$A,[1]SURVEY123!$AI:$AI,"")&lt;0,"0.0000",_xlfn.XLOOKUP(($A15&amp;"_"&amp;TEXT(P$2,"yyyy-mm-dd")),[1]SURVEY123!$A:$A,[1]SURVEY123!$AI:$AI,""))</f>
        <v/>
      </c>
      <c r="Q15" s="16" t="str">
        <f>IF(_xlfn.XLOOKUP(($A15&amp;"_"&amp;TEXT(Q$2,"yyyy-mm-dd")),[1]SURVEY123!$A:$A,[1]SURVEY123!$AI:$AI,"")&lt;0,"0.0000",_xlfn.XLOOKUP(($A15&amp;"_"&amp;TEXT(Q$2,"yyyy-mm-dd")),[1]SURVEY123!$A:$A,[1]SURVEY123!$AI:$AI,""))</f>
        <v/>
      </c>
      <c r="R15" s="22">
        <f t="shared" si="1"/>
        <v>1</v>
      </c>
      <c r="S15" s="22">
        <f t="shared" si="2"/>
        <v>0</v>
      </c>
      <c r="T15" s="12" t="str" cm="1">
        <f t="array" ref="T15">_xlfn.IFS(B15="","NA",R15=0, "Excellent", S15=0, "Good", OR(S15=1, S15=2), "Fair", S15&gt;=3, "Poor")</f>
        <v>Good</v>
      </c>
    </row>
    <row r="16" spans="1:20">
      <c r="A16" s="3" t="s">
        <v>19</v>
      </c>
      <c r="B16" s="25">
        <f t="shared" si="3"/>
        <v>0.56817193333333338</v>
      </c>
      <c r="C16" s="17">
        <f>IF(_xlfn.XLOOKUP(($A16&amp;"_"&amp;TEXT(C$2,"yyyy-mm-dd")),[1]SURVEY123!$A:$A,[1]SURVEY123!$AI:$AI,"")&lt;0,"0.0000",_xlfn.XLOOKUP(($A16&amp;"_"&amp;TEXT(C$2,"yyyy-mm-dd")),[1]SURVEY123!$A:$A,[1]SURVEY123!$AI:$AI,""))</f>
        <v>0.39760205999999998</v>
      </c>
      <c r="D16" s="17">
        <f>IF(_xlfn.XLOOKUP(($A16&amp;"_"&amp;TEXT(D$2,"yyyy-mm-dd")),[1]SURVEY123!$A:$A,[1]SURVEY123!$AI:$AI,"")&lt;0,"0.0000",_xlfn.XLOOKUP(($A16&amp;"_"&amp;TEXT(D$2,"yyyy-mm-dd")),[1]SURVEY123!$A:$A,[1]SURVEY123!$AI:$AI,""))</f>
        <v>1.0688264199999999</v>
      </c>
      <c r="E16" s="17">
        <f>IF(_xlfn.XLOOKUP(($A16&amp;"_"&amp;TEXT(E$2,"yyyy-mm-dd")),[1]SURVEY123!$A:$A,[1]SURVEY123!$AI:$AI,"")&lt;0,"0.0000",_xlfn.XLOOKUP(($A16&amp;"_"&amp;TEXT(E$2,"yyyy-mm-dd")),[1]SURVEY123!$A:$A,[1]SURVEY123!$AI:$AI,""))</f>
        <v>0.91612409000000006</v>
      </c>
      <c r="F16" s="17">
        <f>IF(_xlfn.XLOOKUP(($A16&amp;"_"&amp;TEXT(F$2,"yyyy-mm-dd")),[1]SURVEY123!$A:$A,[1]SURVEY123!$AI:$AI,"")&lt;0,"0.0000",_xlfn.XLOOKUP(($A16&amp;"_"&amp;TEXT(F$2,"yyyy-mm-dd")),[1]SURVEY123!$A:$A,[1]SURVEY123!$AI:$AI,""))</f>
        <v>0.10024232000000001</v>
      </c>
      <c r="G16" s="17">
        <f>IF(_xlfn.XLOOKUP(($A16&amp;"_"&amp;TEXT(G$2,"yyyy-mm-dd")),[1]SURVEY123!$A:$A,[1]SURVEY123!$AI:$AI,"")&lt;0,"0.0000",_xlfn.XLOOKUP(($A16&amp;"_"&amp;TEXT(G$2,"yyyy-mm-dd")),[1]SURVEY123!$A:$A,[1]SURVEY123!$AI:$AI,""))</f>
        <v>0.87958009000000004</v>
      </c>
      <c r="H16" s="17">
        <f>IF(_xlfn.XLOOKUP(($A16&amp;"_"&amp;TEXT(H$2,"yyyy-mm-dd")),[1]SURVEY123!$A:$A,[1]SURVEY123!$AI:$AI,"")&lt;0,"0.0000",_xlfn.XLOOKUP(($A16&amp;"_"&amp;TEXT(H$2,"yyyy-mm-dd")),[1]SURVEY123!$A:$A,[1]SURVEY123!$AI:$AI,""))</f>
        <v>0.66695071000000006</v>
      </c>
      <c r="I16" s="17">
        <f>IF(_xlfn.XLOOKUP(($A16&amp;"_"&amp;TEXT(I$2,"yyyy-mm-dd")),[1]SURVEY123!$A:$A,[1]SURVEY123!$AI:$AI,"")&lt;0,"0.0000",_xlfn.XLOOKUP(($A16&amp;"_"&amp;TEXT(I$2,"yyyy-mm-dd")),[1]SURVEY123!$A:$A,[1]SURVEY123!$AI:$AI,""))</f>
        <v>0.64235144</v>
      </c>
      <c r="J16" s="17">
        <f>IF(_xlfn.XLOOKUP(($A16&amp;"_"&amp;TEXT(J$2,"yyyy-mm-dd")),[1]SURVEY123!$A:$A,[1]SURVEY123!$AI:$AI,"")&lt;0,"0.0000",_xlfn.XLOOKUP(($A16&amp;"_"&amp;TEXT(J$2,"yyyy-mm-dd")),[1]SURVEY123!$A:$A,[1]SURVEY123!$AI:$AI,""))</f>
        <v>0.51755636000000005</v>
      </c>
      <c r="K16" s="17">
        <f>IF(_xlfn.XLOOKUP(($A16&amp;"_"&amp;TEXT(K$2,"yyyy-mm-dd")),[1]SURVEY123!$A:$A,[1]SURVEY123!$AI:$AI,"")&lt;0,"0.0000",_xlfn.XLOOKUP(($A16&amp;"_"&amp;TEXT(K$2,"yyyy-mm-dd")),[1]SURVEY123!$A:$A,[1]SURVEY123!$AI:$AI,""))</f>
        <v>0.38876577999999995</v>
      </c>
      <c r="L16" s="17">
        <f>IF(_xlfn.XLOOKUP(($A16&amp;"_"&amp;TEXT(L$2,"yyyy-mm-dd")),[1]SURVEY123!$A:$A,[1]SURVEY123!$AI:$AI,"")&lt;0,"0.0000",_xlfn.XLOOKUP(($A16&amp;"_"&amp;TEXT(L$2,"yyyy-mm-dd")),[1]SURVEY123!$A:$A,[1]SURVEY123!$AI:$AI,""))</f>
        <v>0.46622921000000001</v>
      </c>
      <c r="M16" s="17">
        <f>IF(_xlfn.XLOOKUP(($A16&amp;"_"&amp;TEXT(M$2,"yyyy-mm-dd")),[1]SURVEY123!$A:$A,[1]SURVEY123!$AI:$AI,"")&lt;0,"0.0000",_xlfn.XLOOKUP(($A16&amp;"_"&amp;TEXT(M$2,"yyyy-mm-dd")),[1]SURVEY123!$A:$A,[1]SURVEY123!$AI:$AI,""))</f>
        <v>0.32191004000000001</v>
      </c>
      <c r="N16" s="17">
        <f>IF(_xlfn.XLOOKUP(($A16&amp;"_"&amp;TEXT(N$2,"yyyy-mm-dd")),[1]SURVEY123!$A:$A,[1]SURVEY123!$AI:$AI,"")&lt;0,"0.0000",_xlfn.XLOOKUP(($A16&amp;"_"&amp;TEXT(N$2,"yyyy-mm-dd")),[1]SURVEY123!$A:$A,[1]SURVEY123!$AI:$AI,""))</f>
        <v>0.45192468000000002</v>
      </c>
      <c r="O16" s="17" t="str">
        <f>IF(_xlfn.XLOOKUP(($A16&amp;"_"&amp;TEXT(O$2,"yyyy-mm-dd")),[1]SURVEY123!$A:$A,[1]SURVEY123!$AI:$AI,"")&lt;0,"0.0000",_xlfn.XLOOKUP(($A16&amp;"_"&amp;TEXT(O$2,"yyyy-mm-dd")),[1]SURVEY123!$A:$A,[1]SURVEY123!$AI:$AI,""))</f>
        <v/>
      </c>
      <c r="P16" s="17" t="str">
        <f>IF(_xlfn.XLOOKUP(($A16&amp;"_"&amp;TEXT(P$2,"yyyy-mm-dd")),[1]SURVEY123!$A:$A,[1]SURVEY123!$AI:$AI,"")&lt;0,"0.0000",_xlfn.XLOOKUP(($A16&amp;"_"&amp;TEXT(P$2,"yyyy-mm-dd")),[1]SURVEY123!$A:$A,[1]SURVEY123!$AI:$AI,""))</f>
        <v/>
      </c>
      <c r="Q16" s="16" t="str">
        <f>IF(_xlfn.XLOOKUP(($A16&amp;"_"&amp;TEXT(Q$2,"yyyy-mm-dd")),[1]SURVEY123!$A:$A,[1]SURVEY123!$AI:$AI,"")&lt;0,"0.0000",_xlfn.XLOOKUP(($A16&amp;"_"&amp;TEXT(Q$2,"yyyy-mm-dd")),[1]SURVEY123!$A:$A,[1]SURVEY123!$AI:$AI,""))</f>
        <v/>
      </c>
      <c r="R16" s="22">
        <f t="shared" si="1"/>
        <v>0</v>
      </c>
      <c r="S16" s="22">
        <f t="shared" si="2"/>
        <v>0</v>
      </c>
      <c r="T16" s="12" t="str" cm="1">
        <f t="array" ref="T16">_xlfn.IFS(B16="","NA",R16=0, "Excellent", S16=0, "Good", OR(S16=1, S16=2), "Fair", S16&gt;=3, "Poor")</f>
        <v>Excellent</v>
      </c>
    </row>
    <row r="17" spans="1:20">
      <c r="A17" s="3" t="s">
        <v>20</v>
      </c>
      <c r="B17" s="25">
        <f t="shared" si="3"/>
        <v>0.42618452000000001</v>
      </c>
      <c r="C17" s="17" t="str">
        <f>IF(_xlfn.XLOOKUP(($A17&amp;"_"&amp;TEXT(C$2,"yyyy-mm-dd")),[1]SURVEY123!$A:$A,[1]SURVEY123!$AI:$AI,"")&lt;0,"0.0000",_xlfn.XLOOKUP(($A17&amp;"_"&amp;TEXT(C$2,"yyyy-mm-dd")),[1]SURVEY123!$A:$A,[1]SURVEY123!$AI:$AI,""))</f>
        <v/>
      </c>
      <c r="D17" s="17" t="str">
        <f>IF(_xlfn.XLOOKUP(($A17&amp;"_"&amp;TEXT(D$2,"yyyy-mm-dd")),[1]SURVEY123!$A:$A,[1]SURVEY123!$AI:$AI,"")&lt;0,"0.0000",_xlfn.XLOOKUP(($A17&amp;"_"&amp;TEXT(D$2,"yyyy-mm-dd")),[1]SURVEY123!$A:$A,[1]SURVEY123!$AI:$AI,""))</f>
        <v/>
      </c>
      <c r="E17" s="17" t="str">
        <f>IF(_xlfn.XLOOKUP(($A17&amp;"_"&amp;TEXT(E$2,"yyyy-mm-dd")),[1]SURVEY123!$A:$A,[1]SURVEY123!$AI:$AI,"")&lt;0,"0.0000",_xlfn.XLOOKUP(($A17&amp;"_"&amp;TEXT(E$2,"yyyy-mm-dd")),[1]SURVEY123!$A:$A,[1]SURVEY123!$AI:$AI,""))</f>
        <v/>
      </c>
      <c r="F17" s="17" t="str">
        <f>IF(_xlfn.XLOOKUP(($A17&amp;"_"&amp;TEXT(F$2,"yyyy-mm-dd")),[1]SURVEY123!$A:$A,[1]SURVEY123!$AI:$AI,"")&lt;0,"0.0000",_xlfn.XLOOKUP(($A17&amp;"_"&amp;TEXT(F$2,"yyyy-mm-dd")),[1]SURVEY123!$A:$A,[1]SURVEY123!$AI:$AI,""))</f>
        <v/>
      </c>
      <c r="G17" s="17" t="str">
        <f>IF(_xlfn.XLOOKUP(($A17&amp;"_"&amp;TEXT(G$2,"yyyy-mm-dd")),[1]SURVEY123!$A:$A,[1]SURVEY123!$AI:$AI,"")&lt;0,"0.0000",_xlfn.XLOOKUP(($A17&amp;"_"&amp;TEXT(G$2,"yyyy-mm-dd")),[1]SURVEY123!$A:$A,[1]SURVEY123!$AI:$AI,""))</f>
        <v/>
      </c>
      <c r="H17" s="17" t="str">
        <f>IF(_xlfn.XLOOKUP(($A17&amp;"_"&amp;TEXT(H$2,"yyyy-mm-dd")),[1]SURVEY123!$A:$A,[1]SURVEY123!$AI:$AI,"")&lt;0,"0.0000",_xlfn.XLOOKUP(($A17&amp;"_"&amp;TEXT(H$2,"yyyy-mm-dd")),[1]SURVEY123!$A:$A,[1]SURVEY123!$AI:$AI,""))</f>
        <v/>
      </c>
      <c r="I17" s="17">
        <f>IF(_xlfn.XLOOKUP(($A17&amp;"_"&amp;TEXT(I$2,"yyyy-mm-dd")),[1]SURVEY123!$A:$A,[1]SURVEY123!$AI:$AI,"")&lt;0,"0.0000",_xlfn.XLOOKUP(($A17&amp;"_"&amp;TEXT(I$2,"yyyy-mm-dd")),[1]SURVEY123!$A:$A,[1]SURVEY123!$AI:$AI,""))</f>
        <v>0.42618452000000001</v>
      </c>
      <c r="J17" s="17" t="str">
        <f>IF(_xlfn.XLOOKUP(($A17&amp;"_"&amp;TEXT(J$2,"yyyy-mm-dd")),[1]SURVEY123!$A:$A,[1]SURVEY123!$AI:$AI,"")&lt;0,"0.0000",_xlfn.XLOOKUP(($A17&amp;"_"&amp;TEXT(J$2,"yyyy-mm-dd")),[1]SURVEY123!$A:$A,[1]SURVEY123!$AI:$AI,""))</f>
        <v/>
      </c>
      <c r="K17" s="17" t="str">
        <f>IF(_xlfn.XLOOKUP(($A17&amp;"_"&amp;TEXT(K$2,"yyyy-mm-dd")),[1]SURVEY123!$A:$A,[1]SURVEY123!$AI:$AI,"")&lt;0,"0.0000",_xlfn.XLOOKUP(($A17&amp;"_"&amp;TEXT(K$2,"yyyy-mm-dd")),[1]SURVEY123!$A:$A,[1]SURVEY123!$AI:$AI,""))</f>
        <v/>
      </c>
      <c r="L17" s="17" t="str">
        <f>IF(_xlfn.XLOOKUP(($A17&amp;"_"&amp;TEXT(L$2,"yyyy-mm-dd")),[1]SURVEY123!$A:$A,[1]SURVEY123!$AI:$AI,"")&lt;0,"0.0000",_xlfn.XLOOKUP(($A17&amp;"_"&amp;TEXT(L$2,"yyyy-mm-dd")),[1]SURVEY123!$A:$A,[1]SURVEY123!$AI:$AI,""))</f>
        <v/>
      </c>
      <c r="M17" s="17" t="str">
        <f>IF(_xlfn.XLOOKUP(($A17&amp;"_"&amp;TEXT(M$2,"yyyy-mm-dd")),[1]SURVEY123!$A:$A,[1]SURVEY123!$AI:$AI,"")&lt;0,"0.0000",_xlfn.XLOOKUP(($A17&amp;"_"&amp;TEXT(M$2,"yyyy-mm-dd")),[1]SURVEY123!$A:$A,[1]SURVEY123!$AI:$AI,""))</f>
        <v/>
      </c>
      <c r="N17" s="17" t="str">
        <f>IF(_xlfn.XLOOKUP(($A17&amp;"_"&amp;TEXT(N$2,"yyyy-mm-dd")),[1]SURVEY123!$A:$A,[1]SURVEY123!$AI:$AI,"")&lt;0,"0.0000",_xlfn.XLOOKUP(($A17&amp;"_"&amp;TEXT(N$2,"yyyy-mm-dd")),[1]SURVEY123!$A:$A,[1]SURVEY123!$AI:$AI,""))</f>
        <v/>
      </c>
      <c r="O17" s="17" t="str">
        <f>IF(_xlfn.XLOOKUP(($A17&amp;"_"&amp;TEXT(O$2,"yyyy-mm-dd")),[1]SURVEY123!$A:$A,[1]SURVEY123!$AI:$AI,"")&lt;0,"0.0000",_xlfn.XLOOKUP(($A17&amp;"_"&amp;TEXT(O$2,"yyyy-mm-dd")),[1]SURVEY123!$A:$A,[1]SURVEY123!$AI:$AI,""))</f>
        <v/>
      </c>
      <c r="P17" s="17" t="str">
        <f>IF(_xlfn.XLOOKUP(($A17&amp;"_"&amp;TEXT(P$2,"yyyy-mm-dd")),[1]SURVEY123!$A:$A,[1]SURVEY123!$AI:$AI,"")&lt;0,"0.0000",_xlfn.XLOOKUP(($A17&amp;"_"&amp;TEXT(P$2,"yyyy-mm-dd")),[1]SURVEY123!$A:$A,[1]SURVEY123!$AI:$AI,""))</f>
        <v/>
      </c>
      <c r="Q17" s="16" t="str">
        <f>IF(_xlfn.XLOOKUP(($A17&amp;"_"&amp;TEXT(Q$2,"yyyy-mm-dd")),[1]SURVEY123!$A:$A,[1]SURVEY123!$AI:$AI,"")&lt;0,"0.0000",_xlfn.XLOOKUP(($A17&amp;"_"&amp;TEXT(Q$2,"yyyy-mm-dd")),[1]SURVEY123!$A:$A,[1]SURVEY123!$AI:$AI,""))</f>
        <v/>
      </c>
      <c r="R17" s="22">
        <f t="shared" si="1"/>
        <v>0</v>
      </c>
      <c r="S17" s="22">
        <f t="shared" si="2"/>
        <v>0</v>
      </c>
      <c r="T17" s="12" t="str" cm="1">
        <f t="array" ref="T17">_xlfn.IFS(B17="","NA",R17=0, "Excellent", S17=0, "Good", OR(S17=1, S17=2), "Fair", S17&gt;=3, "Poor")</f>
        <v>Excellent</v>
      </c>
    </row>
    <row r="18" spans="1:20">
      <c r="A18" s="3" t="s">
        <v>21</v>
      </c>
      <c r="B18" s="25">
        <f t="shared" si="3"/>
        <v>0.57111533083333321</v>
      </c>
      <c r="C18" s="17">
        <f>IF(_xlfn.XLOOKUP(($A18&amp;"_"&amp;TEXT(C$2,"yyyy-mm-dd")),[1]SURVEY123!$A:$A,[1]SURVEY123!$AI:$AI,"")&lt;0,"0.0000",_xlfn.XLOOKUP(($A18&amp;"_"&amp;TEXT(C$2,"yyyy-mm-dd")),[1]SURVEY123!$A:$A,[1]SURVEY123!$AI:$AI,""))</f>
        <v>0.99355817000000002</v>
      </c>
      <c r="D18" s="17">
        <f>IF(_xlfn.XLOOKUP(($A18&amp;"_"&amp;TEXT(D$2,"yyyy-mm-dd")),[1]SURVEY123!$A:$A,[1]SURVEY123!$AI:$AI,"")&lt;0,"0.0000",_xlfn.XLOOKUP(($A18&amp;"_"&amp;TEXT(D$2,"yyyy-mm-dd")),[1]SURVEY123!$A:$A,[1]SURVEY123!$AI:$AI,""))</f>
        <v>0.90673209999999993</v>
      </c>
      <c r="E18" s="17">
        <f>IF(_xlfn.XLOOKUP(($A18&amp;"_"&amp;TEXT(E$2,"yyyy-mm-dd")),[1]SURVEY123!$A:$A,[1]SURVEY123!$AI:$AI,"")&lt;0,"0.0000",_xlfn.XLOOKUP(($A18&amp;"_"&amp;TEXT(E$2,"yyyy-mm-dd")),[1]SURVEY123!$A:$A,[1]SURVEY123!$AI:$AI,""))</f>
        <v>0.61629944000000003</v>
      </c>
      <c r="F18" s="17">
        <f>IF(_xlfn.XLOOKUP(($A18&amp;"_"&amp;TEXT(F$2,"yyyy-mm-dd")),[1]SURVEY123!$A:$A,[1]SURVEY123!$AI:$AI,"")&lt;0,"0.0000",_xlfn.XLOOKUP(($A18&amp;"_"&amp;TEXT(F$2,"yyyy-mm-dd")),[1]SURVEY123!$A:$A,[1]SURVEY123!$AI:$AI,""))</f>
        <v>0.51000921999999993</v>
      </c>
      <c r="G18" s="17">
        <f>IF(_xlfn.XLOOKUP(($A18&amp;"_"&amp;TEXT(G$2,"yyyy-mm-dd")),[1]SURVEY123!$A:$A,[1]SURVEY123!$AI:$AI,"")&lt;0,"0.0000",_xlfn.XLOOKUP(($A18&amp;"_"&amp;TEXT(G$2,"yyyy-mm-dd")),[1]SURVEY123!$A:$A,[1]SURVEY123!$AI:$AI,""))</f>
        <v>0.36394979999999999</v>
      </c>
      <c r="H18" s="17">
        <f>IF(_xlfn.XLOOKUP(($A18&amp;"_"&amp;TEXT(H$2,"yyyy-mm-dd")),[1]SURVEY123!$A:$A,[1]SURVEY123!$AI:$AI,"")&lt;0,"0.0000",_xlfn.XLOOKUP(($A18&amp;"_"&amp;TEXT(H$2,"yyyy-mm-dd")),[1]SURVEY123!$A:$A,[1]SURVEY123!$AI:$AI,""))</f>
        <v>0.53156371000000002</v>
      </c>
      <c r="I18" s="17">
        <f>IF(_xlfn.XLOOKUP(($A18&amp;"_"&amp;TEXT(I$2,"yyyy-mm-dd")),[1]SURVEY123!$A:$A,[1]SURVEY123!$AI:$AI,"")&lt;0,"0.0000",_xlfn.XLOOKUP(($A18&amp;"_"&amp;TEXT(I$2,"yyyy-mm-dd")),[1]SURVEY123!$A:$A,[1]SURVEY123!$AI:$AI,""))</f>
        <v>0.16258761999999999</v>
      </c>
      <c r="J18" s="17">
        <f>IF(_xlfn.XLOOKUP(($A18&amp;"_"&amp;TEXT(J$2,"yyyy-mm-dd")),[1]SURVEY123!$A:$A,[1]SURVEY123!$AI:$AI,"")&lt;0,"0.0000",_xlfn.XLOOKUP(($A18&amp;"_"&amp;TEXT(J$2,"yyyy-mm-dd")),[1]SURVEY123!$A:$A,[1]SURVEY123!$AI:$AI,""))</f>
        <v>0.64647979999999994</v>
      </c>
      <c r="K18" s="17">
        <f>IF(_xlfn.XLOOKUP(($A18&amp;"_"&amp;TEXT(K$2,"yyyy-mm-dd")),[1]SURVEY123!$A:$A,[1]SURVEY123!$AI:$AI,"")&lt;0,"0.0000",_xlfn.XLOOKUP(($A18&amp;"_"&amp;TEXT(K$2,"yyyy-mm-dd")),[1]SURVEY123!$A:$A,[1]SURVEY123!$AI:$AI,""))</f>
        <v>0.19110304000000003</v>
      </c>
      <c r="L18" s="17">
        <f>IF(_xlfn.XLOOKUP(($A18&amp;"_"&amp;TEXT(L$2,"yyyy-mm-dd")),[1]SURVEY123!$A:$A,[1]SURVEY123!$AI:$AI,"")&lt;0,"0.0000",_xlfn.XLOOKUP(($A18&amp;"_"&amp;TEXT(L$2,"yyyy-mm-dd")),[1]SURVEY123!$A:$A,[1]SURVEY123!$AI:$AI,""))</f>
        <v>0.60385663000000001</v>
      </c>
      <c r="M18" s="17">
        <f>IF(_xlfn.XLOOKUP(($A18&amp;"_"&amp;TEXT(M$2,"yyyy-mm-dd")),[1]SURVEY123!$A:$A,[1]SURVEY123!$AI:$AI,"")&lt;0,"0.0000",_xlfn.XLOOKUP(($A18&amp;"_"&amp;TEXT(M$2,"yyyy-mm-dd")),[1]SURVEY123!$A:$A,[1]SURVEY123!$AI:$AI,""))</f>
        <v>0.48237436</v>
      </c>
      <c r="N18" s="17">
        <f>IF(_xlfn.XLOOKUP(($A18&amp;"_"&amp;TEXT(N$2,"yyyy-mm-dd")),[1]SURVEY123!$A:$A,[1]SURVEY123!$AI:$AI,"")&lt;0,"0.0000",_xlfn.XLOOKUP(($A18&amp;"_"&amp;TEXT(N$2,"yyyy-mm-dd")),[1]SURVEY123!$A:$A,[1]SURVEY123!$AI:$AI,""))</f>
        <v>0.84487008000000008</v>
      </c>
      <c r="O18" s="17" t="str">
        <f>IF(_xlfn.XLOOKUP(($A18&amp;"_"&amp;TEXT(O$2,"yyyy-mm-dd")),[1]SURVEY123!$A:$A,[1]SURVEY123!$AI:$AI,"")&lt;0,"0.0000",_xlfn.XLOOKUP(($A18&amp;"_"&amp;TEXT(O$2,"yyyy-mm-dd")),[1]SURVEY123!$A:$A,[1]SURVEY123!$AI:$AI,""))</f>
        <v/>
      </c>
      <c r="P18" s="17" t="str">
        <f>IF(_xlfn.XLOOKUP(($A18&amp;"_"&amp;TEXT(P$2,"yyyy-mm-dd")),[1]SURVEY123!$A:$A,[1]SURVEY123!$AI:$AI,"")&lt;0,"0.0000",_xlfn.XLOOKUP(($A18&amp;"_"&amp;TEXT(P$2,"yyyy-mm-dd")),[1]SURVEY123!$A:$A,[1]SURVEY123!$AI:$AI,""))</f>
        <v/>
      </c>
      <c r="Q18" s="16" t="str">
        <f>IF(_xlfn.XLOOKUP(($A18&amp;"_"&amp;TEXT(Q$2,"yyyy-mm-dd")),[1]SURVEY123!$A:$A,[1]SURVEY123!$AI:$AI,"")&lt;0,"0.0000",_xlfn.XLOOKUP(($A18&amp;"_"&amp;TEXT(Q$2,"yyyy-mm-dd")),[1]SURVEY123!$A:$A,[1]SURVEY123!$AI:$AI,""))</f>
        <v/>
      </c>
      <c r="R18" s="22">
        <f t="shared" si="1"/>
        <v>0</v>
      </c>
      <c r="S18" s="22">
        <f t="shared" si="2"/>
        <v>0</v>
      </c>
      <c r="T18" s="12" t="str" cm="1">
        <f t="array" ref="T18">_xlfn.IFS(B18="","NA",R18=0, "Excellent", S18=0, "Good", OR(S18=1, S18=2), "Fair", S18&gt;=3, "Poor")</f>
        <v>Excellent</v>
      </c>
    </row>
    <row r="19" spans="1:20">
      <c r="A19" s="3" t="s">
        <v>22</v>
      </c>
      <c r="B19" s="25">
        <f t="shared" si="3"/>
        <v>0.37562995571428576</v>
      </c>
      <c r="C19" s="17" t="str">
        <f>IF(_xlfn.XLOOKUP(($A19&amp;"_"&amp;TEXT(C$2,"yyyy-mm-dd")),[1]SURVEY123!$A:$A,[1]SURVEY123!$AI:$AI,"")&lt;0,"0.0000",_xlfn.XLOOKUP(($A19&amp;"_"&amp;TEXT(C$2,"yyyy-mm-dd")),[1]SURVEY123!$A:$A,[1]SURVEY123!$AI:$AI,""))</f>
        <v/>
      </c>
      <c r="D19" s="17" t="str">
        <f>IF(_xlfn.XLOOKUP(($A19&amp;"_"&amp;TEXT(D$2,"yyyy-mm-dd")),[1]SURVEY123!$A:$A,[1]SURVEY123!$AI:$AI,"")&lt;0,"0.0000",_xlfn.XLOOKUP(($A19&amp;"_"&amp;TEXT(D$2,"yyyy-mm-dd")),[1]SURVEY123!$A:$A,[1]SURVEY123!$AI:$AI,""))</f>
        <v/>
      </c>
      <c r="E19" s="17" t="str">
        <f>IF(_xlfn.XLOOKUP(($A19&amp;"_"&amp;TEXT(E$2,"yyyy-mm-dd")),[1]SURVEY123!$A:$A,[1]SURVEY123!$AI:$AI,"")&lt;0,"0.0000",_xlfn.XLOOKUP(($A19&amp;"_"&amp;TEXT(E$2,"yyyy-mm-dd")),[1]SURVEY123!$A:$A,[1]SURVEY123!$AI:$AI,""))</f>
        <v/>
      </c>
      <c r="F19" s="17" t="str">
        <f>IF(_xlfn.XLOOKUP(($A19&amp;"_"&amp;TEXT(F$2,"yyyy-mm-dd")),[1]SURVEY123!$A:$A,[1]SURVEY123!$AI:$AI,"")&lt;0,"0.0000",_xlfn.XLOOKUP(($A19&amp;"_"&amp;TEXT(F$2,"yyyy-mm-dd")),[1]SURVEY123!$A:$A,[1]SURVEY123!$AI:$AI,""))</f>
        <v/>
      </c>
      <c r="G19" s="17" t="str">
        <f>IF(_xlfn.XLOOKUP(($A19&amp;"_"&amp;TEXT(G$2,"yyyy-mm-dd")),[1]SURVEY123!$A:$A,[1]SURVEY123!$AI:$AI,"")&lt;0,"0.0000",_xlfn.XLOOKUP(($A19&amp;"_"&amp;TEXT(G$2,"yyyy-mm-dd")),[1]SURVEY123!$A:$A,[1]SURVEY123!$AI:$AI,""))</f>
        <v/>
      </c>
      <c r="H19" s="17">
        <f>IF(_xlfn.XLOOKUP(($A19&amp;"_"&amp;TEXT(H$2,"yyyy-mm-dd")),[1]SURVEY123!$A:$A,[1]SURVEY123!$AI:$AI,"")&lt;0,"0.0000",_xlfn.XLOOKUP(($A19&amp;"_"&amp;TEXT(H$2,"yyyy-mm-dd")),[1]SURVEY123!$A:$A,[1]SURVEY123!$AI:$AI,""))</f>
        <v>0.48126895999999997</v>
      </c>
      <c r="I19" s="17">
        <f>IF(_xlfn.XLOOKUP(($A19&amp;"_"&amp;TEXT(I$2,"yyyy-mm-dd")),[1]SURVEY123!$A:$A,[1]SURVEY123!$AI:$AI,"")&lt;0,"0.0000",_xlfn.XLOOKUP(($A19&amp;"_"&amp;TEXT(I$2,"yyyy-mm-dd")),[1]SURVEY123!$A:$A,[1]SURVEY123!$AI:$AI,""))</f>
        <v>0.45392480000000002</v>
      </c>
      <c r="J19" s="17">
        <f>IF(_xlfn.XLOOKUP(($A19&amp;"_"&amp;TEXT(J$2,"yyyy-mm-dd")),[1]SURVEY123!$A:$A,[1]SURVEY123!$AI:$AI,"")&lt;0,"0.0000",_xlfn.XLOOKUP(($A19&amp;"_"&amp;TEXT(J$2,"yyyy-mm-dd")),[1]SURVEY123!$A:$A,[1]SURVEY123!$AI:$AI,""))</f>
        <v>0.44641579999999997</v>
      </c>
      <c r="K19" s="17">
        <f>IF(_xlfn.XLOOKUP(($A19&amp;"_"&amp;TEXT(K$2,"yyyy-mm-dd")),[1]SURVEY123!$A:$A,[1]SURVEY123!$AI:$AI,"")&lt;0,"0.0000",_xlfn.XLOOKUP(($A19&amp;"_"&amp;TEXT(K$2,"yyyy-mm-dd")),[1]SURVEY123!$A:$A,[1]SURVEY123!$AI:$AI,""))</f>
        <v>0.45696150000000002</v>
      </c>
      <c r="L19" s="17">
        <f>IF(_xlfn.XLOOKUP(($A19&amp;"_"&amp;TEXT(L$2,"yyyy-mm-dd")),[1]SURVEY123!$A:$A,[1]SURVEY123!$AI:$AI,"")&lt;0,"0.0000",_xlfn.XLOOKUP(($A19&amp;"_"&amp;TEXT(L$2,"yyyy-mm-dd")),[1]SURVEY123!$A:$A,[1]SURVEY123!$AI:$AI,""))</f>
        <v>0.43234460000000002</v>
      </c>
      <c r="M19" s="17">
        <f>IF(_xlfn.XLOOKUP(($A19&amp;"_"&amp;TEXT(M$2,"yyyy-mm-dd")),[1]SURVEY123!$A:$A,[1]SURVEY123!$AI:$AI,"")&lt;0,"0.0000",_xlfn.XLOOKUP(($A19&amp;"_"&amp;TEXT(M$2,"yyyy-mm-dd")),[1]SURVEY123!$A:$A,[1]SURVEY123!$AI:$AI,""))</f>
        <v>1.657631E-2</v>
      </c>
      <c r="N19" s="17">
        <f>IF(_xlfn.XLOOKUP(($A19&amp;"_"&amp;TEXT(N$2,"yyyy-mm-dd")),[1]SURVEY123!$A:$A,[1]SURVEY123!$AI:$AI,"")&lt;0,"0.0000",_xlfn.XLOOKUP(($A19&amp;"_"&amp;TEXT(N$2,"yyyy-mm-dd")),[1]SURVEY123!$A:$A,[1]SURVEY123!$AI:$AI,""))</f>
        <v>0.34191772000000004</v>
      </c>
      <c r="O19" s="17" t="str">
        <f>IF(_xlfn.XLOOKUP(($A19&amp;"_"&amp;TEXT(O$2,"yyyy-mm-dd")),[1]SURVEY123!$A:$A,[1]SURVEY123!$AI:$AI,"")&lt;0,"0.0000",_xlfn.XLOOKUP(($A19&amp;"_"&amp;TEXT(O$2,"yyyy-mm-dd")),[1]SURVEY123!$A:$A,[1]SURVEY123!$AI:$AI,""))</f>
        <v/>
      </c>
      <c r="P19" s="17" t="str">
        <f>IF(_xlfn.XLOOKUP(($A19&amp;"_"&amp;TEXT(P$2,"yyyy-mm-dd")),[1]SURVEY123!$A:$A,[1]SURVEY123!$AI:$AI,"")&lt;0,"0.0000",_xlfn.XLOOKUP(($A19&amp;"_"&amp;TEXT(P$2,"yyyy-mm-dd")),[1]SURVEY123!$A:$A,[1]SURVEY123!$AI:$AI,""))</f>
        <v/>
      </c>
      <c r="Q19" s="16" t="str">
        <f>IF(_xlfn.XLOOKUP(($A19&amp;"_"&amp;TEXT(Q$2,"yyyy-mm-dd")),[1]SURVEY123!$A:$A,[1]SURVEY123!$AI:$AI,"")&lt;0,"0.0000",_xlfn.XLOOKUP(($A19&amp;"_"&amp;TEXT(Q$2,"yyyy-mm-dd")),[1]SURVEY123!$A:$A,[1]SURVEY123!$AI:$AI,""))</f>
        <v/>
      </c>
      <c r="R19" s="22">
        <f t="shared" si="1"/>
        <v>0</v>
      </c>
      <c r="S19" s="22">
        <f t="shared" si="2"/>
        <v>0</v>
      </c>
      <c r="T19" s="12" t="str" cm="1">
        <f t="array" ref="T19">_xlfn.IFS(B19="","NA",R19=0, "Excellent", S19=0, "Good", OR(S19=1, S19=2), "Fair", S19&gt;=3, "Poor")</f>
        <v>Excellent</v>
      </c>
    </row>
    <row r="20" spans="1:20">
      <c r="A20" s="3" t="s">
        <v>23</v>
      </c>
      <c r="B20" s="25">
        <f t="shared" si="3"/>
        <v>1.1257254240000001</v>
      </c>
      <c r="C20" s="17" t="str">
        <f>IF(_xlfn.XLOOKUP(($A20&amp;"_"&amp;TEXT(C$2,"yyyy-mm-dd")),[1]SURVEY123!$A:$A,[1]SURVEY123!$AI:$AI,"")&lt;0,"0.0000",_xlfn.XLOOKUP(($A20&amp;"_"&amp;TEXT(C$2,"yyyy-mm-dd")),[1]SURVEY123!$A:$A,[1]SURVEY123!$AI:$AI,""))</f>
        <v/>
      </c>
      <c r="D20" s="17" t="str">
        <f>IF(_xlfn.XLOOKUP(($A20&amp;"_"&amp;TEXT(D$2,"yyyy-mm-dd")),[1]SURVEY123!$A:$A,[1]SURVEY123!$AI:$AI,"")&lt;0,"0.0000",_xlfn.XLOOKUP(($A20&amp;"_"&amp;TEXT(D$2,"yyyy-mm-dd")),[1]SURVEY123!$A:$A,[1]SURVEY123!$AI:$AI,""))</f>
        <v/>
      </c>
      <c r="E20" s="17" t="str">
        <f>IF(_xlfn.XLOOKUP(($A20&amp;"_"&amp;TEXT(E$2,"yyyy-mm-dd")),[1]SURVEY123!$A:$A,[1]SURVEY123!$AI:$AI,"")&lt;0,"0.0000",_xlfn.XLOOKUP(($A20&amp;"_"&amp;TEXT(E$2,"yyyy-mm-dd")),[1]SURVEY123!$A:$A,[1]SURVEY123!$AI:$AI,""))</f>
        <v/>
      </c>
      <c r="F20" s="17" t="str">
        <f>IF(_xlfn.XLOOKUP(($A20&amp;"_"&amp;TEXT(F$2,"yyyy-mm-dd")),[1]SURVEY123!$A:$A,[1]SURVEY123!$AI:$AI,"")&lt;0,"0.0000",_xlfn.XLOOKUP(($A20&amp;"_"&amp;TEXT(F$2,"yyyy-mm-dd")),[1]SURVEY123!$A:$A,[1]SURVEY123!$AI:$AI,""))</f>
        <v/>
      </c>
      <c r="G20" s="17" t="str">
        <f>IF(_xlfn.XLOOKUP(($A20&amp;"_"&amp;TEXT(G$2,"yyyy-mm-dd")),[1]SURVEY123!$A:$A,[1]SURVEY123!$AI:$AI,"")&lt;0,"0.0000",_xlfn.XLOOKUP(($A20&amp;"_"&amp;TEXT(G$2,"yyyy-mm-dd")),[1]SURVEY123!$A:$A,[1]SURVEY123!$AI:$AI,""))</f>
        <v/>
      </c>
      <c r="H20" s="17">
        <f>IF(_xlfn.XLOOKUP(($A20&amp;"_"&amp;TEXT(H$2,"yyyy-mm-dd")),[1]SURVEY123!$A:$A,[1]SURVEY123!$AI:$AI,"")&lt;0,"0.0000",_xlfn.XLOOKUP(($A20&amp;"_"&amp;TEXT(H$2,"yyyy-mm-dd")),[1]SURVEY123!$A:$A,[1]SURVEY123!$AI:$AI,""))</f>
        <v>1.3712126900000001</v>
      </c>
      <c r="I20" s="17">
        <f>IF(_xlfn.XLOOKUP(($A20&amp;"_"&amp;TEXT(I$2,"yyyy-mm-dd")),[1]SURVEY123!$A:$A,[1]SURVEY123!$AI:$AI,"")&lt;0,"0.0000",_xlfn.XLOOKUP(($A20&amp;"_"&amp;TEXT(I$2,"yyyy-mm-dd")),[1]SURVEY123!$A:$A,[1]SURVEY123!$AI:$AI,""))</f>
        <v>0.95862758000000003</v>
      </c>
      <c r="J20" s="17">
        <f>IF(_xlfn.XLOOKUP(($A20&amp;"_"&amp;TEXT(J$2,"yyyy-mm-dd")),[1]SURVEY123!$A:$A,[1]SURVEY123!$AI:$AI,"")&lt;0,"0.0000",_xlfn.XLOOKUP(($A20&amp;"_"&amp;TEXT(J$2,"yyyy-mm-dd")),[1]SURVEY123!$A:$A,[1]SURVEY123!$AI:$AI,""))</f>
        <v>1.37668181</v>
      </c>
      <c r="K20" s="17">
        <f>IF(_xlfn.XLOOKUP(($A20&amp;"_"&amp;TEXT(K$2,"yyyy-mm-dd")),[1]SURVEY123!$A:$A,[1]SURVEY123!$AI:$AI,"")&lt;0,"0.0000",_xlfn.XLOOKUP(($A20&amp;"_"&amp;TEXT(K$2,"yyyy-mm-dd")),[1]SURVEY123!$A:$A,[1]SURVEY123!$AI:$AI,""))</f>
        <v>0.89018503999999998</v>
      </c>
      <c r="L20" s="17">
        <f>IF(_xlfn.XLOOKUP(($A20&amp;"_"&amp;TEXT(L$2,"yyyy-mm-dd")),[1]SURVEY123!$A:$A,[1]SURVEY123!$AI:$AI,"")&lt;0,"0.0000",_xlfn.XLOOKUP(($A20&amp;"_"&amp;TEXT(L$2,"yyyy-mm-dd")),[1]SURVEY123!$A:$A,[1]SURVEY123!$AI:$AI,""))</f>
        <v>1.0319200000000002</v>
      </c>
      <c r="M20" s="17" t="str">
        <f>IF(_xlfn.XLOOKUP(($A20&amp;"_"&amp;TEXT(M$2,"yyyy-mm-dd")),[1]SURVEY123!$A:$A,[1]SURVEY123!$AI:$AI,"")&lt;0,"0.0000",_xlfn.XLOOKUP(($A20&amp;"_"&amp;TEXT(M$2,"yyyy-mm-dd")),[1]SURVEY123!$A:$A,[1]SURVEY123!$AI:$AI,""))</f>
        <v/>
      </c>
      <c r="N20" s="17" t="str">
        <f>IF(_xlfn.XLOOKUP(($A20&amp;"_"&amp;TEXT(N$2,"yyyy-mm-dd")),[1]SURVEY123!$A:$A,[1]SURVEY123!$AI:$AI,"")&lt;0,"0.0000",_xlfn.XLOOKUP(($A20&amp;"_"&amp;TEXT(N$2,"yyyy-mm-dd")),[1]SURVEY123!$A:$A,[1]SURVEY123!$AI:$AI,""))</f>
        <v/>
      </c>
      <c r="O20" s="17" t="str">
        <f>IF(_xlfn.XLOOKUP(($A20&amp;"_"&amp;TEXT(O$2,"yyyy-mm-dd")),[1]SURVEY123!$A:$A,[1]SURVEY123!$AI:$AI,"")&lt;0,"0.0000",_xlfn.XLOOKUP(($A20&amp;"_"&amp;TEXT(O$2,"yyyy-mm-dd")),[1]SURVEY123!$A:$A,[1]SURVEY123!$AI:$AI,""))</f>
        <v/>
      </c>
      <c r="P20" s="17" t="str">
        <f>IF(_xlfn.XLOOKUP(($A20&amp;"_"&amp;TEXT(P$2,"yyyy-mm-dd")),[1]SURVEY123!$A:$A,[1]SURVEY123!$AI:$AI,"")&lt;0,"0.0000",_xlfn.XLOOKUP(($A20&amp;"_"&amp;TEXT(P$2,"yyyy-mm-dd")),[1]SURVEY123!$A:$A,[1]SURVEY123!$AI:$AI,""))</f>
        <v/>
      </c>
      <c r="Q20" s="16" t="str">
        <f>IF(_xlfn.XLOOKUP(($A20&amp;"_"&amp;TEXT(Q$2,"yyyy-mm-dd")),[1]SURVEY123!$A:$A,[1]SURVEY123!$AI:$AI,"")&lt;0,"0.0000",_xlfn.XLOOKUP(($A20&amp;"_"&amp;TEXT(Q$2,"yyyy-mm-dd")),[1]SURVEY123!$A:$A,[1]SURVEY123!$AI:$AI,""))</f>
        <v/>
      </c>
      <c r="R20" s="22">
        <f t="shared" si="1"/>
        <v>0</v>
      </c>
      <c r="S20" s="22">
        <f t="shared" si="2"/>
        <v>0</v>
      </c>
      <c r="T20" s="12" t="str" cm="1">
        <f t="array" ref="T20">_xlfn.IFS(B20="","NA",R20=0, "Excellent", S20=0, "Good", OR(S20=1, S20=2), "Fair", S20&gt;=3, "Poor")</f>
        <v>Excellent</v>
      </c>
    </row>
    <row r="21" spans="1:20">
      <c r="A21" s="3" t="s">
        <v>24</v>
      </c>
      <c r="B21" s="25" t="str">
        <f t="shared" si="3"/>
        <v/>
      </c>
      <c r="C21" s="17" t="str">
        <f>IF(_xlfn.XLOOKUP(($A21&amp;"_"&amp;TEXT(C$2,"yyyy-mm-dd")),[1]SURVEY123!$A:$A,[1]SURVEY123!$AI:$AI,"")&lt;0,"0.0000",_xlfn.XLOOKUP(($A21&amp;"_"&amp;TEXT(C$2,"yyyy-mm-dd")),[1]SURVEY123!$A:$A,[1]SURVEY123!$AI:$AI,""))</f>
        <v/>
      </c>
      <c r="D21" s="17" t="str">
        <f>IF(_xlfn.XLOOKUP(($A21&amp;"_"&amp;TEXT(D$2,"yyyy-mm-dd")),[1]SURVEY123!$A:$A,[1]SURVEY123!$AI:$AI,"")&lt;0,"0.0000",_xlfn.XLOOKUP(($A21&amp;"_"&amp;TEXT(D$2,"yyyy-mm-dd")),[1]SURVEY123!$A:$A,[1]SURVEY123!$AI:$AI,""))</f>
        <v/>
      </c>
      <c r="E21" s="17" t="str">
        <f>IF(_xlfn.XLOOKUP(($A21&amp;"_"&amp;TEXT(E$2,"yyyy-mm-dd")),[1]SURVEY123!$A:$A,[1]SURVEY123!$AI:$AI,"")&lt;0,"0.0000",_xlfn.XLOOKUP(($A21&amp;"_"&amp;TEXT(E$2,"yyyy-mm-dd")),[1]SURVEY123!$A:$A,[1]SURVEY123!$AI:$AI,""))</f>
        <v/>
      </c>
      <c r="F21" s="17" t="str">
        <f>IF(_xlfn.XLOOKUP(($A21&amp;"_"&amp;TEXT(F$2,"yyyy-mm-dd")),[1]SURVEY123!$A:$A,[1]SURVEY123!$AI:$AI,"")&lt;0,"0.0000",_xlfn.XLOOKUP(($A21&amp;"_"&amp;TEXT(F$2,"yyyy-mm-dd")),[1]SURVEY123!$A:$A,[1]SURVEY123!$AI:$AI,""))</f>
        <v/>
      </c>
      <c r="G21" s="17" t="str">
        <f>IF(_xlfn.XLOOKUP(($A21&amp;"_"&amp;TEXT(G$2,"yyyy-mm-dd")),[1]SURVEY123!$A:$A,[1]SURVEY123!$AI:$AI,"")&lt;0,"0.0000",_xlfn.XLOOKUP(($A21&amp;"_"&amp;TEXT(G$2,"yyyy-mm-dd")),[1]SURVEY123!$A:$A,[1]SURVEY123!$AI:$AI,""))</f>
        <v/>
      </c>
      <c r="H21" s="17" t="str">
        <f>IF(_xlfn.XLOOKUP(($A21&amp;"_"&amp;TEXT(H$2,"yyyy-mm-dd")),[1]SURVEY123!$A:$A,[1]SURVEY123!$AI:$AI,"")&lt;0,"0.0000",_xlfn.XLOOKUP(($A21&amp;"_"&amp;TEXT(H$2,"yyyy-mm-dd")),[1]SURVEY123!$A:$A,[1]SURVEY123!$AI:$AI,""))</f>
        <v/>
      </c>
      <c r="I21" s="17" t="str">
        <f>IF(_xlfn.XLOOKUP(($A21&amp;"_"&amp;TEXT(I$2,"yyyy-mm-dd")),[1]SURVEY123!$A:$A,[1]SURVEY123!$AI:$AI,"")&lt;0,"0.0000",_xlfn.XLOOKUP(($A21&amp;"_"&amp;TEXT(I$2,"yyyy-mm-dd")),[1]SURVEY123!$A:$A,[1]SURVEY123!$AI:$AI,""))</f>
        <v/>
      </c>
      <c r="J21" s="17" t="str">
        <f>IF(_xlfn.XLOOKUP(($A21&amp;"_"&amp;TEXT(J$2,"yyyy-mm-dd")),[1]SURVEY123!$A:$A,[1]SURVEY123!$AI:$AI,"")&lt;0,"0.0000",_xlfn.XLOOKUP(($A21&amp;"_"&amp;TEXT(J$2,"yyyy-mm-dd")),[1]SURVEY123!$A:$A,[1]SURVEY123!$AI:$AI,""))</f>
        <v/>
      </c>
      <c r="K21" s="17" t="str">
        <f>IF(_xlfn.XLOOKUP(($A21&amp;"_"&amp;TEXT(K$2,"yyyy-mm-dd")),[1]SURVEY123!$A:$A,[1]SURVEY123!$AI:$AI,"")&lt;0,"0.0000",_xlfn.XLOOKUP(($A21&amp;"_"&amp;TEXT(K$2,"yyyy-mm-dd")),[1]SURVEY123!$A:$A,[1]SURVEY123!$AI:$AI,""))</f>
        <v/>
      </c>
      <c r="L21" s="17" t="str">
        <f>IF(_xlfn.XLOOKUP(($A21&amp;"_"&amp;TEXT(L$2,"yyyy-mm-dd")),[1]SURVEY123!$A:$A,[1]SURVEY123!$AI:$AI,"")&lt;0,"0.0000",_xlfn.XLOOKUP(($A21&amp;"_"&amp;TEXT(L$2,"yyyy-mm-dd")),[1]SURVEY123!$A:$A,[1]SURVEY123!$AI:$AI,""))</f>
        <v/>
      </c>
      <c r="M21" s="17" t="str">
        <f>IF(_xlfn.XLOOKUP(($A21&amp;"_"&amp;TEXT(M$2,"yyyy-mm-dd")),[1]SURVEY123!$A:$A,[1]SURVEY123!$AI:$AI,"")&lt;0,"0.0000",_xlfn.XLOOKUP(($A21&amp;"_"&amp;TEXT(M$2,"yyyy-mm-dd")),[1]SURVEY123!$A:$A,[1]SURVEY123!$AI:$AI,""))</f>
        <v/>
      </c>
      <c r="N21" s="17" t="str">
        <f>IF(_xlfn.XLOOKUP(($A21&amp;"_"&amp;TEXT(N$2,"yyyy-mm-dd")),[1]SURVEY123!$A:$A,[1]SURVEY123!$AI:$AI,"")&lt;0,"0.0000",_xlfn.XLOOKUP(($A21&amp;"_"&amp;TEXT(N$2,"yyyy-mm-dd")),[1]SURVEY123!$A:$A,[1]SURVEY123!$AI:$AI,""))</f>
        <v/>
      </c>
      <c r="O21" s="17" t="str">
        <f>IF(_xlfn.XLOOKUP(($A21&amp;"_"&amp;TEXT(O$2,"yyyy-mm-dd")),[1]SURVEY123!$A:$A,[1]SURVEY123!$AI:$AI,"")&lt;0,"0.0000",_xlfn.XLOOKUP(($A21&amp;"_"&amp;TEXT(O$2,"yyyy-mm-dd")),[1]SURVEY123!$A:$A,[1]SURVEY123!$AI:$AI,""))</f>
        <v/>
      </c>
      <c r="P21" s="17" t="str">
        <f>IF(_xlfn.XLOOKUP(($A21&amp;"_"&amp;TEXT(P$2,"yyyy-mm-dd")),[1]SURVEY123!$A:$A,[1]SURVEY123!$AI:$AI,"")&lt;0,"0.0000",_xlfn.XLOOKUP(($A21&amp;"_"&amp;TEXT(P$2,"yyyy-mm-dd")),[1]SURVEY123!$A:$A,[1]SURVEY123!$AI:$AI,""))</f>
        <v/>
      </c>
      <c r="Q21" s="16" t="str">
        <f>IF(_xlfn.XLOOKUP(($A21&amp;"_"&amp;TEXT(Q$2,"yyyy-mm-dd")),[1]SURVEY123!$A:$A,[1]SURVEY123!$AI:$AI,"")&lt;0,"0.0000",_xlfn.XLOOKUP(($A21&amp;"_"&amp;TEXT(Q$2,"yyyy-mm-dd")),[1]SURVEY123!$A:$A,[1]SURVEY123!$AI:$AI,""))</f>
        <v/>
      </c>
      <c r="R21" s="22">
        <f t="shared" si="1"/>
        <v>0</v>
      </c>
      <c r="S21" s="22">
        <f t="shared" si="2"/>
        <v>0</v>
      </c>
      <c r="T21" s="12" t="str" cm="1">
        <f t="array" ref="T21">_xlfn.IFS(B21="","NA",R21=0, "Excellent", S21=0, "Good", OR(S21=1, S21=2), "Fair", S21&gt;=3, "Poor")</f>
        <v>NA</v>
      </c>
    </row>
    <row r="22" spans="1:20">
      <c r="A22" s="3" t="s">
        <v>25</v>
      </c>
      <c r="B22" s="25">
        <f t="shared" si="3"/>
        <v>0.17870106999999999</v>
      </c>
      <c r="C22" s="17">
        <f>IF(_xlfn.XLOOKUP(($A22&amp;"_"&amp;TEXT(C$2,"yyyy-mm-dd")),[1]SURVEY123!$A:$A,[1]SURVEY123!$AI:$AI,"")&lt;0,"0.0000",_xlfn.XLOOKUP(($A22&amp;"_"&amp;TEXT(C$2,"yyyy-mm-dd")),[1]SURVEY123!$A:$A,[1]SURVEY123!$AI:$AI,""))</f>
        <v>0.19600225000000002</v>
      </c>
      <c r="D22" s="17">
        <f>IF(_xlfn.XLOOKUP(($A22&amp;"_"&amp;TEXT(D$2,"yyyy-mm-dd")),[1]SURVEY123!$A:$A,[1]SURVEY123!$AI:$AI,"")&lt;0,"0.0000",_xlfn.XLOOKUP(($A22&amp;"_"&amp;TEXT(D$2,"yyyy-mm-dd")),[1]SURVEY123!$A:$A,[1]SURVEY123!$AI:$AI,""))</f>
        <v>0.35127798999999998</v>
      </c>
      <c r="E22" s="17">
        <f>IF(_xlfn.XLOOKUP(($A22&amp;"_"&amp;TEXT(E$2,"yyyy-mm-dd")),[1]SURVEY123!$A:$A,[1]SURVEY123!$AI:$AI,"")&lt;0,"0.0000",_xlfn.XLOOKUP(($A22&amp;"_"&amp;TEXT(E$2,"yyyy-mm-dd")),[1]SURVEY123!$A:$A,[1]SURVEY123!$AI:$AI,""))</f>
        <v>0.16081946</v>
      </c>
      <c r="F22" s="17">
        <f>IF(_xlfn.XLOOKUP(($A22&amp;"_"&amp;TEXT(F$2,"yyyy-mm-dd")),[1]SURVEY123!$A:$A,[1]SURVEY123!$AI:$AI,"")&lt;0,"0.0000",_xlfn.XLOOKUP(($A22&amp;"_"&amp;TEXT(F$2,"yyyy-mm-dd")),[1]SURVEY123!$A:$A,[1]SURVEY123!$AI:$AI,""))</f>
        <v>6.7045799999999999E-3</v>
      </c>
      <c r="G22" s="17" t="str">
        <f>IF(_xlfn.XLOOKUP(($A22&amp;"_"&amp;TEXT(G$2,"yyyy-mm-dd")),[1]SURVEY123!$A:$A,[1]SURVEY123!$AI:$AI,"")&lt;0,"0.0000",_xlfn.XLOOKUP(($A22&amp;"_"&amp;TEXT(G$2,"yyyy-mm-dd")),[1]SURVEY123!$A:$A,[1]SURVEY123!$AI:$AI,""))</f>
        <v/>
      </c>
      <c r="H22" s="17" t="str">
        <f>IF(_xlfn.XLOOKUP(($A22&amp;"_"&amp;TEXT(H$2,"yyyy-mm-dd")),[1]SURVEY123!$A:$A,[1]SURVEY123!$AI:$AI,"")&lt;0,"0.0000",_xlfn.XLOOKUP(($A22&amp;"_"&amp;TEXT(H$2,"yyyy-mm-dd")),[1]SURVEY123!$A:$A,[1]SURVEY123!$AI:$AI,""))</f>
        <v>0.0000</v>
      </c>
      <c r="I22" s="17" t="str">
        <f>IF(_xlfn.XLOOKUP(($A22&amp;"_"&amp;TEXT(I$2,"yyyy-mm-dd")),[1]SURVEY123!$A:$A,[1]SURVEY123!$AI:$AI,"")&lt;0,"0.0000",_xlfn.XLOOKUP(($A22&amp;"_"&amp;TEXT(I$2,"yyyy-mm-dd")),[1]SURVEY123!$A:$A,[1]SURVEY123!$AI:$AI,""))</f>
        <v/>
      </c>
      <c r="J22" s="17" t="str">
        <f>IF(_xlfn.XLOOKUP(($A22&amp;"_"&amp;TEXT(J$2,"yyyy-mm-dd")),[1]SURVEY123!$A:$A,[1]SURVEY123!$AI:$AI,"")&lt;0,"0.0000",_xlfn.XLOOKUP(($A22&amp;"_"&amp;TEXT(J$2,"yyyy-mm-dd")),[1]SURVEY123!$A:$A,[1]SURVEY123!$AI:$AI,""))</f>
        <v/>
      </c>
      <c r="K22" s="17" t="str">
        <f>IF(_xlfn.XLOOKUP(($A22&amp;"_"&amp;TEXT(K$2,"yyyy-mm-dd")),[1]SURVEY123!$A:$A,[1]SURVEY123!$AI:$AI,"")&lt;0,"0.0000",_xlfn.XLOOKUP(($A22&amp;"_"&amp;TEXT(K$2,"yyyy-mm-dd")),[1]SURVEY123!$A:$A,[1]SURVEY123!$AI:$AI,""))</f>
        <v/>
      </c>
      <c r="L22" s="17" t="str">
        <f>IF(_xlfn.XLOOKUP(($A22&amp;"_"&amp;TEXT(L$2,"yyyy-mm-dd")),[1]SURVEY123!$A:$A,[1]SURVEY123!$AI:$AI,"")&lt;0,"0.0000",_xlfn.XLOOKUP(($A22&amp;"_"&amp;TEXT(L$2,"yyyy-mm-dd")),[1]SURVEY123!$A:$A,[1]SURVEY123!$AI:$AI,""))</f>
        <v/>
      </c>
      <c r="M22" s="17" t="str">
        <f>IF(_xlfn.XLOOKUP(($A22&amp;"_"&amp;TEXT(M$2,"yyyy-mm-dd")),[1]SURVEY123!$A:$A,[1]SURVEY123!$AI:$AI,"")&lt;0,"0.0000",_xlfn.XLOOKUP(($A22&amp;"_"&amp;TEXT(M$2,"yyyy-mm-dd")),[1]SURVEY123!$A:$A,[1]SURVEY123!$AI:$AI,""))</f>
        <v/>
      </c>
      <c r="N22" s="17" t="str">
        <f>IF(_xlfn.XLOOKUP(($A22&amp;"_"&amp;TEXT(N$2,"yyyy-mm-dd")),[1]SURVEY123!$A:$A,[1]SURVEY123!$AI:$AI,"")&lt;0,"0.0000",_xlfn.XLOOKUP(($A22&amp;"_"&amp;TEXT(N$2,"yyyy-mm-dd")),[1]SURVEY123!$A:$A,[1]SURVEY123!$AI:$AI,""))</f>
        <v/>
      </c>
      <c r="O22" s="17" t="str">
        <f>IF(_xlfn.XLOOKUP(($A22&amp;"_"&amp;TEXT(O$2,"yyyy-mm-dd")),[1]SURVEY123!$A:$A,[1]SURVEY123!$AI:$AI,"")&lt;0,"0.0000",_xlfn.XLOOKUP(($A22&amp;"_"&amp;TEXT(O$2,"yyyy-mm-dd")),[1]SURVEY123!$A:$A,[1]SURVEY123!$AI:$AI,""))</f>
        <v/>
      </c>
      <c r="P22" s="17" t="str">
        <f>IF(_xlfn.XLOOKUP(($A22&amp;"_"&amp;TEXT(P$2,"yyyy-mm-dd")),[1]SURVEY123!$A:$A,[1]SURVEY123!$AI:$AI,"")&lt;0,"0.0000",_xlfn.XLOOKUP(($A22&amp;"_"&amp;TEXT(P$2,"yyyy-mm-dd")),[1]SURVEY123!$A:$A,[1]SURVEY123!$AI:$AI,""))</f>
        <v/>
      </c>
      <c r="Q22" s="16" t="str">
        <f>IF(_xlfn.XLOOKUP(($A22&amp;"_"&amp;TEXT(Q$2,"yyyy-mm-dd")),[1]SURVEY123!$A:$A,[1]SURVEY123!$AI:$AI,"")&lt;0,"0.0000",_xlfn.XLOOKUP(($A22&amp;"_"&amp;TEXT(Q$2,"yyyy-mm-dd")),[1]SURVEY123!$A:$A,[1]SURVEY123!$AI:$AI,""))</f>
        <v/>
      </c>
      <c r="R22" s="22">
        <f t="shared" si="1"/>
        <v>0</v>
      </c>
      <c r="S22" s="22">
        <f t="shared" si="2"/>
        <v>0</v>
      </c>
      <c r="T22" s="12" t="str" cm="1">
        <f t="array" ref="T22">_xlfn.IFS(B22="","NA",R22=0, "Excellent", S22=0, "Good", OR(S22=1, S22=2), "Fair", S22&gt;=3, "Poor")</f>
        <v>Excellent</v>
      </c>
    </row>
    <row r="23" spans="1:20">
      <c r="A23" s="3" t="s">
        <v>26</v>
      </c>
      <c r="B23" s="25">
        <f t="shared" si="3"/>
        <v>0.14052373333333334</v>
      </c>
      <c r="C23" s="17">
        <f>IF(_xlfn.XLOOKUP(($A23&amp;"_"&amp;TEXT(C$2,"yyyy-mm-dd")),[1]SURVEY123!$A:$A,[1]SURVEY123!$AI:$AI,"")&lt;0,"0.0000",_xlfn.XLOOKUP(($A23&amp;"_"&amp;TEXT(C$2,"yyyy-mm-dd")),[1]SURVEY123!$A:$A,[1]SURVEY123!$AI:$AI,""))</f>
        <v>0.36268907</v>
      </c>
      <c r="D23" s="17">
        <f>IF(_xlfn.XLOOKUP(($A23&amp;"_"&amp;TEXT(D$2,"yyyy-mm-dd")),[1]SURVEY123!$A:$A,[1]SURVEY123!$AI:$AI,"")&lt;0,"0.0000",_xlfn.XLOOKUP(($A23&amp;"_"&amp;TEXT(D$2,"yyyy-mm-dd")),[1]SURVEY123!$A:$A,[1]SURVEY123!$AI:$AI,""))</f>
        <v>9.6620170000000005E-2</v>
      </c>
      <c r="E23" s="17">
        <f>IF(_xlfn.XLOOKUP(($A23&amp;"_"&amp;TEXT(E$2,"yyyy-mm-dd")),[1]SURVEY123!$A:$A,[1]SURVEY123!$AI:$AI,"")&lt;0,"0.0000",_xlfn.XLOOKUP(($A23&amp;"_"&amp;TEXT(E$2,"yyyy-mm-dd")),[1]SURVEY123!$A:$A,[1]SURVEY123!$AI:$AI,""))</f>
        <v>0.32649729</v>
      </c>
      <c r="F23" s="17">
        <f>IF(_xlfn.XLOOKUP(($A23&amp;"_"&amp;TEXT(F$2,"yyyy-mm-dd")),[1]SURVEY123!$A:$A,[1]SURVEY123!$AI:$AI,"")&lt;0,"0.0000",_xlfn.XLOOKUP(($A23&amp;"_"&amp;TEXT(F$2,"yyyy-mm-dd")),[1]SURVEY123!$A:$A,[1]SURVEY123!$AI:$AI,""))</f>
        <v>9.1582350000000007E-2</v>
      </c>
      <c r="G23" s="17">
        <f>IF(_xlfn.XLOOKUP(($A23&amp;"_"&amp;TEXT(G$2,"yyyy-mm-dd")),[1]SURVEY123!$A:$A,[1]SURVEY123!$AI:$AI,"")&lt;0,"0.0000",_xlfn.XLOOKUP(($A23&amp;"_"&amp;TEXT(G$2,"yyyy-mm-dd")),[1]SURVEY123!$A:$A,[1]SURVEY123!$AI:$AI,""))</f>
        <v>0.18535399999999999</v>
      </c>
      <c r="H23" s="17">
        <f>IF(_xlfn.XLOOKUP(($A23&amp;"_"&amp;TEXT(H$2,"yyyy-mm-dd")),[1]SURVEY123!$A:$A,[1]SURVEY123!$AI:$AI,"")&lt;0,"0.0000",_xlfn.XLOOKUP(($A23&amp;"_"&amp;TEXT(H$2,"yyyy-mm-dd")),[1]SURVEY123!$A:$A,[1]SURVEY123!$AI:$AI,""))</f>
        <v>0.26953700000000003</v>
      </c>
      <c r="I23" s="17">
        <f>IF(_xlfn.XLOOKUP(($A23&amp;"_"&amp;TEXT(I$2,"yyyy-mm-dd")),[1]SURVEY123!$A:$A,[1]SURVEY123!$AI:$AI,"")&lt;0,"0.0000",_xlfn.XLOOKUP(($A23&amp;"_"&amp;TEXT(I$2,"yyyy-mm-dd")),[1]SURVEY123!$A:$A,[1]SURVEY123!$AI:$AI,""))</f>
        <v>2.0967619999999999E-2</v>
      </c>
      <c r="J23" s="17">
        <f>IF(_xlfn.XLOOKUP(($A23&amp;"_"&amp;TEXT(J$2,"yyyy-mm-dd")),[1]SURVEY123!$A:$A,[1]SURVEY123!$AI:$AI,"")&lt;0,"0.0000",_xlfn.XLOOKUP(($A23&amp;"_"&amp;TEXT(J$2,"yyyy-mm-dd")),[1]SURVEY123!$A:$A,[1]SURVEY123!$AI:$AI,""))</f>
        <v>9.1222889999999987E-2</v>
      </c>
      <c r="K23" s="17">
        <f>IF(_xlfn.XLOOKUP(($A23&amp;"_"&amp;TEXT(K$2,"yyyy-mm-dd")),[1]SURVEY123!$A:$A,[1]SURVEY123!$AI:$AI,"")&lt;0,"0.0000",_xlfn.XLOOKUP(($A23&amp;"_"&amp;TEXT(K$2,"yyyy-mm-dd")),[1]SURVEY123!$A:$A,[1]SURVEY123!$AI:$AI,""))</f>
        <v>2.7851959999999999E-2</v>
      </c>
      <c r="L23" s="17">
        <f>IF(_xlfn.XLOOKUP(($A23&amp;"_"&amp;TEXT(L$2,"yyyy-mm-dd")),[1]SURVEY123!$A:$A,[1]SURVEY123!$AI:$AI,"")&lt;0,"0.0000",_xlfn.XLOOKUP(($A23&amp;"_"&amp;TEXT(L$2,"yyyy-mm-dd")),[1]SURVEY123!$A:$A,[1]SURVEY123!$AI:$AI,""))</f>
        <v>1.8039610000000001E-2</v>
      </c>
      <c r="M23" s="17">
        <f>IF(_xlfn.XLOOKUP(($A23&amp;"_"&amp;TEXT(M$2,"yyyy-mm-dd")),[1]SURVEY123!$A:$A,[1]SURVEY123!$AI:$AI,"")&lt;0,"0.0000",_xlfn.XLOOKUP(($A23&amp;"_"&amp;TEXT(M$2,"yyyy-mm-dd")),[1]SURVEY123!$A:$A,[1]SURVEY123!$AI:$AI,""))</f>
        <v>9.4089999999999994E-4</v>
      </c>
      <c r="N23" s="17">
        <f>IF(_xlfn.XLOOKUP(($A23&amp;"_"&amp;TEXT(N$2,"yyyy-mm-dd")),[1]SURVEY123!$A:$A,[1]SURVEY123!$AI:$AI,"")&lt;0,"0.0000",_xlfn.XLOOKUP(($A23&amp;"_"&amp;TEXT(N$2,"yyyy-mm-dd")),[1]SURVEY123!$A:$A,[1]SURVEY123!$AI:$AI,""))</f>
        <v>0.19498194000000002</v>
      </c>
      <c r="O23" s="17" t="str">
        <f>IF(_xlfn.XLOOKUP(($A23&amp;"_"&amp;TEXT(O$2,"yyyy-mm-dd")),[1]SURVEY123!$A:$A,[1]SURVEY123!$AI:$AI,"")&lt;0,"0.0000",_xlfn.XLOOKUP(($A23&amp;"_"&amp;TEXT(O$2,"yyyy-mm-dd")),[1]SURVEY123!$A:$A,[1]SURVEY123!$AI:$AI,""))</f>
        <v/>
      </c>
      <c r="P23" s="17" t="str">
        <f>IF(_xlfn.XLOOKUP(($A23&amp;"_"&amp;TEXT(P$2,"yyyy-mm-dd")),[1]SURVEY123!$A:$A,[1]SURVEY123!$AI:$AI,"")&lt;0,"0.0000",_xlfn.XLOOKUP(($A23&amp;"_"&amp;TEXT(P$2,"yyyy-mm-dd")),[1]SURVEY123!$A:$A,[1]SURVEY123!$AI:$AI,""))</f>
        <v/>
      </c>
      <c r="Q23" s="16" t="str">
        <f>IF(_xlfn.XLOOKUP(($A23&amp;"_"&amp;TEXT(Q$2,"yyyy-mm-dd")),[1]SURVEY123!$A:$A,[1]SURVEY123!$AI:$AI,"")&lt;0,"0.0000",_xlfn.XLOOKUP(($A23&amp;"_"&amp;TEXT(Q$2,"yyyy-mm-dd")),[1]SURVEY123!$A:$A,[1]SURVEY123!$AI:$AI,""))</f>
        <v/>
      </c>
      <c r="R23" s="22">
        <f t="shared" si="1"/>
        <v>0</v>
      </c>
      <c r="S23" s="22">
        <f t="shared" si="2"/>
        <v>0</v>
      </c>
      <c r="T23" s="12" t="str" cm="1">
        <f t="array" ref="T23">_xlfn.IFS(B23="","NA",R23=0, "Excellent", S23=0, "Good", OR(S23=1, S23=2), "Fair", S23&gt;=3, "Poor")</f>
        <v>Excellent</v>
      </c>
    </row>
    <row r="24" spans="1:20">
      <c r="A24" s="3" t="s">
        <v>27</v>
      </c>
      <c r="B24" s="25" t="str">
        <f t="shared" si="3"/>
        <v/>
      </c>
      <c r="C24" s="17" t="str">
        <f>IF(_xlfn.XLOOKUP(($A24&amp;"_"&amp;TEXT(C$2,"yyyy-mm-dd")),[1]SURVEY123!$A:$A,[1]SURVEY123!$AI:$AI,"")&lt;0,"0.0000",_xlfn.XLOOKUP(($A24&amp;"_"&amp;TEXT(C$2,"yyyy-mm-dd")),[1]SURVEY123!$A:$A,[1]SURVEY123!$AI:$AI,""))</f>
        <v/>
      </c>
      <c r="D24" s="17" t="str">
        <f>IF(_xlfn.XLOOKUP(($A24&amp;"_"&amp;TEXT(D$2,"yyyy-mm-dd")),[1]SURVEY123!$A:$A,[1]SURVEY123!$AI:$AI,"")&lt;0,"0.0000",_xlfn.XLOOKUP(($A24&amp;"_"&amp;TEXT(D$2,"yyyy-mm-dd")),[1]SURVEY123!$A:$A,[1]SURVEY123!$AI:$AI,""))</f>
        <v/>
      </c>
      <c r="E24" s="17" t="str">
        <f>IF(_xlfn.XLOOKUP(($A24&amp;"_"&amp;TEXT(E$2,"yyyy-mm-dd")),[1]SURVEY123!$A:$A,[1]SURVEY123!$AI:$AI,"")&lt;0,"0.0000",_xlfn.XLOOKUP(($A24&amp;"_"&amp;TEXT(E$2,"yyyy-mm-dd")),[1]SURVEY123!$A:$A,[1]SURVEY123!$AI:$AI,""))</f>
        <v/>
      </c>
      <c r="F24" s="17" t="str">
        <f>IF(_xlfn.XLOOKUP(($A24&amp;"_"&amp;TEXT(F$2,"yyyy-mm-dd")),[1]SURVEY123!$A:$A,[1]SURVEY123!$AI:$AI,"")&lt;0,"0.0000",_xlfn.XLOOKUP(($A24&amp;"_"&amp;TEXT(F$2,"yyyy-mm-dd")),[1]SURVEY123!$A:$A,[1]SURVEY123!$AI:$AI,""))</f>
        <v/>
      </c>
      <c r="G24" s="17" t="str">
        <f>IF(_xlfn.XLOOKUP(($A24&amp;"_"&amp;TEXT(G$2,"yyyy-mm-dd")),[1]SURVEY123!$A:$A,[1]SURVEY123!$AI:$AI,"")&lt;0,"0.0000",_xlfn.XLOOKUP(($A24&amp;"_"&amp;TEXT(G$2,"yyyy-mm-dd")),[1]SURVEY123!$A:$A,[1]SURVEY123!$AI:$AI,""))</f>
        <v/>
      </c>
      <c r="H24" s="17" t="str">
        <f>IF(_xlfn.XLOOKUP(($A24&amp;"_"&amp;TEXT(H$2,"yyyy-mm-dd")),[1]SURVEY123!$A:$A,[1]SURVEY123!$AI:$AI,"")&lt;0,"0.0000",_xlfn.XLOOKUP(($A24&amp;"_"&amp;TEXT(H$2,"yyyy-mm-dd")),[1]SURVEY123!$A:$A,[1]SURVEY123!$AI:$AI,""))</f>
        <v/>
      </c>
      <c r="I24" s="17" t="str">
        <f>IF(_xlfn.XLOOKUP(($A24&amp;"_"&amp;TEXT(I$2,"yyyy-mm-dd")),[1]SURVEY123!$A:$A,[1]SURVEY123!$AI:$AI,"")&lt;0,"0.0000",_xlfn.XLOOKUP(($A24&amp;"_"&amp;TEXT(I$2,"yyyy-mm-dd")),[1]SURVEY123!$A:$A,[1]SURVEY123!$AI:$AI,""))</f>
        <v/>
      </c>
      <c r="J24" s="17" t="str">
        <f>IF(_xlfn.XLOOKUP(($A24&amp;"_"&amp;TEXT(J$2,"yyyy-mm-dd")),[1]SURVEY123!$A:$A,[1]SURVEY123!$AI:$AI,"")&lt;0,"0.0000",_xlfn.XLOOKUP(($A24&amp;"_"&amp;TEXT(J$2,"yyyy-mm-dd")),[1]SURVEY123!$A:$A,[1]SURVEY123!$AI:$AI,""))</f>
        <v/>
      </c>
      <c r="K24" s="17" t="str">
        <f>IF(_xlfn.XLOOKUP(($A24&amp;"_"&amp;TEXT(K$2,"yyyy-mm-dd")),[1]SURVEY123!$A:$A,[1]SURVEY123!$AI:$AI,"")&lt;0,"0.0000",_xlfn.XLOOKUP(($A24&amp;"_"&amp;TEXT(K$2,"yyyy-mm-dd")),[1]SURVEY123!$A:$A,[1]SURVEY123!$AI:$AI,""))</f>
        <v/>
      </c>
      <c r="L24" s="17" t="str">
        <f>IF(_xlfn.XLOOKUP(($A24&amp;"_"&amp;TEXT(L$2,"yyyy-mm-dd")),[1]SURVEY123!$A:$A,[1]SURVEY123!$AI:$AI,"")&lt;0,"0.0000",_xlfn.XLOOKUP(($A24&amp;"_"&amp;TEXT(L$2,"yyyy-mm-dd")),[1]SURVEY123!$A:$A,[1]SURVEY123!$AI:$AI,""))</f>
        <v/>
      </c>
      <c r="M24" s="17" t="str">
        <f>IF(_xlfn.XLOOKUP(($A24&amp;"_"&amp;TEXT(M$2,"yyyy-mm-dd")),[1]SURVEY123!$A:$A,[1]SURVEY123!$AI:$AI,"")&lt;0,"0.0000",_xlfn.XLOOKUP(($A24&amp;"_"&amp;TEXT(M$2,"yyyy-mm-dd")),[1]SURVEY123!$A:$A,[1]SURVEY123!$AI:$AI,""))</f>
        <v/>
      </c>
      <c r="N24" s="17" t="str">
        <f>IF(_xlfn.XLOOKUP(($A24&amp;"_"&amp;TEXT(N$2,"yyyy-mm-dd")),[1]SURVEY123!$A:$A,[1]SURVEY123!$AI:$AI,"")&lt;0,"0.0000",_xlfn.XLOOKUP(($A24&amp;"_"&amp;TEXT(N$2,"yyyy-mm-dd")),[1]SURVEY123!$A:$A,[1]SURVEY123!$AI:$AI,""))</f>
        <v/>
      </c>
      <c r="O24" s="17" t="str">
        <f>IF(_xlfn.XLOOKUP(($A24&amp;"_"&amp;TEXT(O$2,"yyyy-mm-dd")),[1]SURVEY123!$A:$A,[1]SURVEY123!$AI:$AI,"")&lt;0,"0.0000",_xlfn.XLOOKUP(($A24&amp;"_"&amp;TEXT(O$2,"yyyy-mm-dd")),[1]SURVEY123!$A:$A,[1]SURVEY123!$AI:$AI,""))</f>
        <v/>
      </c>
      <c r="P24" s="17" t="str">
        <f>IF(_xlfn.XLOOKUP(($A24&amp;"_"&amp;TEXT(P$2,"yyyy-mm-dd")),[1]SURVEY123!$A:$A,[1]SURVEY123!$AI:$AI,"")&lt;0,"0.0000",_xlfn.XLOOKUP(($A24&amp;"_"&amp;TEXT(P$2,"yyyy-mm-dd")),[1]SURVEY123!$A:$A,[1]SURVEY123!$AI:$AI,""))</f>
        <v/>
      </c>
      <c r="Q24" s="16" t="str">
        <f>IF(_xlfn.XLOOKUP(($A24&amp;"_"&amp;TEXT(Q$2,"yyyy-mm-dd")),[1]SURVEY123!$A:$A,[1]SURVEY123!$AI:$AI,"")&lt;0,"0.0000",_xlfn.XLOOKUP(($A24&amp;"_"&amp;TEXT(Q$2,"yyyy-mm-dd")),[1]SURVEY123!$A:$A,[1]SURVEY123!$AI:$AI,""))</f>
        <v/>
      </c>
      <c r="R24" s="22">
        <f t="shared" si="1"/>
        <v>0</v>
      </c>
      <c r="S24" s="22">
        <f t="shared" si="2"/>
        <v>0</v>
      </c>
      <c r="T24" s="12" t="str" cm="1">
        <f t="array" ref="T24">_xlfn.IFS(B24="","NA",R24=0, "Excellent", S24=0, "Good", OR(S24=1, S24=2), "Fair", S24&gt;=3, "Poor")</f>
        <v>NA</v>
      </c>
    </row>
    <row r="25" spans="1:20">
      <c r="A25" s="3" t="s">
        <v>28</v>
      </c>
      <c r="B25" s="25">
        <f t="shared" si="3"/>
        <v>0.21611309999999995</v>
      </c>
      <c r="C25" s="17">
        <f>IF(_xlfn.XLOOKUP(($A25&amp;"_"&amp;TEXT(C$2,"yyyy-mm-dd")),[1]SURVEY123!$A:$A,[1]SURVEY123!$AI:$AI,"")&lt;0,"0.0000",_xlfn.XLOOKUP(($A25&amp;"_"&amp;TEXT(C$2,"yyyy-mm-dd")),[1]SURVEY123!$A:$A,[1]SURVEY123!$AI:$AI,""))</f>
        <v>0.30556931999999998</v>
      </c>
      <c r="D25" s="17">
        <f>IF(_xlfn.XLOOKUP(($A25&amp;"_"&amp;TEXT(D$2,"yyyy-mm-dd")),[1]SURVEY123!$A:$A,[1]SURVEY123!$AI:$AI,"")&lt;0,"0.0000",_xlfn.XLOOKUP(($A25&amp;"_"&amp;TEXT(D$2,"yyyy-mm-dd")),[1]SURVEY123!$A:$A,[1]SURVEY123!$AI:$AI,""))</f>
        <v>0.29518319999999998</v>
      </c>
      <c r="E25" s="17">
        <f>IF(_xlfn.XLOOKUP(($A25&amp;"_"&amp;TEXT(E$2,"yyyy-mm-dd")),[1]SURVEY123!$A:$A,[1]SURVEY123!$AI:$AI,"")&lt;0,"0.0000",_xlfn.XLOOKUP(($A25&amp;"_"&amp;TEXT(E$2,"yyyy-mm-dd")),[1]SURVEY123!$A:$A,[1]SURVEY123!$AI:$AI,""))</f>
        <v>0.38717742000000005</v>
      </c>
      <c r="F25" s="17">
        <f>IF(_xlfn.XLOOKUP(($A25&amp;"_"&amp;TEXT(F$2,"yyyy-mm-dd")),[1]SURVEY123!$A:$A,[1]SURVEY123!$AI:$AI,"")&lt;0,"0.0000",_xlfn.XLOOKUP(($A25&amp;"_"&amp;TEXT(F$2,"yyyy-mm-dd")),[1]SURVEY123!$A:$A,[1]SURVEY123!$AI:$AI,""))</f>
        <v>0.10101425999999999</v>
      </c>
      <c r="G25" s="17">
        <f>IF(_xlfn.XLOOKUP(($A25&amp;"_"&amp;TEXT(G$2,"yyyy-mm-dd")),[1]SURVEY123!$A:$A,[1]SURVEY123!$AI:$AI,"")&lt;0,"0.0000",_xlfn.XLOOKUP(($A25&amp;"_"&amp;TEXT(G$2,"yyyy-mm-dd")),[1]SURVEY123!$A:$A,[1]SURVEY123!$AI:$AI,""))</f>
        <v>0.14271022999999999</v>
      </c>
      <c r="H25" s="17">
        <f>IF(_xlfn.XLOOKUP(($A25&amp;"_"&amp;TEXT(H$2,"yyyy-mm-dd")),[1]SURVEY123!$A:$A,[1]SURVEY123!$AI:$AI,"")&lt;0,"0.0000",_xlfn.XLOOKUP(($A25&amp;"_"&amp;TEXT(H$2,"yyyy-mm-dd")),[1]SURVEY123!$A:$A,[1]SURVEY123!$AI:$AI,""))</f>
        <v>0.26737946000000001</v>
      </c>
      <c r="I25" s="17">
        <f>IF(_xlfn.XLOOKUP(($A25&amp;"_"&amp;TEXT(I$2,"yyyy-mm-dd")),[1]SURVEY123!$A:$A,[1]SURVEY123!$AI:$AI,"")&lt;0,"0.0000",_xlfn.XLOOKUP(($A25&amp;"_"&amp;TEXT(I$2,"yyyy-mm-dd")),[1]SURVEY123!$A:$A,[1]SURVEY123!$AI:$AI,""))</f>
        <v>5.9039459999999995E-2</v>
      </c>
      <c r="J25" s="17">
        <f>IF(_xlfn.XLOOKUP(($A25&amp;"_"&amp;TEXT(J$2,"yyyy-mm-dd")),[1]SURVEY123!$A:$A,[1]SURVEY123!$AI:$AI,"")&lt;0,"0.0000",_xlfn.XLOOKUP(($A25&amp;"_"&amp;TEXT(J$2,"yyyy-mm-dd")),[1]SURVEY123!$A:$A,[1]SURVEY123!$AI:$AI,""))</f>
        <v>0.46935380999999998</v>
      </c>
      <c r="K25" s="17">
        <f>IF(_xlfn.XLOOKUP(($A25&amp;"_"&amp;TEXT(K$2,"yyyy-mm-dd")),[1]SURVEY123!$A:$A,[1]SURVEY123!$AI:$AI,"")&lt;0,"0.0000",_xlfn.XLOOKUP(($A25&amp;"_"&amp;TEXT(K$2,"yyyy-mm-dd")),[1]SURVEY123!$A:$A,[1]SURVEY123!$AI:$AI,""))</f>
        <v>2.5171209999999999E-2</v>
      </c>
      <c r="L25" s="17" t="str">
        <f>IF(_xlfn.XLOOKUP(($A25&amp;"_"&amp;TEXT(L$2,"yyyy-mm-dd")),[1]SURVEY123!$A:$A,[1]SURVEY123!$AI:$AI,"")&lt;0,"0.0000",_xlfn.XLOOKUP(($A25&amp;"_"&amp;TEXT(L$2,"yyyy-mm-dd")),[1]SURVEY123!$A:$A,[1]SURVEY123!$AI:$AI,""))</f>
        <v>0.0000</v>
      </c>
      <c r="M25" s="17">
        <f>IF(_xlfn.XLOOKUP(($A25&amp;"_"&amp;TEXT(M$2,"yyyy-mm-dd")),[1]SURVEY123!$A:$A,[1]SURVEY123!$AI:$AI,"")&lt;0,"0.0000",_xlfn.XLOOKUP(($A25&amp;"_"&amp;TEXT(M$2,"yyyy-mm-dd")),[1]SURVEY123!$A:$A,[1]SURVEY123!$AI:$AI,""))</f>
        <v>0.16303710000000002</v>
      </c>
      <c r="N25" s="17">
        <f>IF(_xlfn.XLOOKUP(($A25&amp;"_"&amp;TEXT(N$2,"yyyy-mm-dd")),[1]SURVEY123!$A:$A,[1]SURVEY123!$AI:$AI,"")&lt;0,"0.0000",_xlfn.XLOOKUP(($A25&amp;"_"&amp;TEXT(N$2,"yyyy-mm-dd")),[1]SURVEY123!$A:$A,[1]SURVEY123!$AI:$AI,""))</f>
        <v>0.16160863</v>
      </c>
      <c r="O25" s="17" t="str">
        <f>IF(_xlfn.XLOOKUP(($A25&amp;"_"&amp;TEXT(O$2,"yyyy-mm-dd")),[1]SURVEY123!$A:$A,[1]SURVEY123!$AI:$AI,"")&lt;0,"0.0000",_xlfn.XLOOKUP(($A25&amp;"_"&amp;TEXT(O$2,"yyyy-mm-dd")),[1]SURVEY123!$A:$A,[1]SURVEY123!$AI:$AI,""))</f>
        <v/>
      </c>
      <c r="P25" s="17" t="str">
        <f>IF(_xlfn.XLOOKUP(($A25&amp;"_"&amp;TEXT(P$2,"yyyy-mm-dd")),[1]SURVEY123!$A:$A,[1]SURVEY123!$AI:$AI,"")&lt;0,"0.0000",_xlfn.XLOOKUP(($A25&amp;"_"&amp;TEXT(P$2,"yyyy-mm-dd")),[1]SURVEY123!$A:$A,[1]SURVEY123!$AI:$AI,""))</f>
        <v/>
      </c>
      <c r="Q25" s="16" t="str">
        <f>IF(_xlfn.XLOOKUP(($A25&amp;"_"&amp;TEXT(Q$2,"yyyy-mm-dd")),[1]SURVEY123!$A:$A,[1]SURVEY123!$AI:$AI,"")&lt;0,"0.0000",_xlfn.XLOOKUP(($A25&amp;"_"&amp;TEXT(Q$2,"yyyy-mm-dd")),[1]SURVEY123!$A:$A,[1]SURVEY123!$AI:$AI,""))</f>
        <v/>
      </c>
      <c r="R25" s="22">
        <f t="shared" si="1"/>
        <v>0</v>
      </c>
      <c r="S25" s="22">
        <f t="shared" si="2"/>
        <v>0</v>
      </c>
      <c r="T25" s="12" t="str" cm="1">
        <f t="array" ref="T25">_xlfn.IFS(B25="","NA",R25=0, "Excellent", S25=0, "Good", OR(S25=1, S25=2), "Fair", S25&gt;=3, "Poor")</f>
        <v>Excellent</v>
      </c>
    </row>
    <row r="26" spans="1:20">
      <c r="A26" s="3" t="s">
        <v>29</v>
      </c>
      <c r="B26" s="25">
        <f t="shared" si="3"/>
        <v>0.44637480583333328</v>
      </c>
      <c r="C26" s="17">
        <f>IF(_xlfn.XLOOKUP(($A26&amp;"_"&amp;TEXT(C$2,"yyyy-mm-dd")),[1]SURVEY123!$A:$A,[1]SURVEY123!$AI:$AI,"")&lt;0,"0.0000",_xlfn.XLOOKUP(($A26&amp;"_"&amp;TEXT(C$2,"yyyy-mm-dd")),[1]SURVEY123!$A:$A,[1]SURVEY123!$AI:$AI,""))</f>
        <v>0.44762617999999998</v>
      </c>
      <c r="D26" s="17">
        <f>IF(_xlfn.XLOOKUP(($A26&amp;"_"&amp;TEXT(D$2,"yyyy-mm-dd")),[1]SURVEY123!$A:$A,[1]SURVEY123!$AI:$AI,"")&lt;0,"0.0000",_xlfn.XLOOKUP(($A26&amp;"_"&amp;TEXT(D$2,"yyyy-mm-dd")),[1]SURVEY123!$A:$A,[1]SURVEY123!$AI:$AI,""))</f>
        <v>0.88622044</v>
      </c>
      <c r="E26" s="17">
        <f>IF(_xlfn.XLOOKUP(($A26&amp;"_"&amp;TEXT(E$2,"yyyy-mm-dd")),[1]SURVEY123!$A:$A,[1]SURVEY123!$AI:$AI,"")&lt;0,"0.0000",_xlfn.XLOOKUP(($A26&amp;"_"&amp;TEXT(E$2,"yyyy-mm-dd")),[1]SURVEY123!$A:$A,[1]SURVEY123!$AI:$AI,""))</f>
        <v>0.73083916000000004</v>
      </c>
      <c r="F26" s="17">
        <f>IF(_xlfn.XLOOKUP(($A26&amp;"_"&amp;TEXT(F$2,"yyyy-mm-dd")),[1]SURVEY123!$A:$A,[1]SURVEY123!$AI:$AI,"")&lt;0,"0.0000",_xlfn.XLOOKUP(($A26&amp;"_"&amp;TEXT(F$2,"yyyy-mm-dd")),[1]SURVEY123!$A:$A,[1]SURVEY123!$AI:$AI,""))</f>
        <v>0.31704785000000002</v>
      </c>
      <c r="G26" s="17">
        <f>IF(_xlfn.XLOOKUP(($A26&amp;"_"&amp;TEXT(G$2,"yyyy-mm-dd")),[1]SURVEY123!$A:$A,[1]SURVEY123!$AI:$AI,"")&lt;0,"0.0000",_xlfn.XLOOKUP(($A26&amp;"_"&amp;TEXT(G$2,"yyyy-mm-dd")),[1]SURVEY123!$A:$A,[1]SURVEY123!$AI:$AI,""))</f>
        <v>0.39120965999999996</v>
      </c>
      <c r="H26" s="17">
        <f>IF(_xlfn.XLOOKUP(($A26&amp;"_"&amp;TEXT(H$2,"yyyy-mm-dd")),[1]SURVEY123!$A:$A,[1]SURVEY123!$AI:$AI,"")&lt;0,"0.0000",_xlfn.XLOOKUP(($A26&amp;"_"&amp;TEXT(H$2,"yyyy-mm-dd")),[1]SURVEY123!$A:$A,[1]SURVEY123!$AI:$AI,""))</f>
        <v>0.43279002999999999</v>
      </c>
      <c r="I26" s="17">
        <f>IF(_xlfn.XLOOKUP(($A26&amp;"_"&amp;TEXT(I$2,"yyyy-mm-dd")),[1]SURVEY123!$A:$A,[1]SURVEY123!$AI:$AI,"")&lt;0,"0.0000",_xlfn.XLOOKUP(($A26&amp;"_"&amp;TEXT(I$2,"yyyy-mm-dd")),[1]SURVEY123!$A:$A,[1]SURVEY123!$AI:$AI,""))</f>
        <v>0.34982864999999996</v>
      </c>
      <c r="J26" s="17">
        <f>IF(_xlfn.XLOOKUP(($A26&amp;"_"&amp;TEXT(J$2,"yyyy-mm-dd")),[1]SURVEY123!$A:$A,[1]SURVEY123!$AI:$AI,"")&lt;0,"0.0000",_xlfn.XLOOKUP(($A26&amp;"_"&amp;TEXT(J$2,"yyyy-mm-dd")),[1]SURVEY123!$A:$A,[1]SURVEY123!$AI:$AI,""))</f>
        <v>0.82189659000000004</v>
      </c>
      <c r="K26" s="17">
        <f>IF(_xlfn.XLOOKUP(($A26&amp;"_"&amp;TEXT(K$2,"yyyy-mm-dd")),[1]SURVEY123!$A:$A,[1]SURVEY123!$AI:$AI,"")&lt;0,"0.0000",_xlfn.XLOOKUP(($A26&amp;"_"&amp;TEXT(K$2,"yyyy-mm-dd")),[1]SURVEY123!$A:$A,[1]SURVEY123!$AI:$AI,""))</f>
        <v>0.21485094000000002</v>
      </c>
      <c r="L26" s="17">
        <f>IF(_xlfn.XLOOKUP(($A26&amp;"_"&amp;TEXT(L$2,"yyyy-mm-dd")),[1]SURVEY123!$A:$A,[1]SURVEY123!$AI:$AI,"")&lt;0,"0.0000",_xlfn.XLOOKUP(($A26&amp;"_"&amp;TEXT(L$2,"yyyy-mm-dd")),[1]SURVEY123!$A:$A,[1]SURVEY123!$AI:$AI,""))</f>
        <v>0.10472100000000001</v>
      </c>
      <c r="M26" s="17">
        <f>IF(_xlfn.XLOOKUP(($A26&amp;"_"&amp;TEXT(M$2,"yyyy-mm-dd")),[1]SURVEY123!$A:$A,[1]SURVEY123!$AI:$AI,"")&lt;0,"0.0000",_xlfn.XLOOKUP(($A26&amp;"_"&amp;TEXT(M$2,"yyyy-mm-dd")),[1]SURVEY123!$A:$A,[1]SURVEY123!$AI:$AI,""))</f>
        <v>0.20861066</v>
      </c>
      <c r="N26" s="17">
        <f>IF(_xlfn.XLOOKUP(($A26&amp;"_"&amp;TEXT(N$2,"yyyy-mm-dd")),[1]SURVEY123!$A:$A,[1]SURVEY123!$AI:$AI,"")&lt;0,"0.0000",_xlfn.XLOOKUP(($A26&amp;"_"&amp;TEXT(N$2,"yyyy-mm-dd")),[1]SURVEY123!$A:$A,[1]SURVEY123!$AI:$AI,""))</f>
        <v>0.45085650999999999</v>
      </c>
      <c r="O26" s="17" t="str">
        <f>IF(_xlfn.XLOOKUP(($A26&amp;"_"&amp;TEXT(O$2,"yyyy-mm-dd")),[1]SURVEY123!$A:$A,[1]SURVEY123!$AI:$AI,"")&lt;0,"0.0000",_xlfn.XLOOKUP(($A26&amp;"_"&amp;TEXT(O$2,"yyyy-mm-dd")),[1]SURVEY123!$A:$A,[1]SURVEY123!$AI:$AI,""))</f>
        <v/>
      </c>
      <c r="P26" s="17" t="str">
        <f>IF(_xlfn.XLOOKUP(($A26&amp;"_"&amp;TEXT(P$2,"yyyy-mm-dd")),[1]SURVEY123!$A:$A,[1]SURVEY123!$AI:$AI,"")&lt;0,"0.0000",_xlfn.XLOOKUP(($A26&amp;"_"&amp;TEXT(P$2,"yyyy-mm-dd")),[1]SURVEY123!$A:$A,[1]SURVEY123!$AI:$AI,""))</f>
        <v/>
      </c>
      <c r="Q26" s="16" t="str">
        <f>IF(_xlfn.XLOOKUP(($A26&amp;"_"&amp;TEXT(Q$2,"yyyy-mm-dd")),[1]SURVEY123!$A:$A,[1]SURVEY123!$AI:$AI,"")&lt;0,"0.0000",_xlfn.XLOOKUP(($A26&amp;"_"&amp;TEXT(Q$2,"yyyy-mm-dd")),[1]SURVEY123!$A:$A,[1]SURVEY123!$AI:$AI,""))</f>
        <v/>
      </c>
      <c r="R26" s="22">
        <f t="shared" si="1"/>
        <v>0</v>
      </c>
      <c r="S26" s="22">
        <f t="shared" si="2"/>
        <v>0</v>
      </c>
      <c r="T26" s="12" t="str" cm="1">
        <f t="array" ref="T26">_xlfn.IFS(B26="","NA",R26=0, "Excellent", S26=0, "Good", OR(S26=1, S26=2), "Fair", S26&gt;=3, "Poor")</f>
        <v>Excellent</v>
      </c>
    </row>
    <row r="27" spans="1:20">
      <c r="A27" s="3" t="s">
        <v>30</v>
      </c>
      <c r="B27" s="25" t="str">
        <f t="shared" si="3"/>
        <v/>
      </c>
      <c r="C27" s="17" t="str">
        <f>IF(_xlfn.XLOOKUP(($A27&amp;"_"&amp;TEXT(C$2,"yyyy-mm-dd")),[1]SURVEY123!$A:$A,[1]SURVEY123!$AI:$AI,"")&lt;0,"0.0000",_xlfn.XLOOKUP(($A27&amp;"_"&amp;TEXT(C$2,"yyyy-mm-dd")),[1]SURVEY123!$A:$A,[1]SURVEY123!$AI:$AI,""))</f>
        <v/>
      </c>
      <c r="D27" s="17" t="str">
        <f>IF(_xlfn.XLOOKUP(($A27&amp;"_"&amp;TEXT(D$2,"yyyy-mm-dd")),[1]SURVEY123!$A:$A,[1]SURVEY123!$AI:$AI,"")&lt;0,"0.0000",_xlfn.XLOOKUP(($A27&amp;"_"&amp;TEXT(D$2,"yyyy-mm-dd")),[1]SURVEY123!$A:$A,[1]SURVEY123!$AI:$AI,""))</f>
        <v/>
      </c>
      <c r="E27" s="17" t="str">
        <f>IF(_xlfn.XLOOKUP(($A27&amp;"_"&amp;TEXT(E$2,"yyyy-mm-dd")),[1]SURVEY123!$A:$A,[1]SURVEY123!$AI:$AI,"")&lt;0,"0.0000",_xlfn.XLOOKUP(($A27&amp;"_"&amp;TEXT(E$2,"yyyy-mm-dd")),[1]SURVEY123!$A:$A,[1]SURVEY123!$AI:$AI,""))</f>
        <v/>
      </c>
      <c r="F27" s="17" t="str">
        <f>IF(_xlfn.XLOOKUP(($A27&amp;"_"&amp;TEXT(F$2,"yyyy-mm-dd")),[1]SURVEY123!$A:$A,[1]SURVEY123!$AI:$AI,"")&lt;0,"0.0000",_xlfn.XLOOKUP(($A27&amp;"_"&amp;TEXT(F$2,"yyyy-mm-dd")),[1]SURVEY123!$A:$A,[1]SURVEY123!$AI:$AI,""))</f>
        <v/>
      </c>
      <c r="G27" s="17" t="str">
        <f>IF(_xlfn.XLOOKUP(($A27&amp;"_"&amp;TEXT(G$2,"yyyy-mm-dd")),[1]SURVEY123!$A:$A,[1]SURVEY123!$AI:$AI,"")&lt;0,"0.0000",_xlfn.XLOOKUP(($A27&amp;"_"&amp;TEXT(G$2,"yyyy-mm-dd")),[1]SURVEY123!$A:$A,[1]SURVEY123!$AI:$AI,""))</f>
        <v/>
      </c>
      <c r="H27" s="17" t="str">
        <f>IF(_xlfn.XLOOKUP(($A27&amp;"_"&amp;TEXT(H$2,"yyyy-mm-dd")),[1]SURVEY123!$A:$A,[1]SURVEY123!$AI:$AI,"")&lt;0,"0.0000",_xlfn.XLOOKUP(($A27&amp;"_"&amp;TEXT(H$2,"yyyy-mm-dd")),[1]SURVEY123!$A:$A,[1]SURVEY123!$AI:$AI,""))</f>
        <v/>
      </c>
      <c r="I27" s="17" t="str">
        <f>IF(_xlfn.XLOOKUP(($A27&amp;"_"&amp;TEXT(I$2,"yyyy-mm-dd")),[1]SURVEY123!$A:$A,[1]SURVEY123!$AI:$AI,"")&lt;0,"0.0000",_xlfn.XLOOKUP(($A27&amp;"_"&amp;TEXT(I$2,"yyyy-mm-dd")),[1]SURVEY123!$A:$A,[1]SURVEY123!$AI:$AI,""))</f>
        <v/>
      </c>
      <c r="J27" s="17" t="str">
        <f>IF(_xlfn.XLOOKUP(($A27&amp;"_"&amp;TEXT(J$2,"yyyy-mm-dd")),[1]SURVEY123!$A:$A,[1]SURVEY123!$AI:$AI,"")&lt;0,"0.0000",_xlfn.XLOOKUP(($A27&amp;"_"&amp;TEXT(J$2,"yyyy-mm-dd")),[1]SURVEY123!$A:$A,[1]SURVEY123!$AI:$AI,""))</f>
        <v/>
      </c>
      <c r="K27" s="17" t="str">
        <f>IF(_xlfn.XLOOKUP(($A27&amp;"_"&amp;TEXT(K$2,"yyyy-mm-dd")),[1]SURVEY123!$A:$A,[1]SURVEY123!$AI:$AI,"")&lt;0,"0.0000",_xlfn.XLOOKUP(($A27&amp;"_"&amp;TEXT(K$2,"yyyy-mm-dd")),[1]SURVEY123!$A:$A,[1]SURVEY123!$AI:$AI,""))</f>
        <v/>
      </c>
      <c r="L27" s="17" t="str">
        <f>IF(_xlfn.XLOOKUP(($A27&amp;"_"&amp;TEXT(L$2,"yyyy-mm-dd")),[1]SURVEY123!$A:$A,[1]SURVEY123!$AI:$AI,"")&lt;0,"0.0000",_xlfn.XLOOKUP(($A27&amp;"_"&amp;TEXT(L$2,"yyyy-mm-dd")),[1]SURVEY123!$A:$A,[1]SURVEY123!$AI:$AI,""))</f>
        <v/>
      </c>
      <c r="M27" s="17" t="str">
        <f>IF(_xlfn.XLOOKUP(($A27&amp;"_"&amp;TEXT(M$2,"yyyy-mm-dd")),[1]SURVEY123!$A:$A,[1]SURVEY123!$AI:$AI,"")&lt;0,"0.0000",_xlfn.XLOOKUP(($A27&amp;"_"&amp;TEXT(M$2,"yyyy-mm-dd")),[1]SURVEY123!$A:$A,[1]SURVEY123!$AI:$AI,""))</f>
        <v/>
      </c>
      <c r="N27" s="17" t="str">
        <f>IF(_xlfn.XLOOKUP(($A27&amp;"_"&amp;TEXT(N$2,"yyyy-mm-dd")),[1]SURVEY123!$A:$A,[1]SURVEY123!$AI:$AI,"")&lt;0,"0.0000",_xlfn.XLOOKUP(($A27&amp;"_"&amp;TEXT(N$2,"yyyy-mm-dd")),[1]SURVEY123!$A:$A,[1]SURVEY123!$AI:$AI,""))</f>
        <v/>
      </c>
      <c r="O27" s="17" t="str">
        <f>IF(_xlfn.XLOOKUP(($A27&amp;"_"&amp;TEXT(O$2,"yyyy-mm-dd")),[1]SURVEY123!$A:$A,[1]SURVEY123!$AI:$AI,"")&lt;0,"0.0000",_xlfn.XLOOKUP(($A27&amp;"_"&amp;TEXT(O$2,"yyyy-mm-dd")),[1]SURVEY123!$A:$A,[1]SURVEY123!$AI:$AI,""))</f>
        <v/>
      </c>
      <c r="P27" s="17" t="str">
        <f>IF(_xlfn.XLOOKUP(($A27&amp;"_"&amp;TEXT(P$2,"yyyy-mm-dd")),[1]SURVEY123!$A:$A,[1]SURVEY123!$AI:$AI,"")&lt;0,"0.0000",_xlfn.XLOOKUP(($A27&amp;"_"&amp;TEXT(P$2,"yyyy-mm-dd")),[1]SURVEY123!$A:$A,[1]SURVEY123!$AI:$AI,""))</f>
        <v/>
      </c>
      <c r="Q27" s="16" t="str">
        <f>IF(_xlfn.XLOOKUP(($A27&amp;"_"&amp;TEXT(Q$2,"yyyy-mm-dd")),[1]SURVEY123!$A:$A,[1]SURVEY123!$AI:$AI,"")&lt;0,"0.0000",_xlfn.XLOOKUP(($A27&amp;"_"&amp;TEXT(Q$2,"yyyy-mm-dd")),[1]SURVEY123!$A:$A,[1]SURVEY123!$AI:$AI,""))</f>
        <v/>
      </c>
      <c r="R27" s="22">
        <f t="shared" si="1"/>
        <v>0</v>
      </c>
      <c r="S27" s="22">
        <f t="shared" si="2"/>
        <v>0</v>
      </c>
      <c r="T27" s="12" t="str" cm="1">
        <f t="array" ref="T27">_xlfn.IFS(B27="","NA",R27=0, "Excellent", S27=0, "Good", OR(S27=1, S27=2), "Fair", S27&gt;=3, "Poor")</f>
        <v>NA</v>
      </c>
    </row>
    <row r="28" spans="1:20">
      <c r="A28" s="3" t="s">
        <v>31</v>
      </c>
      <c r="B28" s="25" t="str">
        <f t="shared" si="3"/>
        <v/>
      </c>
      <c r="C28" s="17" t="str">
        <f>IF(_xlfn.XLOOKUP(($A28&amp;"_"&amp;TEXT(C$2,"yyyy-mm-dd")),[1]SURVEY123!$A:$A,[1]SURVEY123!$AI:$AI,"")&lt;0,"0.0000",_xlfn.XLOOKUP(($A28&amp;"_"&amp;TEXT(C$2,"yyyy-mm-dd")),[1]SURVEY123!$A:$A,[1]SURVEY123!$AI:$AI,""))</f>
        <v/>
      </c>
      <c r="D28" s="17" t="str">
        <f>IF(_xlfn.XLOOKUP(($A28&amp;"_"&amp;TEXT(D$2,"yyyy-mm-dd")),[1]SURVEY123!$A:$A,[1]SURVEY123!$AI:$AI,"")&lt;0,"0.0000",_xlfn.XLOOKUP(($A28&amp;"_"&amp;TEXT(D$2,"yyyy-mm-dd")),[1]SURVEY123!$A:$A,[1]SURVEY123!$AI:$AI,""))</f>
        <v/>
      </c>
      <c r="E28" s="17" t="str">
        <f>IF(_xlfn.XLOOKUP(($A28&amp;"_"&amp;TEXT(E$2,"yyyy-mm-dd")),[1]SURVEY123!$A:$A,[1]SURVEY123!$AI:$AI,"")&lt;0,"0.0000",_xlfn.XLOOKUP(($A28&amp;"_"&amp;TEXT(E$2,"yyyy-mm-dd")),[1]SURVEY123!$A:$A,[1]SURVEY123!$AI:$AI,""))</f>
        <v/>
      </c>
      <c r="F28" s="17" t="str">
        <f>IF(_xlfn.XLOOKUP(($A28&amp;"_"&amp;TEXT(F$2,"yyyy-mm-dd")),[1]SURVEY123!$A:$A,[1]SURVEY123!$AI:$AI,"")&lt;0,"0.0000",_xlfn.XLOOKUP(($A28&amp;"_"&amp;TEXT(F$2,"yyyy-mm-dd")),[1]SURVEY123!$A:$A,[1]SURVEY123!$AI:$AI,""))</f>
        <v/>
      </c>
      <c r="G28" s="17" t="str">
        <f>IF(_xlfn.XLOOKUP(($A28&amp;"_"&amp;TEXT(G$2,"yyyy-mm-dd")),[1]SURVEY123!$A:$A,[1]SURVEY123!$AI:$AI,"")&lt;0,"0.0000",_xlfn.XLOOKUP(($A28&amp;"_"&amp;TEXT(G$2,"yyyy-mm-dd")),[1]SURVEY123!$A:$A,[1]SURVEY123!$AI:$AI,""))</f>
        <v/>
      </c>
      <c r="H28" s="17" t="str">
        <f>IF(_xlfn.XLOOKUP(($A28&amp;"_"&amp;TEXT(H$2,"yyyy-mm-dd")),[1]SURVEY123!$A:$A,[1]SURVEY123!$AI:$AI,"")&lt;0,"0.0000",_xlfn.XLOOKUP(($A28&amp;"_"&amp;TEXT(H$2,"yyyy-mm-dd")),[1]SURVEY123!$A:$A,[1]SURVEY123!$AI:$AI,""))</f>
        <v/>
      </c>
      <c r="I28" s="17" t="str">
        <f>IF(_xlfn.XLOOKUP(($A28&amp;"_"&amp;TEXT(I$2,"yyyy-mm-dd")),[1]SURVEY123!$A:$A,[1]SURVEY123!$AI:$AI,"")&lt;0,"0.0000",_xlfn.XLOOKUP(($A28&amp;"_"&amp;TEXT(I$2,"yyyy-mm-dd")),[1]SURVEY123!$A:$A,[1]SURVEY123!$AI:$AI,""))</f>
        <v/>
      </c>
      <c r="J28" s="17" t="str">
        <f>IF(_xlfn.XLOOKUP(($A28&amp;"_"&amp;TEXT(J$2,"yyyy-mm-dd")),[1]SURVEY123!$A:$A,[1]SURVEY123!$AI:$AI,"")&lt;0,"0.0000",_xlfn.XLOOKUP(($A28&amp;"_"&amp;TEXT(J$2,"yyyy-mm-dd")),[1]SURVEY123!$A:$A,[1]SURVEY123!$AI:$AI,""))</f>
        <v/>
      </c>
      <c r="K28" s="17" t="str">
        <f>IF(_xlfn.XLOOKUP(($A28&amp;"_"&amp;TEXT(K$2,"yyyy-mm-dd")),[1]SURVEY123!$A:$A,[1]SURVEY123!$AI:$AI,"")&lt;0,"0.0000",_xlfn.XLOOKUP(($A28&amp;"_"&amp;TEXT(K$2,"yyyy-mm-dd")),[1]SURVEY123!$A:$A,[1]SURVEY123!$AI:$AI,""))</f>
        <v/>
      </c>
      <c r="L28" s="17" t="str">
        <f>IF(_xlfn.XLOOKUP(($A28&amp;"_"&amp;TEXT(L$2,"yyyy-mm-dd")),[1]SURVEY123!$A:$A,[1]SURVEY123!$AI:$AI,"")&lt;0,"0.0000",_xlfn.XLOOKUP(($A28&amp;"_"&amp;TEXT(L$2,"yyyy-mm-dd")),[1]SURVEY123!$A:$A,[1]SURVEY123!$AI:$AI,""))</f>
        <v/>
      </c>
      <c r="M28" s="17" t="str">
        <f>IF(_xlfn.XLOOKUP(($A28&amp;"_"&amp;TEXT(M$2,"yyyy-mm-dd")),[1]SURVEY123!$A:$A,[1]SURVEY123!$AI:$AI,"")&lt;0,"0.0000",_xlfn.XLOOKUP(($A28&amp;"_"&amp;TEXT(M$2,"yyyy-mm-dd")),[1]SURVEY123!$A:$A,[1]SURVEY123!$AI:$AI,""))</f>
        <v/>
      </c>
      <c r="N28" s="17" t="str">
        <f>IF(_xlfn.XLOOKUP(($A28&amp;"_"&amp;TEXT(N$2,"yyyy-mm-dd")),[1]SURVEY123!$A:$A,[1]SURVEY123!$AI:$AI,"")&lt;0,"0.0000",_xlfn.XLOOKUP(($A28&amp;"_"&amp;TEXT(N$2,"yyyy-mm-dd")),[1]SURVEY123!$A:$A,[1]SURVEY123!$AI:$AI,""))</f>
        <v/>
      </c>
      <c r="O28" s="17" t="str">
        <f>IF(_xlfn.XLOOKUP(($A28&amp;"_"&amp;TEXT(O$2,"yyyy-mm-dd")),[1]SURVEY123!$A:$A,[1]SURVEY123!$AI:$AI,"")&lt;0,"0.0000",_xlfn.XLOOKUP(($A28&amp;"_"&amp;TEXT(O$2,"yyyy-mm-dd")),[1]SURVEY123!$A:$A,[1]SURVEY123!$AI:$AI,""))</f>
        <v/>
      </c>
      <c r="P28" s="17" t="str">
        <f>IF(_xlfn.XLOOKUP(($A28&amp;"_"&amp;TEXT(P$2,"yyyy-mm-dd")),[1]SURVEY123!$A:$A,[1]SURVEY123!$AI:$AI,"")&lt;0,"0.0000",_xlfn.XLOOKUP(($A28&amp;"_"&amp;TEXT(P$2,"yyyy-mm-dd")),[1]SURVEY123!$A:$A,[1]SURVEY123!$AI:$AI,""))</f>
        <v/>
      </c>
      <c r="Q28" s="16" t="str">
        <f>IF(_xlfn.XLOOKUP(($A28&amp;"_"&amp;TEXT(Q$2,"yyyy-mm-dd")),[1]SURVEY123!$A:$A,[1]SURVEY123!$AI:$AI,"")&lt;0,"0.0000",_xlfn.XLOOKUP(($A28&amp;"_"&amp;TEXT(Q$2,"yyyy-mm-dd")),[1]SURVEY123!$A:$A,[1]SURVEY123!$AI:$AI,""))</f>
        <v/>
      </c>
      <c r="R28" s="22">
        <f t="shared" si="1"/>
        <v>0</v>
      </c>
      <c r="S28" s="22">
        <f t="shared" si="2"/>
        <v>0</v>
      </c>
      <c r="T28" s="12" t="str" cm="1">
        <f t="array" ref="T28">_xlfn.IFS(B28="","NA",R28=0, "Excellent", S28=0, "Good", OR(S28=1, S28=2), "Fair", S28&gt;=3, "Poor")</f>
        <v>NA</v>
      </c>
    </row>
    <row r="29" spans="1:20">
      <c r="A29" s="3" t="s">
        <v>32</v>
      </c>
      <c r="B29" s="25">
        <f t="shared" si="3"/>
        <v>0.49958769299999994</v>
      </c>
      <c r="C29" s="17">
        <f>IF(_xlfn.XLOOKUP(($A29&amp;"_"&amp;TEXT(C$2,"yyyy-mm-dd")),[1]SURVEY123!$A:$A,[1]SURVEY123!$AI:$AI,"")&lt;0,"0.0000",_xlfn.XLOOKUP(($A29&amp;"_"&amp;TEXT(C$2,"yyyy-mm-dd")),[1]SURVEY123!$A:$A,[1]SURVEY123!$AI:$AI,""))</f>
        <v>0.17843606000000001</v>
      </c>
      <c r="D29" s="17">
        <f>IF(_xlfn.XLOOKUP(($A29&amp;"_"&amp;TEXT(D$2,"yyyy-mm-dd")),[1]SURVEY123!$A:$A,[1]SURVEY123!$AI:$AI,"")&lt;0,"0.0000",_xlfn.XLOOKUP(($A29&amp;"_"&amp;TEXT(D$2,"yyyy-mm-dd")),[1]SURVEY123!$A:$A,[1]SURVEY123!$AI:$AI,""))</f>
        <v>0.43584274000000001</v>
      </c>
      <c r="E29" s="17" t="str">
        <f>IF(_xlfn.XLOOKUP(($A29&amp;"_"&amp;TEXT(E$2,"yyyy-mm-dd")),[1]SURVEY123!$A:$A,[1]SURVEY123!$AI:$AI,"")&lt;0,"0.0000",_xlfn.XLOOKUP(($A29&amp;"_"&amp;TEXT(E$2,"yyyy-mm-dd")),[1]SURVEY123!$A:$A,[1]SURVEY123!$AI:$AI,""))</f>
        <v/>
      </c>
      <c r="F29" s="17">
        <f>IF(_xlfn.XLOOKUP(($A29&amp;"_"&amp;TEXT(F$2,"yyyy-mm-dd")),[1]SURVEY123!$A:$A,[1]SURVEY123!$AI:$AI,"")&lt;0,"0.0000",_xlfn.XLOOKUP(($A29&amp;"_"&amp;TEXT(F$2,"yyyy-mm-dd")),[1]SURVEY123!$A:$A,[1]SURVEY123!$AI:$AI,""))</f>
        <v>0.60991295999999995</v>
      </c>
      <c r="G29" s="17">
        <f>IF(_xlfn.XLOOKUP(($A29&amp;"_"&amp;TEXT(G$2,"yyyy-mm-dd")),[1]SURVEY123!$A:$A,[1]SURVEY123!$AI:$AI,"")&lt;0,"0.0000",_xlfn.XLOOKUP(($A29&amp;"_"&amp;TEXT(G$2,"yyyy-mm-dd")),[1]SURVEY123!$A:$A,[1]SURVEY123!$AI:$AI,""))</f>
        <v>0.38633220999999995</v>
      </c>
      <c r="H29" s="17">
        <f>IF(_xlfn.XLOOKUP(($A29&amp;"_"&amp;TEXT(H$2,"yyyy-mm-dd")),[1]SURVEY123!$A:$A,[1]SURVEY123!$AI:$AI,"")&lt;0,"0.0000",_xlfn.XLOOKUP(($A29&amp;"_"&amp;TEXT(H$2,"yyyy-mm-dd")),[1]SURVEY123!$A:$A,[1]SURVEY123!$AI:$AI,""))</f>
        <v>0.54115296999999996</v>
      </c>
      <c r="I29" s="17">
        <f>IF(_xlfn.XLOOKUP(($A29&amp;"_"&amp;TEXT(I$2,"yyyy-mm-dd")),[1]SURVEY123!$A:$A,[1]SURVEY123!$AI:$AI,"")&lt;0,"0.0000",_xlfn.XLOOKUP(($A29&amp;"_"&amp;TEXT(I$2,"yyyy-mm-dd")),[1]SURVEY123!$A:$A,[1]SURVEY123!$AI:$AI,""))</f>
        <v>0.60486121000000004</v>
      </c>
      <c r="J29" s="17">
        <f>IF(_xlfn.XLOOKUP(($A29&amp;"_"&amp;TEXT(J$2,"yyyy-mm-dd")),[1]SURVEY123!$A:$A,[1]SURVEY123!$AI:$AI,"")&lt;0,"0.0000",_xlfn.XLOOKUP(($A29&amp;"_"&amp;TEXT(J$2,"yyyy-mm-dd")),[1]SURVEY123!$A:$A,[1]SURVEY123!$AI:$AI,""))</f>
        <v>0.67235347000000001</v>
      </c>
      <c r="K29" s="17">
        <f>IF(_xlfn.XLOOKUP(($A29&amp;"_"&amp;TEXT(K$2,"yyyy-mm-dd")),[1]SURVEY123!$A:$A,[1]SURVEY123!$AI:$AI,"")&lt;0,"0.0000",_xlfn.XLOOKUP(($A29&amp;"_"&amp;TEXT(K$2,"yyyy-mm-dd")),[1]SURVEY123!$A:$A,[1]SURVEY123!$AI:$AI,""))</f>
        <v>0.61788731000000008</v>
      </c>
      <c r="L29" s="17">
        <f>IF(_xlfn.XLOOKUP(($A29&amp;"_"&amp;TEXT(L$2,"yyyy-mm-dd")),[1]SURVEY123!$A:$A,[1]SURVEY123!$AI:$AI,"")&lt;0,"0.0000",_xlfn.XLOOKUP(($A29&amp;"_"&amp;TEXT(L$2,"yyyy-mm-dd")),[1]SURVEY123!$A:$A,[1]SURVEY123!$AI:$AI,""))</f>
        <v>0.42924544000000003</v>
      </c>
      <c r="M29" s="17" t="str">
        <f>IF(_xlfn.XLOOKUP(($A29&amp;"_"&amp;TEXT(M$2,"yyyy-mm-dd")),[1]SURVEY123!$A:$A,[1]SURVEY123!$AI:$AI,"")&lt;0,"0.0000",_xlfn.XLOOKUP(($A29&amp;"_"&amp;TEXT(M$2,"yyyy-mm-dd")),[1]SURVEY123!$A:$A,[1]SURVEY123!$AI:$AI,""))</f>
        <v/>
      </c>
      <c r="N29" s="17">
        <f>IF(_xlfn.XLOOKUP(($A29&amp;"_"&amp;TEXT(N$2,"yyyy-mm-dd")),[1]SURVEY123!$A:$A,[1]SURVEY123!$AI:$AI,"")&lt;0,"0.0000",_xlfn.XLOOKUP(($A29&amp;"_"&amp;TEXT(N$2,"yyyy-mm-dd")),[1]SURVEY123!$A:$A,[1]SURVEY123!$AI:$AI,""))</f>
        <v>0.51985255999999991</v>
      </c>
      <c r="O29" s="17" t="str">
        <f>IF(_xlfn.XLOOKUP(($A29&amp;"_"&amp;TEXT(O$2,"yyyy-mm-dd")),[1]SURVEY123!$A:$A,[1]SURVEY123!$AI:$AI,"")&lt;0,"0.0000",_xlfn.XLOOKUP(($A29&amp;"_"&amp;TEXT(O$2,"yyyy-mm-dd")),[1]SURVEY123!$A:$A,[1]SURVEY123!$AI:$AI,""))</f>
        <v/>
      </c>
      <c r="P29" s="17" t="str">
        <f>IF(_xlfn.XLOOKUP(($A29&amp;"_"&amp;TEXT(P$2,"yyyy-mm-dd")),[1]SURVEY123!$A:$A,[1]SURVEY123!$AI:$AI,"")&lt;0,"0.0000",_xlfn.XLOOKUP(($A29&amp;"_"&amp;TEXT(P$2,"yyyy-mm-dd")),[1]SURVEY123!$A:$A,[1]SURVEY123!$AI:$AI,""))</f>
        <v/>
      </c>
      <c r="Q29" s="16" t="str">
        <f>IF(_xlfn.XLOOKUP(($A29&amp;"_"&amp;TEXT(Q$2,"yyyy-mm-dd")),[1]SURVEY123!$A:$A,[1]SURVEY123!$AI:$AI,"")&lt;0,"0.0000",_xlfn.XLOOKUP(($A29&amp;"_"&amp;TEXT(Q$2,"yyyy-mm-dd")),[1]SURVEY123!$A:$A,[1]SURVEY123!$AI:$AI,""))</f>
        <v/>
      </c>
      <c r="R29" s="22">
        <f t="shared" si="1"/>
        <v>0</v>
      </c>
      <c r="S29" s="22">
        <f t="shared" si="2"/>
        <v>0</v>
      </c>
      <c r="T29" s="12" t="str" cm="1">
        <f t="array" ref="T29">_xlfn.IFS(B29="","NA",R29=0, "Excellent", S29=0, "Good", OR(S29=1, S29=2), "Fair", S29&gt;=3, "Poor")</f>
        <v>Excellent</v>
      </c>
    </row>
    <row r="30" spans="1:20">
      <c r="A30" s="3" t="s">
        <v>33</v>
      </c>
      <c r="B30" s="25">
        <f t="shared" si="3"/>
        <v>0.29803740199999995</v>
      </c>
      <c r="C30" s="17">
        <f>IF(_xlfn.XLOOKUP(($A30&amp;"_"&amp;TEXT(C$2,"yyyy-mm-dd")),[1]SURVEY123!$A:$A,[1]SURVEY123!$AI:$AI,"")&lt;0,"0.0000",_xlfn.XLOOKUP(($A30&amp;"_"&amp;TEXT(C$2,"yyyy-mm-dd")),[1]SURVEY123!$A:$A,[1]SURVEY123!$AI:$AI,""))</f>
        <v>0.31421131000000002</v>
      </c>
      <c r="D30" s="17">
        <f>IF(_xlfn.XLOOKUP(($A30&amp;"_"&amp;TEXT(D$2,"yyyy-mm-dd")),[1]SURVEY123!$A:$A,[1]SURVEY123!$AI:$AI,"")&lt;0,"0.0000",_xlfn.XLOOKUP(($A30&amp;"_"&amp;TEXT(D$2,"yyyy-mm-dd")),[1]SURVEY123!$A:$A,[1]SURVEY123!$AI:$AI,""))</f>
        <v>0.58558465999999998</v>
      </c>
      <c r="E30" s="17">
        <f>IF(_xlfn.XLOOKUP(($A30&amp;"_"&amp;TEXT(E$2,"yyyy-mm-dd")),[1]SURVEY123!$A:$A,[1]SURVEY123!$AI:$AI,"")&lt;0,"0.0000",_xlfn.XLOOKUP(($A30&amp;"_"&amp;TEXT(E$2,"yyyy-mm-dd")),[1]SURVEY123!$A:$A,[1]SURVEY123!$AI:$AI,""))</f>
        <v>0.34539457000000001</v>
      </c>
      <c r="F30" s="17">
        <f>IF(_xlfn.XLOOKUP(($A30&amp;"_"&amp;TEXT(F$2,"yyyy-mm-dd")),[1]SURVEY123!$A:$A,[1]SURVEY123!$AI:$AI,"")&lt;0,"0.0000",_xlfn.XLOOKUP(($A30&amp;"_"&amp;TEXT(F$2,"yyyy-mm-dd")),[1]SURVEY123!$A:$A,[1]SURVEY123!$AI:$AI,""))</f>
        <v>0.30477728000000004</v>
      </c>
      <c r="G30" s="17">
        <f>IF(_xlfn.XLOOKUP(($A30&amp;"_"&amp;TEXT(G$2,"yyyy-mm-dd")),[1]SURVEY123!$A:$A,[1]SURVEY123!$AI:$AI,"")&lt;0,"0.0000",_xlfn.XLOOKUP(($A30&amp;"_"&amp;TEXT(G$2,"yyyy-mm-dd")),[1]SURVEY123!$A:$A,[1]SURVEY123!$AI:$AI,""))</f>
        <v>0.34643561</v>
      </c>
      <c r="H30" s="17" t="str">
        <f>IF(_xlfn.XLOOKUP(($A30&amp;"_"&amp;TEXT(H$2,"yyyy-mm-dd")),[1]SURVEY123!$A:$A,[1]SURVEY123!$AI:$AI,"")&lt;0,"0.0000",_xlfn.XLOOKUP(($A30&amp;"_"&amp;TEXT(H$2,"yyyy-mm-dd")),[1]SURVEY123!$A:$A,[1]SURVEY123!$AI:$AI,""))</f>
        <v/>
      </c>
      <c r="I30" s="17">
        <f>IF(_xlfn.XLOOKUP(($A30&amp;"_"&amp;TEXT(I$2,"yyyy-mm-dd")),[1]SURVEY123!$A:$A,[1]SURVEY123!$AI:$AI,"")&lt;0,"0.0000",_xlfn.XLOOKUP(($A30&amp;"_"&amp;TEXT(I$2,"yyyy-mm-dd")),[1]SURVEY123!$A:$A,[1]SURVEY123!$AI:$AI,""))</f>
        <v>0.28246418000000001</v>
      </c>
      <c r="J30" s="17">
        <f>IF(_xlfn.XLOOKUP(($A30&amp;"_"&amp;TEXT(J$2,"yyyy-mm-dd")),[1]SURVEY123!$A:$A,[1]SURVEY123!$AI:$AI,"")&lt;0,"0.0000",_xlfn.XLOOKUP(($A30&amp;"_"&amp;TEXT(J$2,"yyyy-mm-dd")),[1]SURVEY123!$A:$A,[1]SURVEY123!$AI:$AI,""))</f>
        <v>0.54239337999999993</v>
      </c>
      <c r="K30" s="17">
        <f>IF(_xlfn.XLOOKUP(($A30&amp;"_"&amp;TEXT(K$2,"yyyy-mm-dd")),[1]SURVEY123!$A:$A,[1]SURVEY123!$AI:$AI,"")&lt;0,"0.0000",_xlfn.XLOOKUP(($A30&amp;"_"&amp;TEXT(K$2,"yyyy-mm-dd")),[1]SURVEY123!$A:$A,[1]SURVEY123!$AI:$AI,""))</f>
        <v>5.5821240000000001E-2</v>
      </c>
      <c r="L30" s="17" t="str">
        <f>IF(_xlfn.XLOOKUP(($A30&amp;"_"&amp;TEXT(L$2,"yyyy-mm-dd")),[1]SURVEY123!$A:$A,[1]SURVEY123!$AI:$AI,"")&lt;0,"0.0000",_xlfn.XLOOKUP(($A30&amp;"_"&amp;TEXT(L$2,"yyyy-mm-dd")),[1]SURVEY123!$A:$A,[1]SURVEY123!$AI:$AI,""))</f>
        <v>0.0000</v>
      </c>
      <c r="M30" s="17">
        <f>IF(_xlfn.XLOOKUP(($A30&amp;"_"&amp;TEXT(M$2,"yyyy-mm-dd")),[1]SURVEY123!$A:$A,[1]SURVEY123!$AI:$AI,"")&lt;0,"0.0000",_xlfn.XLOOKUP(($A30&amp;"_"&amp;TEXT(M$2,"yyyy-mm-dd")),[1]SURVEY123!$A:$A,[1]SURVEY123!$AI:$AI,""))</f>
        <v>0.15337196</v>
      </c>
      <c r="N30" s="17">
        <f>IF(_xlfn.XLOOKUP(($A30&amp;"_"&amp;TEXT(N$2,"yyyy-mm-dd")),[1]SURVEY123!$A:$A,[1]SURVEY123!$AI:$AI,"")&lt;0,"0.0000",_xlfn.XLOOKUP(($A30&amp;"_"&amp;TEXT(N$2,"yyyy-mm-dd")),[1]SURVEY123!$A:$A,[1]SURVEY123!$AI:$AI,""))</f>
        <v>4.9919829999999998E-2</v>
      </c>
      <c r="O30" s="17" t="str">
        <f>IF(_xlfn.XLOOKUP(($A30&amp;"_"&amp;TEXT(O$2,"yyyy-mm-dd")),[1]SURVEY123!$A:$A,[1]SURVEY123!$AI:$AI,"")&lt;0,"0.0000",_xlfn.XLOOKUP(($A30&amp;"_"&amp;TEXT(O$2,"yyyy-mm-dd")),[1]SURVEY123!$A:$A,[1]SURVEY123!$AI:$AI,""))</f>
        <v/>
      </c>
      <c r="P30" s="17" t="str">
        <f>IF(_xlfn.XLOOKUP(($A30&amp;"_"&amp;TEXT(P$2,"yyyy-mm-dd")),[1]SURVEY123!$A:$A,[1]SURVEY123!$AI:$AI,"")&lt;0,"0.0000",_xlfn.XLOOKUP(($A30&amp;"_"&amp;TEXT(P$2,"yyyy-mm-dd")),[1]SURVEY123!$A:$A,[1]SURVEY123!$AI:$AI,""))</f>
        <v/>
      </c>
      <c r="Q30" s="16" t="str">
        <f>IF(_xlfn.XLOOKUP(($A30&amp;"_"&amp;TEXT(Q$2,"yyyy-mm-dd")),[1]SURVEY123!$A:$A,[1]SURVEY123!$AI:$AI,"")&lt;0,"0.0000",_xlfn.XLOOKUP(($A30&amp;"_"&amp;TEXT(Q$2,"yyyy-mm-dd")),[1]SURVEY123!$A:$A,[1]SURVEY123!$AI:$AI,""))</f>
        <v/>
      </c>
      <c r="R30" s="22">
        <f t="shared" si="1"/>
        <v>0</v>
      </c>
      <c r="S30" s="22">
        <f t="shared" si="2"/>
        <v>0</v>
      </c>
      <c r="T30" s="12" t="str" cm="1">
        <f t="array" ref="T30">_xlfn.IFS(B30="","NA",R30=0, "Excellent", S30=0, "Good", OR(S30=1, S30=2), "Fair", S30&gt;=3, "Poor")</f>
        <v>Excellent</v>
      </c>
    </row>
    <row r="31" spans="1:20">
      <c r="A31" s="3" t="s">
        <v>34</v>
      </c>
      <c r="B31" s="25">
        <f t="shared" si="3"/>
        <v>0.41093183999999999</v>
      </c>
      <c r="C31" s="17">
        <f>IF(_xlfn.XLOOKUP(($A31&amp;"_"&amp;TEXT(C$2,"yyyy-mm-dd")),[1]SURVEY123!$A:$A,[1]SURVEY123!$AI:$AI,"")&lt;0,"0.0000",_xlfn.XLOOKUP(($A31&amp;"_"&amp;TEXT(C$2,"yyyy-mm-dd")),[1]SURVEY123!$A:$A,[1]SURVEY123!$AI:$AI,""))</f>
        <v>0.34991930999999998</v>
      </c>
      <c r="D31" s="17">
        <f>IF(_xlfn.XLOOKUP(($A31&amp;"_"&amp;TEXT(D$2,"yyyy-mm-dd")),[1]SURVEY123!$A:$A,[1]SURVEY123!$AI:$AI,"")&lt;0,"0.0000",_xlfn.XLOOKUP(($A31&amp;"_"&amp;TEXT(D$2,"yyyy-mm-dd")),[1]SURVEY123!$A:$A,[1]SURVEY123!$AI:$AI,""))</f>
        <v>0.64294423000000012</v>
      </c>
      <c r="E31" s="17">
        <f>IF(_xlfn.XLOOKUP(($A31&amp;"_"&amp;TEXT(E$2,"yyyy-mm-dd")),[1]SURVEY123!$A:$A,[1]SURVEY123!$AI:$AI,"")&lt;0,"0.0000",_xlfn.XLOOKUP(($A31&amp;"_"&amp;TEXT(E$2,"yyyy-mm-dd")),[1]SURVEY123!$A:$A,[1]SURVEY123!$AI:$AI,""))</f>
        <v>0.57399663000000012</v>
      </c>
      <c r="F31" s="17">
        <f>IF(_xlfn.XLOOKUP(($A31&amp;"_"&amp;TEXT(F$2,"yyyy-mm-dd")),[1]SURVEY123!$A:$A,[1]SURVEY123!$AI:$AI,"")&lt;0,"0.0000",_xlfn.XLOOKUP(($A31&amp;"_"&amp;TEXT(F$2,"yyyy-mm-dd")),[1]SURVEY123!$A:$A,[1]SURVEY123!$AI:$AI,""))</f>
        <v>0.39467773</v>
      </c>
      <c r="G31" s="17">
        <f>IF(_xlfn.XLOOKUP(($A31&amp;"_"&amp;TEXT(G$2,"yyyy-mm-dd")),[1]SURVEY123!$A:$A,[1]SURVEY123!$AI:$AI,"")&lt;0,"0.0000",_xlfn.XLOOKUP(($A31&amp;"_"&amp;TEXT(G$2,"yyyy-mm-dd")),[1]SURVEY123!$A:$A,[1]SURVEY123!$AI:$AI,""))</f>
        <v>0.5239257799999999</v>
      </c>
      <c r="H31" s="17">
        <f>IF(_xlfn.XLOOKUP(($A31&amp;"_"&amp;TEXT(H$2,"yyyy-mm-dd")),[1]SURVEY123!$A:$A,[1]SURVEY123!$AI:$AI,"")&lt;0,"0.0000",_xlfn.XLOOKUP(($A31&amp;"_"&amp;TEXT(H$2,"yyyy-mm-dd")),[1]SURVEY123!$A:$A,[1]SURVEY123!$AI:$AI,""))</f>
        <v>0.55168636999999998</v>
      </c>
      <c r="I31" s="17">
        <f>IF(_xlfn.XLOOKUP(($A31&amp;"_"&amp;TEXT(I$2,"yyyy-mm-dd")),[1]SURVEY123!$A:$A,[1]SURVEY123!$AI:$AI,"")&lt;0,"0.0000",_xlfn.XLOOKUP(($A31&amp;"_"&amp;TEXT(I$2,"yyyy-mm-dd")),[1]SURVEY123!$A:$A,[1]SURVEY123!$AI:$AI,""))</f>
        <v>0.65985718999999998</v>
      </c>
      <c r="J31" s="17">
        <f>IF(_xlfn.XLOOKUP(($A31&amp;"_"&amp;TEXT(J$2,"yyyy-mm-dd")),[1]SURVEY123!$A:$A,[1]SURVEY123!$AI:$AI,"")&lt;0,"0.0000",_xlfn.XLOOKUP(($A31&amp;"_"&amp;TEXT(J$2,"yyyy-mm-dd")),[1]SURVEY123!$A:$A,[1]SURVEY123!$AI:$AI,""))</f>
        <v>0.31994004000000004</v>
      </c>
      <c r="K31" s="17">
        <f>IF(_xlfn.XLOOKUP(($A31&amp;"_"&amp;TEXT(K$2,"yyyy-mm-dd")),[1]SURVEY123!$A:$A,[1]SURVEY123!$AI:$AI,"")&lt;0,"0.0000",_xlfn.XLOOKUP(($A31&amp;"_"&amp;TEXT(K$2,"yyyy-mm-dd")),[1]SURVEY123!$A:$A,[1]SURVEY123!$AI:$AI,""))</f>
        <v>0.31490373999999999</v>
      </c>
      <c r="L31" s="17">
        <f>IF(_xlfn.XLOOKUP(($A31&amp;"_"&amp;TEXT(L$2,"yyyy-mm-dd")),[1]SURVEY123!$A:$A,[1]SURVEY123!$AI:$AI,"")&lt;0,"0.0000",_xlfn.XLOOKUP(($A31&amp;"_"&amp;TEXT(L$2,"yyyy-mm-dd")),[1]SURVEY123!$A:$A,[1]SURVEY123!$AI:$AI,""))</f>
        <v>0.25715093999999999</v>
      </c>
      <c r="M31" s="17">
        <f>IF(_xlfn.XLOOKUP(($A31&amp;"_"&amp;TEXT(M$2,"yyyy-mm-dd")),[1]SURVEY123!$A:$A,[1]SURVEY123!$AI:$AI,"")&lt;0,"0.0000",_xlfn.XLOOKUP(($A31&amp;"_"&amp;TEXT(M$2,"yyyy-mm-dd")),[1]SURVEY123!$A:$A,[1]SURVEY123!$AI:$AI,""))</f>
        <v>9.9609989999999995E-2</v>
      </c>
      <c r="N31" s="17">
        <f>IF(_xlfn.XLOOKUP(($A31&amp;"_"&amp;TEXT(N$2,"yyyy-mm-dd")),[1]SURVEY123!$A:$A,[1]SURVEY123!$AI:$AI,"")&lt;0,"0.0000",_xlfn.XLOOKUP(($A31&amp;"_"&amp;TEXT(N$2,"yyyy-mm-dd")),[1]SURVEY123!$A:$A,[1]SURVEY123!$AI:$AI,""))</f>
        <v>0.24257012999999999</v>
      </c>
      <c r="O31" s="17" t="str">
        <f>IF(_xlfn.XLOOKUP(($A31&amp;"_"&amp;TEXT(O$2,"yyyy-mm-dd")),[1]SURVEY123!$A:$A,[1]SURVEY123!$AI:$AI,"")&lt;0,"0.0000",_xlfn.XLOOKUP(($A31&amp;"_"&amp;TEXT(O$2,"yyyy-mm-dd")),[1]SURVEY123!$A:$A,[1]SURVEY123!$AI:$AI,""))</f>
        <v/>
      </c>
      <c r="P31" s="17" t="str">
        <f>IF(_xlfn.XLOOKUP(($A31&amp;"_"&amp;TEXT(P$2,"yyyy-mm-dd")),[1]SURVEY123!$A:$A,[1]SURVEY123!$AI:$AI,"")&lt;0,"0.0000",_xlfn.XLOOKUP(($A31&amp;"_"&amp;TEXT(P$2,"yyyy-mm-dd")),[1]SURVEY123!$A:$A,[1]SURVEY123!$AI:$AI,""))</f>
        <v/>
      </c>
      <c r="Q31" s="16" t="str">
        <f>IF(_xlfn.XLOOKUP(($A31&amp;"_"&amp;TEXT(Q$2,"yyyy-mm-dd")),[1]SURVEY123!$A:$A,[1]SURVEY123!$AI:$AI,"")&lt;0,"0.0000",_xlfn.XLOOKUP(($A31&amp;"_"&amp;TEXT(Q$2,"yyyy-mm-dd")),[1]SURVEY123!$A:$A,[1]SURVEY123!$AI:$AI,""))</f>
        <v/>
      </c>
      <c r="R31" s="22">
        <f t="shared" si="1"/>
        <v>0</v>
      </c>
      <c r="S31" s="22">
        <f t="shared" si="2"/>
        <v>0</v>
      </c>
      <c r="T31" s="12" t="str" cm="1">
        <f t="array" ref="T31">_xlfn.IFS(B31="","NA",R31=0, "Excellent", S31=0, "Good", OR(S31=1, S31=2), "Fair", S31&gt;=3, "Poor")</f>
        <v>Excellent</v>
      </c>
    </row>
    <row r="32" spans="1:20">
      <c r="A32" s="3" t="s">
        <v>35</v>
      </c>
      <c r="B32" s="25">
        <f t="shared" si="3"/>
        <v>0.16150478999999998</v>
      </c>
      <c r="C32" s="17" t="str">
        <f>IF(_xlfn.XLOOKUP(($A32&amp;"_"&amp;TEXT(C$2,"yyyy-mm-dd")),[1]SURVEY123!$A:$A,[1]SURVEY123!$AI:$AI,"")&lt;0,"0.0000",_xlfn.XLOOKUP(($A32&amp;"_"&amp;TEXT(C$2,"yyyy-mm-dd")),[1]SURVEY123!$A:$A,[1]SURVEY123!$AI:$AI,""))</f>
        <v/>
      </c>
      <c r="D32" s="17">
        <f>IF(_xlfn.XLOOKUP(($A32&amp;"_"&amp;TEXT(D$2,"yyyy-mm-dd")),[1]SURVEY123!$A:$A,[1]SURVEY123!$AI:$AI,"")&lt;0,"0.0000",_xlfn.XLOOKUP(($A32&amp;"_"&amp;TEXT(D$2,"yyyy-mm-dd")),[1]SURVEY123!$A:$A,[1]SURVEY123!$AI:$AI,""))</f>
        <v>0.42842333999999999</v>
      </c>
      <c r="E32" s="17" t="str">
        <f>IF(_xlfn.XLOOKUP(($A32&amp;"_"&amp;TEXT(E$2,"yyyy-mm-dd")),[1]SURVEY123!$A:$A,[1]SURVEY123!$AI:$AI,"")&lt;0,"0.0000",_xlfn.XLOOKUP(($A32&amp;"_"&amp;TEXT(E$2,"yyyy-mm-dd")),[1]SURVEY123!$A:$A,[1]SURVEY123!$AI:$AI,""))</f>
        <v/>
      </c>
      <c r="F32" s="17">
        <f>IF(_xlfn.XLOOKUP(($A32&amp;"_"&amp;TEXT(F$2,"yyyy-mm-dd")),[1]SURVEY123!$A:$A,[1]SURVEY123!$AI:$AI,"")&lt;0,"0.0000",_xlfn.XLOOKUP(($A32&amp;"_"&amp;TEXT(F$2,"yyyy-mm-dd")),[1]SURVEY123!$A:$A,[1]SURVEY123!$AI:$AI,""))</f>
        <v>4.8526529999999991E-2</v>
      </c>
      <c r="G32" s="17">
        <f>IF(_xlfn.XLOOKUP(($A32&amp;"_"&amp;TEXT(G$2,"yyyy-mm-dd")),[1]SURVEY123!$A:$A,[1]SURVEY123!$AI:$AI,"")&lt;0,"0.0000",_xlfn.XLOOKUP(($A32&amp;"_"&amp;TEXT(G$2,"yyyy-mm-dd")),[1]SURVEY123!$A:$A,[1]SURVEY123!$AI:$AI,""))</f>
        <v>0.21921824999999998</v>
      </c>
      <c r="H32" s="17" t="str">
        <f>IF(_xlfn.XLOOKUP(($A32&amp;"_"&amp;TEXT(H$2,"yyyy-mm-dd")),[1]SURVEY123!$A:$A,[1]SURVEY123!$AI:$AI,"")&lt;0,"0.0000",_xlfn.XLOOKUP(($A32&amp;"_"&amp;TEXT(H$2,"yyyy-mm-dd")),[1]SURVEY123!$A:$A,[1]SURVEY123!$AI:$AI,""))</f>
        <v/>
      </c>
      <c r="I32" s="17">
        <f>IF(_xlfn.XLOOKUP(($A32&amp;"_"&amp;TEXT(I$2,"yyyy-mm-dd")),[1]SURVEY123!$A:$A,[1]SURVEY123!$AI:$AI,"")&lt;0,"0.0000",_xlfn.XLOOKUP(($A32&amp;"_"&amp;TEXT(I$2,"yyyy-mm-dd")),[1]SURVEY123!$A:$A,[1]SURVEY123!$AI:$AI,""))</f>
        <v>1.5744850000000001E-2</v>
      </c>
      <c r="J32" s="17">
        <f>IF(_xlfn.XLOOKUP(($A32&amp;"_"&amp;TEXT(J$2,"yyyy-mm-dd")),[1]SURVEY123!$A:$A,[1]SURVEY123!$AI:$AI,"")&lt;0,"0.0000",_xlfn.XLOOKUP(($A32&amp;"_"&amp;TEXT(J$2,"yyyy-mm-dd")),[1]SURVEY123!$A:$A,[1]SURVEY123!$AI:$AI,""))</f>
        <v>6.8066000000000002E-2</v>
      </c>
      <c r="K32" s="17" t="str">
        <f>IF(_xlfn.XLOOKUP(($A32&amp;"_"&amp;TEXT(K$2,"yyyy-mm-dd")),[1]SURVEY123!$A:$A,[1]SURVEY123!$AI:$AI,"")&lt;0,"0.0000",_xlfn.XLOOKUP(($A32&amp;"_"&amp;TEXT(K$2,"yyyy-mm-dd")),[1]SURVEY123!$A:$A,[1]SURVEY123!$AI:$AI,""))</f>
        <v>0.0000</v>
      </c>
      <c r="L32" s="17" t="str">
        <f>IF(_xlfn.XLOOKUP(($A32&amp;"_"&amp;TEXT(L$2,"yyyy-mm-dd")),[1]SURVEY123!$A:$A,[1]SURVEY123!$AI:$AI,"")&lt;0,"0.0000",_xlfn.XLOOKUP(($A32&amp;"_"&amp;TEXT(L$2,"yyyy-mm-dd")),[1]SURVEY123!$A:$A,[1]SURVEY123!$AI:$AI,""))</f>
        <v>0.0000</v>
      </c>
      <c r="M32" s="17">
        <f>IF(_xlfn.XLOOKUP(($A32&amp;"_"&amp;TEXT(M$2,"yyyy-mm-dd")),[1]SURVEY123!$A:$A,[1]SURVEY123!$AI:$AI,"")&lt;0,"0.0000",_xlfn.XLOOKUP(($A32&amp;"_"&amp;TEXT(M$2,"yyyy-mm-dd")),[1]SURVEY123!$A:$A,[1]SURVEY123!$AI:$AI,""))</f>
        <v>0.31915377</v>
      </c>
      <c r="N32" s="17">
        <f>IF(_xlfn.XLOOKUP(($A32&amp;"_"&amp;TEXT(N$2,"yyyy-mm-dd")),[1]SURVEY123!$A:$A,[1]SURVEY123!$AI:$AI,"")&lt;0,"0.0000",_xlfn.XLOOKUP(($A32&amp;"_"&amp;TEXT(N$2,"yyyy-mm-dd")),[1]SURVEY123!$A:$A,[1]SURVEY123!$AI:$AI,""))</f>
        <v>3.1400789999999998E-2</v>
      </c>
      <c r="O32" s="17" t="str">
        <f>IF(_xlfn.XLOOKUP(($A32&amp;"_"&amp;TEXT(O$2,"yyyy-mm-dd")),[1]SURVEY123!$A:$A,[1]SURVEY123!$AI:$AI,"")&lt;0,"0.0000",_xlfn.XLOOKUP(($A32&amp;"_"&amp;TEXT(O$2,"yyyy-mm-dd")),[1]SURVEY123!$A:$A,[1]SURVEY123!$AI:$AI,""))</f>
        <v/>
      </c>
      <c r="P32" s="17" t="str">
        <f>IF(_xlfn.XLOOKUP(($A32&amp;"_"&amp;TEXT(P$2,"yyyy-mm-dd")),[1]SURVEY123!$A:$A,[1]SURVEY123!$AI:$AI,"")&lt;0,"0.0000",_xlfn.XLOOKUP(($A32&amp;"_"&amp;TEXT(P$2,"yyyy-mm-dd")),[1]SURVEY123!$A:$A,[1]SURVEY123!$AI:$AI,""))</f>
        <v/>
      </c>
      <c r="Q32" s="16" t="str">
        <f>IF(_xlfn.XLOOKUP(($A32&amp;"_"&amp;TEXT(Q$2,"yyyy-mm-dd")),[1]SURVEY123!$A:$A,[1]SURVEY123!$AI:$AI,"")&lt;0,"0.0000",_xlfn.XLOOKUP(($A32&amp;"_"&amp;TEXT(Q$2,"yyyy-mm-dd")),[1]SURVEY123!$A:$A,[1]SURVEY123!$AI:$AI,""))</f>
        <v/>
      </c>
      <c r="R32" s="22">
        <f t="shared" si="1"/>
        <v>0</v>
      </c>
      <c r="S32" s="22">
        <f t="shared" si="2"/>
        <v>0</v>
      </c>
      <c r="T32" s="12" t="str" cm="1">
        <f t="array" ref="T32">_xlfn.IFS(B32="","NA",R32=0, "Excellent", S32=0, "Good", OR(S32=1, S32=2), "Fair", S32&gt;=3, "Poor")</f>
        <v>Excellent</v>
      </c>
    </row>
    <row r="33" spans="1:20">
      <c r="A33" s="3" t="s">
        <v>36</v>
      </c>
      <c r="B33" s="25" t="str">
        <f t="shared" si="3"/>
        <v/>
      </c>
      <c r="C33" s="17" t="str">
        <f>IF(_xlfn.XLOOKUP(($A33&amp;"_"&amp;TEXT(C$2,"yyyy-mm-dd")),[1]SURVEY123!$A:$A,[1]SURVEY123!$AI:$AI,"")&lt;0,"0.0000",_xlfn.XLOOKUP(($A33&amp;"_"&amp;TEXT(C$2,"yyyy-mm-dd")),[1]SURVEY123!$A:$A,[1]SURVEY123!$AI:$AI,""))</f>
        <v/>
      </c>
      <c r="D33" s="17" t="str">
        <f>IF(_xlfn.XLOOKUP(($A33&amp;"_"&amp;TEXT(D$2,"yyyy-mm-dd")),[1]SURVEY123!$A:$A,[1]SURVEY123!$AI:$AI,"")&lt;0,"0.0000",_xlfn.XLOOKUP(($A33&amp;"_"&amp;TEXT(D$2,"yyyy-mm-dd")),[1]SURVEY123!$A:$A,[1]SURVEY123!$AI:$AI,""))</f>
        <v/>
      </c>
      <c r="E33" s="17" t="str">
        <f>IF(_xlfn.XLOOKUP(($A33&amp;"_"&amp;TEXT(E$2,"yyyy-mm-dd")),[1]SURVEY123!$A:$A,[1]SURVEY123!$AI:$AI,"")&lt;0,"0.0000",_xlfn.XLOOKUP(($A33&amp;"_"&amp;TEXT(E$2,"yyyy-mm-dd")),[1]SURVEY123!$A:$A,[1]SURVEY123!$AI:$AI,""))</f>
        <v/>
      </c>
      <c r="F33" s="17" t="str">
        <f>IF(_xlfn.XLOOKUP(($A33&amp;"_"&amp;TEXT(F$2,"yyyy-mm-dd")),[1]SURVEY123!$A:$A,[1]SURVEY123!$AI:$AI,"")&lt;0,"0.0000",_xlfn.XLOOKUP(($A33&amp;"_"&amp;TEXT(F$2,"yyyy-mm-dd")),[1]SURVEY123!$A:$A,[1]SURVEY123!$AI:$AI,""))</f>
        <v/>
      </c>
      <c r="G33" s="17" t="str">
        <f>IF(_xlfn.XLOOKUP(($A33&amp;"_"&amp;TEXT(G$2,"yyyy-mm-dd")),[1]SURVEY123!$A:$A,[1]SURVEY123!$AI:$AI,"")&lt;0,"0.0000",_xlfn.XLOOKUP(($A33&amp;"_"&amp;TEXT(G$2,"yyyy-mm-dd")),[1]SURVEY123!$A:$A,[1]SURVEY123!$AI:$AI,""))</f>
        <v/>
      </c>
      <c r="H33" s="17" t="str">
        <f>IF(_xlfn.XLOOKUP(($A33&amp;"_"&amp;TEXT(H$2,"yyyy-mm-dd")),[1]SURVEY123!$A:$A,[1]SURVEY123!$AI:$AI,"")&lt;0,"0.0000",_xlfn.XLOOKUP(($A33&amp;"_"&amp;TEXT(H$2,"yyyy-mm-dd")),[1]SURVEY123!$A:$A,[1]SURVEY123!$AI:$AI,""))</f>
        <v/>
      </c>
      <c r="I33" s="17" t="str">
        <f>IF(_xlfn.XLOOKUP(($A33&amp;"_"&amp;TEXT(I$2,"yyyy-mm-dd")),[1]SURVEY123!$A:$A,[1]SURVEY123!$AI:$AI,"")&lt;0,"0.0000",_xlfn.XLOOKUP(($A33&amp;"_"&amp;TEXT(I$2,"yyyy-mm-dd")),[1]SURVEY123!$A:$A,[1]SURVEY123!$AI:$AI,""))</f>
        <v/>
      </c>
      <c r="J33" s="17" t="str">
        <f>IF(_xlfn.XLOOKUP(($A33&amp;"_"&amp;TEXT(J$2,"yyyy-mm-dd")),[1]SURVEY123!$A:$A,[1]SURVEY123!$AI:$AI,"")&lt;0,"0.0000",_xlfn.XLOOKUP(($A33&amp;"_"&amp;TEXT(J$2,"yyyy-mm-dd")),[1]SURVEY123!$A:$A,[1]SURVEY123!$AI:$AI,""))</f>
        <v/>
      </c>
      <c r="K33" s="17" t="str">
        <f>IF(_xlfn.XLOOKUP(($A33&amp;"_"&amp;TEXT(K$2,"yyyy-mm-dd")),[1]SURVEY123!$A:$A,[1]SURVEY123!$AI:$AI,"")&lt;0,"0.0000",_xlfn.XLOOKUP(($A33&amp;"_"&amp;TEXT(K$2,"yyyy-mm-dd")),[1]SURVEY123!$A:$A,[1]SURVEY123!$AI:$AI,""))</f>
        <v/>
      </c>
      <c r="L33" s="17" t="str">
        <f>IF(_xlfn.XLOOKUP(($A33&amp;"_"&amp;TEXT(L$2,"yyyy-mm-dd")),[1]SURVEY123!$A:$A,[1]SURVEY123!$AI:$AI,"")&lt;0,"0.0000",_xlfn.XLOOKUP(($A33&amp;"_"&amp;TEXT(L$2,"yyyy-mm-dd")),[1]SURVEY123!$A:$A,[1]SURVEY123!$AI:$AI,""))</f>
        <v/>
      </c>
      <c r="M33" s="17" t="str">
        <f>IF(_xlfn.XLOOKUP(($A33&amp;"_"&amp;TEXT(M$2,"yyyy-mm-dd")),[1]SURVEY123!$A:$A,[1]SURVEY123!$AI:$AI,"")&lt;0,"0.0000",_xlfn.XLOOKUP(($A33&amp;"_"&amp;TEXT(M$2,"yyyy-mm-dd")),[1]SURVEY123!$A:$A,[1]SURVEY123!$AI:$AI,""))</f>
        <v/>
      </c>
      <c r="N33" s="17" t="str">
        <f>IF(_xlfn.XLOOKUP(($A33&amp;"_"&amp;TEXT(N$2,"yyyy-mm-dd")),[1]SURVEY123!$A:$A,[1]SURVEY123!$AI:$AI,"")&lt;0,"0.0000",_xlfn.XLOOKUP(($A33&amp;"_"&amp;TEXT(N$2,"yyyy-mm-dd")),[1]SURVEY123!$A:$A,[1]SURVEY123!$AI:$AI,""))</f>
        <v/>
      </c>
      <c r="O33" s="17" t="str">
        <f>IF(_xlfn.XLOOKUP(($A33&amp;"_"&amp;TEXT(O$2,"yyyy-mm-dd")),[1]SURVEY123!$A:$A,[1]SURVEY123!$AI:$AI,"")&lt;0,"0.0000",_xlfn.XLOOKUP(($A33&amp;"_"&amp;TEXT(O$2,"yyyy-mm-dd")),[1]SURVEY123!$A:$A,[1]SURVEY123!$AI:$AI,""))</f>
        <v/>
      </c>
      <c r="P33" s="17" t="str">
        <f>IF(_xlfn.XLOOKUP(($A33&amp;"_"&amp;TEXT(P$2,"yyyy-mm-dd")),[1]SURVEY123!$A:$A,[1]SURVEY123!$AI:$AI,"")&lt;0,"0.0000",_xlfn.XLOOKUP(($A33&amp;"_"&amp;TEXT(P$2,"yyyy-mm-dd")),[1]SURVEY123!$A:$A,[1]SURVEY123!$AI:$AI,""))</f>
        <v/>
      </c>
      <c r="Q33" s="16" t="str">
        <f>IF(_xlfn.XLOOKUP(($A33&amp;"_"&amp;TEXT(Q$2,"yyyy-mm-dd")),[1]SURVEY123!$A:$A,[1]SURVEY123!$AI:$AI,"")&lt;0,"0.0000",_xlfn.XLOOKUP(($A33&amp;"_"&amp;TEXT(Q$2,"yyyy-mm-dd")),[1]SURVEY123!$A:$A,[1]SURVEY123!$AI:$AI,""))</f>
        <v/>
      </c>
      <c r="R33" s="22">
        <f t="shared" si="1"/>
        <v>0</v>
      </c>
      <c r="S33" s="22">
        <f t="shared" si="2"/>
        <v>0</v>
      </c>
      <c r="T33" s="12" t="str" cm="1">
        <f t="array" ref="T33">_xlfn.IFS(B33="","NA",R33=0, "Excellent", S33=0, "Good", OR(S33=1, S33=2), "Fair", S33&gt;=3, "Poor")</f>
        <v>NA</v>
      </c>
    </row>
    <row r="34" spans="1:20">
      <c r="A34" s="3" t="s">
        <v>37</v>
      </c>
      <c r="B34" s="25">
        <f t="shared" si="3"/>
        <v>0.19162515727272728</v>
      </c>
      <c r="C34" s="17">
        <f>IF(_xlfn.XLOOKUP(($A34&amp;"_"&amp;TEXT(C$2,"yyyy-mm-dd")),[1]SURVEY123!$A:$A,[1]SURVEY123!$AI:$AI,"")&lt;0,"0.0000",_xlfn.XLOOKUP(($A34&amp;"_"&amp;TEXT(C$2,"yyyy-mm-dd")),[1]SURVEY123!$A:$A,[1]SURVEY123!$AI:$AI,""))</f>
        <v>0.26742019999999994</v>
      </c>
      <c r="D34" s="17">
        <f>IF(_xlfn.XLOOKUP(($A34&amp;"_"&amp;TEXT(D$2,"yyyy-mm-dd")),[1]SURVEY123!$A:$A,[1]SURVEY123!$AI:$AI,"")&lt;0,"0.0000",_xlfn.XLOOKUP(($A34&amp;"_"&amp;TEXT(D$2,"yyyy-mm-dd")),[1]SURVEY123!$A:$A,[1]SURVEY123!$AI:$AI,""))</f>
        <v>0.80133222000000004</v>
      </c>
      <c r="E34" s="17">
        <f>IF(_xlfn.XLOOKUP(($A34&amp;"_"&amp;TEXT(E$2,"yyyy-mm-dd")),[1]SURVEY123!$A:$A,[1]SURVEY123!$AI:$AI,"")&lt;0,"0.0000",_xlfn.XLOOKUP(($A34&amp;"_"&amp;TEXT(E$2,"yyyy-mm-dd")),[1]SURVEY123!$A:$A,[1]SURVEY123!$AI:$AI,""))</f>
        <v>0.19647849000000001</v>
      </c>
      <c r="F34" s="17">
        <f>IF(_xlfn.XLOOKUP(($A34&amp;"_"&amp;TEXT(F$2,"yyyy-mm-dd")),[1]SURVEY123!$A:$A,[1]SURVEY123!$AI:$AI,"")&lt;0,"0.0000",_xlfn.XLOOKUP(($A34&amp;"_"&amp;TEXT(F$2,"yyyy-mm-dd")),[1]SURVEY123!$A:$A,[1]SURVEY123!$AI:$AI,""))</f>
        <v>5.1963950000000002E-2</v>
      </c>
      <c r="G34" s="17">
        <f>IF(_xlfn.XLOOKUP(($A34&amp;"_"&amp;TEXT(G$2,"yyyy-mm-dd")),[1]SURVEY123!$A:$A,[1]SURVEY123!$AI:$AI,"")&lt;0,"0.0000",_xlfn.XLOOKUP(($A34&amp;"_"&amp;TEXT(G$2,"yyyy-mm-dd")),[1]SURVEY123!$A:$A,[1]SURVEY123!$AI:$AI,""))</f>
        <v>0.31288567</v>
      </c>
      <c r="H34" s="17" t="str">
        <f>IF(_xlfn.XLOOKUP(($A34&amp;"_"&amp;TEXT(H$2,"yyyy-mm-dd")),[1]SURVEY123!$A:$A,[1]SURVEY123!$AI:$AI,"")&lt;0,"0.0000",_xlfn.XLOOKUP(($A34&amp;"_"&amp;TEXT(H$2,"yyyy-mm-dd")),[1]SURVEY123!$A:$A,[1]SURVEY123!$AI:$AI,""))</f>
        <v/>
      </c>
      <c r="I34" s="17">
        <f>IF(_xlfn.XLOOKUP(($A34&amp;"_"&amp;TEXT(I$2,"yyyy-mm-dd")),[1]SURVEY123!$A:$A,[1]SURVEY123!$AI:$AI,"")&lt;0,"0.0000",_xlfn.XLOOKUP(($A34&amp;"_"&amp;TEXT(I$2,"yyyy-mm-dd")),[1]SURVEY123!$A:$A,[1]SURVEY123!$AI:$AI,""))</f>
        <v>4.0532559999999995E-2</v>
      </c>
      <c r="J34" s="17">
        <f>IF(_xlfn.XLOOKUP(($A34&amp;"_"&amp;TEXT(J$2,"yyyy-mm-dd")),[1]SURVEY123!$A:$A,[1]SURVEY123!$AI:$AI,"")&lt;0,"0.0000",_xlfn.XLOOKUP(($A34&amp;"_"&amp;TEXT(J$2,"yyyy-mm-dd")),[1]SURVEY123!$A:$A,[1]SURVEY123!$AI:$AI,""))</f>
        <v>6.3120380000000004E-2</v>
      </c>
      <c r="K34" s="17">
        <f>IF(_xlfn.XLOOKUP(($A34&amp;"_"&amp;TEXT(K$2,"yyyy-mm-dd")),[1]SURVEY123!$A:$A,[1]SURVEY123!$AI:$AI,"")&lt;0,"0.0000",_xlfn.XLOOKUP(($A34&amp;"_"&amp;TEXT(K$2,"yyyy-mm-dd")),[1]SURVEY123!$A:$A,[1]SURVEY123!$AI:$AI,""))</f>
        <v>7.3746949999999992E-2</v>
      </c>
      <c r="L34" s="17">
        <f>IF(_xlfn.XLOOKUP(($A34&amp;"_"&amp;TEXT(L$2,"yyyy-mm-dd")),[1]SURVEY123!$A:$A,[1]SURVEY123!$AI:$AI,"")&lt;0,"0.0000",_xlfn.XLOOKUP(($A34&amp;"_"&amp;TEXT(L$2,"yyyy-mm-dd")),[1]SURVEY123!$A:$A,[1]SURVEY123!$AI:$AI,""))</f>
        <v>2.6884009999999996E-2</v>
      </c>
      <c r="M34" s="17">
        <f>IF(_xlfn.XLOOKUP(($A34&amp;"_"&amp;TEXT(M$2,"yyyy-mm-dd")),[1]SURVEY123!$A:$A,[1]SURVEY123!$AI:$AI,"")&lt;0,"0.0000",_xlfn.XLOOKUP(($A34&amp;"_"&amp;TEXT(M$2,"yyyy-mm-dd")),[1]SURVEY123!$A:$A,[1]SURVEY123!$AI:$AI,""))</f>
        <v>0.14965979999999998</v>
      </c>
      <c r="N34" s="17">
        <f>IF(_xlfn.XLOOKUP(($A34&amp;"_"&amp;TEXT(N$2,"yyyy-mm-dd")),[1]SURVEY123!$A:$A,[1]SURVEY123!$AI:$AI,"")&lt;0,"0.0000",_xlfn.XLOOKUP(($A34&amp;"_"&amp;TEXT(N$2,"yyyy-mm-dd")),[1]SURVEY123!$A:$A,[1]SURVEY123!$AI:$AI,""))</f>
        <v>0.1238525</v>
      </c>
      <c r="O34" s="17" t="str">
        <f>IF(_xlfn.XLOOKUP(($A34&amp;"_"&amp;TEXT(O$2,"yyyy-mm-dd")),[1]SURVEY123!$A:$A,[1]SURVEY123!$AI:$AI,"")&lt;0,"0.0000",_xlfn.XLOOKUP(($A34&amp;"_"&amp;TEXT(O$2,"yyyy-mm-dd")),[1]SURVEY123!$A:$A,[1]SURVEY123!$AI:$AI,""))</f>
        <v/>
      </c>
      <c r="P34" s="17" t="str">
        <f>IF(_xlfn.XLOOKUP(($A34&amp;"_"&amp;TEXT(P$2,"yyyy-mm-dd")),[1]SURVEY123!$A:$A,[1]SURVEY123!$AI:$AI,"")&lt;0,"0.0000",_xlfn.XLOOKUP(($A34&amp;"_"&amp;TEXT(P$2,"yyyy-mm-dd")),[1]SURVEY123!$A:$A,[1]SURVEY123!$AI:$AI,""))</f>
        <v/>
      </c>
      <c r="Q34" s="16" t="str">
        <f>IF(_xlfn.XLOOKUP(($A34&amp;"_"&amp;TEXT(Q$2,"yyyy-mm-dd")),[1]SURVEY123!$A:$A,[1]SURVEY123!$AI:$AI,"")&lt;0,"0.0000",_xlfn.XLOOKUP(($A34&amp;"_"&amp;TEXT(Q$2,"yyyy-mm-dd")),[1]SURVEY123!$A:$A,[1]SURVEY123!$AI:$AI,""))</f>
        <v/>
      </c>
      <c r="R34" s="22">
        <f t="shared" si="1"/>
        <v>0</v>
      </c>
      <c r="S34" s="22">
        <f t="shared" si="2"/>
        <v>0</v>
      </c>
      <c r="T34" s="12" t="str" cm="1">
        <f t="array" ref="T34">_xlfn.IFS(B34="","NA",R34=0, "Excellent", S34=0, "Good", OR(S34=1, S34=2), "Fair", S34&gt;=3, "Poor")</f>
        <v>Excellent</v>
      </c>
    </row>
    <row r="35" spans="1:20">
      <c r="A35" s="3" t="s">
        <v>38</v>
      </c>
      <c r="B35" s="25">
        <f t="shared" si="3"/>
        <v>8.7209387999999999E-2</v>
      </c>
      <c r="C35" s="17">
        <f>IF(_xlfn.XLOOKUP(($A35&amp;"_"&amp;TEXT(C$2,"yyyy-mm-dd")),[1]SURVEY123!$A:$A,[1]SURVEY123!$AI:$AI,"")&lt;0,"0.0000",_xlfn.XLOOKUP(($A35&amp;"_"&amp;TEXT(C$2,"yyyy-mm-dd")),[1]SURVEY123!$A:$A,[1]SURVEY123!$AI:$AI,""))</f>
        <v>0.18838404999999997</v>
      </c>
      <c r="D35" s="17">
        <f>IF(_xlfn.XLOOKUP(($A35&amp;"_"&amp;TEXT(D$2,"yyyy-mm-dd")),[1]SURVEY123!$A:$A,[1]SURVEY123!$AI:$AI,"")&lt;0,"0.0000",_xlfn.XLOOKUP(($A35&amp;"_"&amp;TEXT(D$2,"yyyy-mm-dd")),[1]SURVEY123!$A:$A,[1]SURVEY123!$AI:$AI,""))</f>
        <v>0.26822332999999998</v>
      </c>
      <c r="E35" s="17">
        <f>IF(_xlfn.XLOOKUP(($A35&amp;"_"&amp;TEXT(E$2,"yyyy-mm-dd")),[1]SURVEY123!$A:$A,[1]SURVEY123!$AI:$AI,"")&lt;0,"0.0000",_xlfn.XLOOKUP(($A35&amp;"_"&amp;TEXT(E$2,"yyyy-mm-dd")),[1]SURVEY123!$A:$A,[1]SURVEY123!$AI:$AI,""))</f>
        <v>0.11567677</v>
      </c>
      <c r="F35" s="17">
        <f>IF(_xlfn.XLOOKUP(($A35&amp;"_"&amp;TEXT(F$2,"yyyy-mm-dd")),[1]SURVEY123!$A:$A,[1]SURVEY123!$AI:$AI,"")&lt;0,"0.0000",_xlfn.XLOOKUP(($A35&amp;"_"&amp;TEXT(F$2,"yyyy-mm-dd")),[1]SURVEY123!$A:$A,[1]SURVEY123!$AI:$AI,""))</f>
        <v>8.7499060000000004E-2</v>
      </c>
      <c r="G35" s="17">
        <f>IF(_xlfn.XLOOKUP(($A35&amp;"_"&amp;TEXT(G$2,"yyyy-mm-dd")),[1]SURVEY123!$A:$A,[1]SURVEY123!$AI:$AI,"")&lt;0,"0.0000",_xlfn.XLOOKUP(($A35&amp;"_"&amp;TEXT(G$2,"yyyy-mm-dd")),[1]SURVEY123!$A:$A,[1]SURVEY123!$AI:$AI,""))</f>
        <v>3.9218159999999995E-2</v>
      </c>
      <c r="H35" s="17" t="str">
        <f>IF(_xlfn.XLOOKUP(($A35&amp;"_"&amp;TEXT(H$2,"yyyy-mm-dd")),[1]SURVEY123!$A:$A,[1]SURVEY123!$AI:$AI,"")&lt;0,"0.0000",_xlfn.XLOOKUP(($A35&amp;"_"&amp;TEXT(H$2,"yyyy-mm-dd")),[1]SURVEY123!$A:$A,[1]SURVEY123!$AI:$AI,""))</f>
        <v/>
      </c>
      <c r="I35" s="17">
        <f>IF(_xlfn.XLOOKUP(($A35&amp;"_"&amp;TEXT(I$2,"yyyy-mm-dd")),[1]SURVEY123!$A:$A,[1]SURVEY123!$AI:$AI,"")&lt;0,"0.0000",_xlfn.XLOOKUP(($A35&amp;"_"&amp;TEXT(I$2,"yyyy-mm-dd")),[1]SURVEY123!$A:$A,[1]SURVEY123!$AI:$AI,""))</f>
        <v>0.104935</v>
      </c>
      <c r="J35" s="17">
        <f>IF(_xlfn.XLOOKUP(($A35&amp;"_"&amp;TEXT(J$2,"yyyy-mm-dd")),[1]SURVEY123!$A:$A,[1]SURVEY123!$AI:$AI,"")&lt;0,"0.0000",_xlfn.XLOOKUP(($A35&amp;"_"&amp;TEXT(J$2,"yyyy-mm-dd")),[1]SURVEY123!$A:$A,[1]SURVEY123!$AI:$AI,""))</f>
        <v>2.2604519999999999E-2</v>
      </c>
      <c r="K35" s="17">
        <f>IF(_xlfn.XLOOKUP(($A35&amp;"_"&amp;TEXT(K$2,"yyyy-mm-dd")),[1]SURVEY123!$A:$A,[1]SURVEY123!$AI:$AI,"")&lt;0,"0.0000",_xlfn.XLOOKUP(($A35&amp;"_"&amp;TEXT(K$2,"yyyy-mm-dd")),[1]SURVEY123!$A:$A,[1]SURVEY123!$AI:$AI,""))</f>
        <v>1.8801410000000001E-2</v>
      </c>
      <c r="L35" s="17" t="str">
        <f>IF(_xlfn.XLOOKUP(($A35&amp;"_"&amp;TEXT(L$2,"yyyy-mm-dd")),[1]SURVEY123!$A:$A,[1]SURVEY123!$AI:$AI,"")&lt;0,"0.0000",_xlfn.XLOOKUP(($A35&amp;"_"&amp;TEXT(L$2,"yyyy-mm-dd")),[1]SURVEY123!$A:$A,[1]SURVEY123!$AI:$AI,""))</f>
        <v>0.0000</v>
      </c>
      <c r="M35" s="17">
        <f>IF(_xlfn.XLOOKUP(($A35&amp;"_"&amp;TEXT(M$2,"yyyy-mm-dd")),[1]SURVEY123!$A:$A,[1]SURVEY123!$AI:$AI,"")&lt;0,"0.0000",_xlfn.XLOOKUP(($A35&amp;"_"&amp;TEXT(M$2,"yyyy-mm-dd")),[1]SURVEY123!$A:$A,[1]SURVEY123!$AI:$AI,""))</f>
        <v>1.478167E-2</v>
      </c>
      <c r="N35" s="17">
        <f>IF(_xlfn.XLOOKUP(($A35&amp;"_"&amp;TEXT(N$2,"yyyy-mm-dd")),[1]SURVEY123!$A:$A,[1]SURVEY123!$AI:$AI,"")&lt;0,"0.0000",_xlfn.XLOOKUP(($A35&amp;"_"&amp;TEXT(N$2,"yyyy-mm-dd")),[1]SURVEY123!$A:$A,[1]SURVEY123!$AI:$AI,""))</f>
        <v>1.196991E-2</v>
      </c>
      <c r="O35" s="17" t="str">
        <f>IF(_xlfn.XLOOKUP(($A35&amp;"_"&amp;TEXT(O$2,"yyyy-mm-dd")),[1]SURVEY123!$A:$A,[1]SURVEY123!$AI:$AI,"")&lt;0,"0.0000",_xlfn.XLOOKUP(($A35&amp;"_"&amp;TEXT(O$2,"yyyy-mm-dd")),[1]SURVEY123!$A:$A,[1]SURVEY123!$AI:$AI,""))</f>
        <v/>
      </c>
      <c r="P35" s="17" t="str">
        <f>IF(_xlfn.XLOOKUP(($A35&amp;"_"&amp;TEXT(P$2,"yyyy-mm-dd")),[1]SURVEY123!$A:$A,[1]SURVEY123!$AI:$AI,"")&lt;0,"0.0000",_xlfn.XLOOKUP(($A35&amp;"_"&amp;TEXT(P$2,"yyyy-mm-dd")),[1]SURVEY123!$A:$A,[1]SURVEY123!$AI:$AI,""))</f>
        <v/>
      </c>
      <c r="Q35" s="16" t="str">
        <f>IF(_xlfn.XLOOKUP(($A35&amp;"_"&amp;TEXT(Q$2,"yyyy-mm-dd")),[1]SURVEY123!$A:$A,[1]SURVEY123!$AI:$AI,"")&lt;0,"0.0000",_xlfn.XLOOKUP(($A35&amp;"_"&amp;TEXT(Q$2,"yyyy-mm-dd")),[1]SURVEY123!$A:$A,[1]SURVEY123!$AI:$AI,""))</f>
        <v/>
      </c>
      <c r="R35" s="22">
        <f t="shared" si="1"/>
        <v>0</v>
      </c>
      <c r="S35" s="22">
        <f t="shared" si="2"/>
        <v>0</v>
      </c>
      <c r="T35" s="12" t="str" cm="1">
        <f t="array" ref="T35">_xlfn.IFS(B35="","NA",R35=0, "Excellent", S35=0, "Good", OR(S35=1, S35=2), "Fair", S35&gt;=3, "Poor")</f>
        <v>Excellent</v>
      </c>
    </row>
    <row r="36" spans="1:20">
      <c r="A36" s="3" t="s">
        <v>39</v>
      </c>
      <c r="B36" s="25" t="str">
        <f t="shared" si="3"/>
        <v/>
      </c>
      <c r="C36" s="17" t="str">
        <f>IF(_xlfn.XLOOKUP(($A36&amp;"_"&amp;TEXT(C$2,"yyyy-mm-dd")),[1]SURVEY123!$A:$A,[1]SURVEY123!$AI:$AI,"")&lt;0,"0.0000",_xlfn.XLOOKUP(($A36&amp;"_"&amp;TEXT(C$2,"yyyy-mm-dd")),[1]SURVEY123!$A:$A,[1]SURVEY123!$AI:$AI,""))</f>
        <v/>
      </c>
      <c r="D36" s="17" t="str">
        <f>IF(_xlfn.XLOOKUP(($A36&amp;"_"&amp;TEXT(D$2,"yyyy-mm-dd")),[1]SURVEY123!$A:$A,[1]SURVEY123!$AI:$AI,"")&lt;0,"0.0000",_xlfn.XLOOKUP(($A36&amp;"_"&amp;TEXT(D$2,"yyyy-mm-dd")),[1]SURVEY123!$A:$A,[1]SURVEY123!$AI:$AI,""))</f>
        <v/>
      </c>
      <c r="E36" s="17" t="str">
        <f>IF(_xlfn.XLOOKUP(($A36&amp;"_"&amp;TEXT(E$2,"yyyy-mm-dd")),[1]SURVEY123!$A:$A,[1]SURVEY123!$AI:$AI,"")&lt;0,"0.0000",_xlfn.XLOOKUP(($A36&amp;"_"&amp;TEXT(E$2,"yyyy-mm-dd")),[1]SURVEY123!$A:$A,[1]SURVEY123!$AI:$AI,""))</f>
        <v/>
      </c>
      <c r="F36" s="17" t="str">
        <f>IF(_xlfn.XLOOKUP(($A36&amp;"_"&amp;TEXT(F$2,"yyyy-mm-dd")),[1]SURVEY123!$A:$A,[1]SURVEY123!$AI:$AI,"")&lt;0,"0.0000",_xlfn.XLOOKUP(($A36&amp;"_"&amp;TEXT(F$2,"yyyy-mm-dd")),[1]SURVEY123!$A:$A,[1]SURVEY123!$AI:$AI,""))</f>
        <v/>
      </c>
      <c r="G36" s="17" t="str">
        <f>IF(_xlfn.XLOOKUP(($A36&amp;"_"&amp;TEXT(G$2,"yyyy-mm-dd")),[1]SURVEY123!$A:$A,[1]SURVEY123!$AI:$AI,"")&lt;0,"0.0000",_xlfn.XLOOKUP(($A36&amp;"_"&amp;TEXT(G$2,"yyyy-mm-dd")),[1]SURVEY123!$A:$A,[1]SURVEY123!$AI:$AI,""))</f>
        <v/>
      </c>
      <c r="H36" s="17" t="str">
        <f>IF(_xlfn.XLOOKUP(($A36&amp;"_"&amp;TEXT(H$2,"yyyy-mm-dd")),[1]SURVEY123!$A:$A,[1]SURVEY123!$AI:$AI,"")&lt;0,"0.0000",_xlfn.XLOOKUP(($A36&amp;"_"&amp;TEXT(H$2,"yyyy-mm-dd")),[1]SURVEY123!$A:$A,[1]SURVEY123!$AI:$AI,""))</f>
        <v/>
      </c>
      <c r="I36" s="17" t="str">
        <f>IF(_xlfn.XLOOKUP(($A36&amp;"_"&amp;TEXT(I$2,"yyyy-mm-dd")),[1]SURVEY123!$A:$A,[1]SURVEY123!$AI:$AI,"")&lt;0,"0.0000",_xlfn.XLOOKUP(($A36&amp;"_"&amp;TEXT(I$2,"yyyy-mm-dd")),[1]SURVEY123!$A:$A,[1]SURVEY123!$AI:$AI,""))</f>
        <v/>
      </c>
      <c r="J36" s="17" t="str">
        <f>IF(_xlfn.XLOOKUP(($A36&amp;"_"&amp;TEXT(J$2,"yyyy-mm-dd")),[1]SURVEY123!$A:$A,[1]SURVEY123!$AI:$AI,"")&lt;0,"0.0000",_xlfn.XLOOKUP(($A36&amp;"_"&amp;TEXT(J$2,"yyyy-mm-dd")),[1]SURVEY123!$A:$A,[1]SURVEY123!$AI:$AI,""))</f>
        <v/>
      </c>
      <c r="K36" s="17" t="str">
        <f>IF(_xlfn.XLOOKUP(($A36&amp;"_"&amp;TEXT(K$2,"yyyy-mm-dd")),[1]SURVEY123!$A:$A,[1]SURVEY123!$AI:$AI,"")&lt;0,"0.0000",_xlfn.XLOOKUP(($A36&amp;"_"&amp;TEXT(K$2,"yyyy-mm-dd")),[1]SURVEY123!$A:$A,[1]SURVEY123!$AI:$AI,""))</f>
        <v/>
      </c>
      <c r="L36" s="17" t="str">
        <f>IF(_xlfn.XLOOKUP(($A36&amp;"_"&amp;TEXT(L$2,"yyyy-mm-dd")),[1]SURVEY123!$A:$A,[1]SURVEY123!$AI:$AI,"")&lt;0,"0.0000",_xlfn.XLOOKUP(($A36&amp;"_"&amp;TEXT(L$2,"yyyy-mm-dd")),[1]SURVEY123!$A:$A,[1]SURVEY123!$AI:$AI,""))</f>
        <v/>
      </c>
      <c r="M36" s="17" t="str">
        <f>IF(_xlfn.XLOOKUP(($A36&amp;"_"&amp;TEXT(M$2,"yyyy-mm-dd")),[1]SURVEY123!$A:$A,[1]SURVEY123!$AI:$AI,"")&lt;0,"0.0000",_xlfn.XLOOKUP(($A36&amp;"_"&amp;TEXT(M$2,"yyyy-mm-dd")),[1]SURVEY123!$A:$A,[1]SURVEY123!$AI:$AI,""))</f>
        <v/>
      </c>
      <c r="N36" s="17" t="str">
        <f>IF(_xlfn.XLOOKUP(($A36&amp;"_"&amp;TEXT(N$2,"yyyy-mm-dd")),[1]SURVEY123!$A:$A,[1]SURVEY123!$AI:$AI,"")&lt;0,"0.0000",_xlfn.XLOOKUP(($A36&amp;"_"&amp;TEXT(N$2,"yyyy-mm-dd")),[1]SURVEY123!$A:$A,[1]SURVEY123!$AI:$AI,""))</f>
        <v/>
      </c>
      <c r="O36" s="17" t="str">
        <f>IF(_xlfn.XLOOKUP(($A36&amp;"_"&amp;TEXT(O$2,"yyyy-mm-dd")),[1]SURVEY123!$A:$A,[1]SURVEY123!$AI:$AI,"")&lt;0,"0.0000",_xlfn.XLOOKUP(($A36&amp;"_"&amp;TEXT(O$2,"yyyy-mm-dd")),[1]SURVEY123!$A:$A,[1]SURVEY123!$AI:$AI,""))</f>
        <v/>
      </c>
      <c r="P36" s="17" t="str">
        <f>IF(_xlfn.XLOOKUP(($A36&amp;"_"&amp;TEXT(P$2,"yyyy-mm-dd")),[1]SURVEY123!$A:$A,[1]SURVEY123!$AI:$AI,"")&lt;0,"0.0000",_xlfn.XLOOKUP(($A36&amp;"_"&amp;TEXT(P$2,"yyyy-mm-dd")),[1]SURVEY123!$A:$A,[1]SURVEY123!$AI:$AI,""))</f>
        <v/>
      </c>
      <c r="Q36" s="16" t="str">
        <f>IF(_xlfn.XLOOKUP(($A36&amp;"_"&amp;TEXT(Q$2,"yyyy-mm-dd")),[1]SURVEY123!$A:$A,[1]SURVEY123!$AI:$AI,"")&lt;0,"0.0000",_xlfn.XLOOKUP(($A36&amp;"_"&amp;TEXT(Q$2,"yyyy-mm-dd")),[1]SURVEY123!$A:$A,[1]SURVEY123!$AI:$AI,""))</f>
        <v/>
      </c>
      <c r="R36" s="22">
        <f t="shared" si="1"/>
        <v>0</v>
      </c>
      <c r="S36" s="22">
        <f t="shared" si="2"/>
        <v>0</v>
      </c>
      <c r="T36" s="12" t="str" cm="1">
        <f t="array" ref="T36">_xlfn.IFS(B36="","NA",R36=0, "Excellent", S36=0, "Good", OR(S36=1, S36=2), "Fair", S36&gt;=3, "Poor")</f>
        <v>NA</v>
      </c>
    </row>
    <row r="37" spans="1:20">
      <c r="A37" s="3" t="s">
        <v>40</v>
      </c>
      <c r="B37" s="25">
        <f t="shared" si="3"/>
        <v>0.21842782545454548</v>
      </c>
      <c r="C37" s="17">
        <f>IF(_xlfn.XLOOKUP(($A37&amp;"_"&amp;TEXT(C$2,"yyyy-mm-dd")),[1]SURVEY123!$A:$A,[1]SURVEY123!$AI:$AI,"")&lt;0,"0.0000",_xlfn.XLOOKUP(($A37&amp;"_"&amp;TEXT(C$2,"yyyy-mm-dd")),[1]SURVEY123!$A:$A,[1]SURVEY123!$AI:$AI,""))</f>
        <v>0.17122714999999999</v>
      </c>
      <c r="D37" s="17">
        <f>IF(_xlfn.XLOOKUP(($A37&amp;"_"&amp;TEXT(D$2,"yyyy-mm-dd")),[1]SURVEY123!$A:$A,[1]SURVEY123!$AI:$AI,"")&lt;0,"0.0000",_xlfn.XLOOKUP(($A37&amp;"_"&amp;TEXT(D$2,"yyyy-mm-dd")),[1]SURVEY123!$A:$A,[1]SURVEY123!$AI:$AI,""))</f>
        <v>0.2346422</v>
      </c>
      <c r="E37" s="17" t="str">
        <f>IF(_xlfn.XLOOKUP(($A37&amp;"_"&amp;TEXT(E$2,"yyyy-mm-dd")),[1]SURVEY123!$A:$A,[1]SURVEY123!$AI:$AI,"")&lt;0,"0.0000",_xlfn.XLOOKUP(($A37&amp;"_"&amp;TEXT(E$2,"yyyy-mm-dd")),[1]SURVEY123!$A:$A,[1]SURVEY123!$AI:$AI,""))</f>
        <v/>
      </c>
      <c r="F37" s="17">
        <f>IF(_xlfn.XLOOKUP(($A37&amp;"_"&amp;TEXT(F$2,"yyyy-mm-dd")),[1]SURVEY123!$A:$A,[1]SURVEY123!$AI:$AI,"")&lt;0,"0.0000",_xlfn.XLOOKUP(($A37&amp;"_"&amp;TEXT(F$2,"yyyy-mm-dd")),[1]SURVEY123!$A:$A,[1]SURVEY123!$AI:$AI,""))</f>
        <v>0.25253430000000004</v>
      </c>
      <c r="G37" s="17">
        <f>IF(_xlfn.XLOOKUP(($A37&amp;"_"&amp;TEXT(G$2,"yyyy-mm-dd")),[1]SURVEY123!$A:$A,[1]SURVEY123!$AI:$AI,"")&lt;0,"0.0000",_xlfn.XLOOKUP(($A37&amp;"_"&amp;TEXT(G$2,"yyyy-mm-dd")),[1]SURVEY123!$A:$A,[1]SURVEY123!$AI:$AI,""))</f>
        <v>0.46795935000000005</v>
      </c>
      <c r="H37" s="17">
        <f>IF(_xlfn.XLOOKUP(($A37&amp;"_"&amp;TEXT(H$2,"yyyy-mm-dd")),[1]SURVEY123!$A:$A,[1]SURVEY123!$AI:$AI,"")&lt;0,"0.0000",_xlfn.XLOOKUP(($A37&amp;"_"&amp;TEXT(H$2,"yyyy-mm-dd")),[1]SURVEY123!$A:$A,[1]SURVEY123!$AI:$AI,""))</f>
        <v>0.26315349999999998</v>
      </c>
      <c r="I37" s="17">
        <f>IF(_xlfn.XLOOKUP(($A37&amp;"_"&amp;TEXT(I$2,"yyyy-mm-dd")),[1]SURVEY123!$A:$A,[1]SURVEY123!$AI:$AI,"")&lt;0,"0.0000",_xlfn.XLOOKUP(($A37&amp;"_"&amp;TEXT(I$2,"yyyy-mm-dd")),[1]SURVEY123!$A:$A,[1]SURVEY123!$AI:$AI,""))</f>
        <v>0.15954724000000001</v>
      </c>
      <c r="J37" s="17">
        <f>IF(_xlfn.XLOOKUP(($A37&amp;"_"&amp;TEXT(J$2,"yyyy-mm-dd")),[1]SURVEY123!$A:$A,[1]SURVEY123!$AI:$AI,"")&lt;0,"0.0000",_xlfn.XLOOKUP(($A37&amp;"_"&amp;TEXT(J$2,"yyyy-mm-dd")),[1]SURVEY123!$A:$A,[1]SURVEY123!$AI:$AI,""))</f>
        <v>0.14020789</v>
      </c>
      <c r="K37" s="17">
        <f>IF(_xlfn.XLOOKUP(($A37&amp;"_"&amp;TEXT(K$2,"yyyy-mm-dd")),[1]SURVEY123!$A:$A,[1]SURVEY123!$AI:$AI,"")&lt;0,"0.0000",_xlfn.XLOOKUP(($A37&amp;"_"&amp;TEXT(K$2,"yyyy-mm-dd")),[1]SURVEY123!$A:$A,[1]SURVEY123!$AI:$AI,""))</f>
        <v>8.7607959999999985E-2</v>
      </c>
      <c r="L37" s="17">
        <f>IF(_xlfn.XLOOKUP(($A37&amp;"_"&amp;TEXT(L$2,"yyyy-mm-dd")),[1]SURVEY123!$A:$A,[1]SURVEY123!$AI:$AI,"")&lt;0,"0.0000",_xlfn.XLOOKUP(($A37&amp;"_"&amp;TEXT(L$2,"yyyy-mm-dd")),[1]SURVEY123!$A:$A,[1]SURVEY123!$AI:$AI,""))</f>
        <v>4.1394650000000005E-2</v>
      </c>
      <c r="M37" s="17">
        <f>IF(_xlfn.XLOOKUP(($A37&amp;"_"&amp;TEXT(M$2,"yyyy-mm-dd")),[1]SURVEY123!$A:$A,[1]SURVEY123!$AI:$AI,"")&lt;0,"0.0000",_xlfn.XLOOKUP(($A37&amp;"_"&amp;TEXT(M$2,"yyyy-mm-dd")),[1]SURVEY123!$A:$A,[1]SURVEY123!$AI:$AI,""))</f>
        <v>0.30689022999999999</v>
      </c>
      <c r="N37" s="17">
        <f>IF(_xlfn.XLOOKUP(($A37&amp;"_"&amp;TEXT(N$2,"yyyy-mm-dd")),[1]SURVEY123!$A:$A,[1]SURVEY123!$AI:$AI,"")&lt;0,"0.0000",_xlfn.XLOOKUP(($A37&amp;"_"&amp;TEXT(N$2,"yyyy-mm-dd")),[1]SURVEY123!$A:$A,[1]SURVEY123!$AI:$AI,""))</f>
        <v>0.27754160999999999</v>
      </c>
      <c r="O37" s="17" t="str">
        <f>IF(_xlfn.XLOOKUP(($A37&amp;"_"&amp;TEXT(O$2,"yyyy-mm-dd")),[1]SURVEY123!$A:$A,[1]SURVEY123!$AI:$AI,"")&lt;0,"0.0000",_xlfn.XLOOKUP(($A37&amp;"_"&amp;TEXT(O$2,"yyyy-mm-dd")),[1]SURVEY123!$A:$A,[1]SURVEY123!$AI:$AI,""))</f>
        <v/>
      </c>
      <c r="P37" s="17" t="str">
        <f>IF(_xlfn.XLOOKUP(($A37&amp;"_"&amp;TEXT(P$2,"yyyy-mm-dd")),[1]SURVEY123!$A:$A,[1]SURVEY123!$AI:$AI,"")&lt;0,"0.0000",_xlfn.XLOOKUP(($A37&amp;"_"&amp;TEXT(P$2,"yyyy-mm-dd")),[1]SURVEY123!$A:$A,[1]SURVEY123!$AI:$AI,""))</f>
        <v/>
      </c>
      <c r="Q37" s="16" t="str">
        <f>IF(_xlfn.XLOOKUP(($A37&amp;"_"&amp;TEXT(Q$2,"yyyy-mm-dd")),[1]SURVEY123!$A:$A,[1]SURVEY123!$AI:$AI,"")&lt;0,"0.0000",_xlfn.XLOOKUP(($A37&amp;"_"&amp;TEXT(Q$2,"yyyy-mm-dd")),[1]SURVEY123!$A:$A,[1]SURVEY123!$AI:$AI,""))</f>
        <v/>
      </c>
      <c r="R37" s="22">
        <f t="shared" si="1"/>
        <v>0</v>
      </c>
      <c r="S37" s="22">
        <f t="shared" si="2"/>
        <v>0</v>
      </c>
      <c r="T37" s="12" t="str" cm="1">
        <f t="array" ref="T37">_xlfn.IFS(B37="","NA",R37=0, "Excellent", S37=0, "Good", OR(S37=1, S37=2), "Fair", S37&gt;=3, "Poor")</f>
        <v>Excellent</v>
      </c>
    </row>
    <row r="38" spans="1:20">
      <c r="A38" s="3" t="s">
        <v>41</v>
      </c>
      <c r="B38" s="25">
        <f t="shared" si="3"/>
        <v>0.25885196999999999</v>
      </c>
      <c r="C38" s="17" t="str">
        <f>IF(_xlfn.XLOOKUP(($A38&amp;"_"&amp;TEXT(C$2,"yyyy-mm-dd")),[1]SURVEY123!$A:$A,[1]SURVEY123!$AI:$AI,"")&lt;0,"0.0000",_xlfn.XLOOKUP(($A38&amp;"_"&amp;TEXT(C$2,"yyyy-mm-dd")),[1]SURVEY123!$A:$A,[1]SURVEY123!$AI:$AI,""))</f>
        <v/>
      </c>
      <c r="D38" s="17" t="str">
        <f>IF(_xlfn.XLOOKUP(($A38&amp;"_"&amp;TEXT(D$2,"yyyy-mm-dd")),[1]SURVEY123!$A:$A,[1]SURVEY123!$AI:$AI,"")&lt;0,"0.0000",_xlfn.XLOOKUP(($A38&amp;"_"&amp;TEXT(D$2,"yyyy-mm-dd")),[1]SURVEY123!$A:$A,[1]SURVEY123!$AI:$AI,""))</f>
        <v/>
      </c>
      <c r="E38" s="17" t="str">
        <f>IF(_xlfn.XLOOKUP(($A38&amp;"_"&amp;TEXT(E$2,"yyyy-mm-dd")),[1]SURVEY123!$A:$A,[1]SURVEY123!$AI:$AI,"")&lt;0,"0.0000",_xlfn.XLOOKUP(($A38&amp;"_"&amp;TEXT(E$2,"yyyy-mm-dd")),[1]SURVEY123!$A:$A,[1]SURVEY123!$AI:$AI,""))</f>
        <v/>
      </c>
      <c r="F38" s="17" t="str">
        <f>IF(_xlfn.XLOOKUP(($A38&amp;"_"&amp;TEXT(F$2,"yyyy-mm-dd")),[1]SURVEY123!$A:$A,[1]SURVEY123!$AI:$AI,"")&lt;0,"0.0000",_xlfn.XLOOKUP(($A38&amp;"_"&amp;TEXT(F$2,"yyyy-mm-dd")),[1]SURVEY123!$A:$A,[1]SURVEY123!$AI:$AI,""))</f>
        <v/>
      </c>
      <c r="G38" s="17" t="str">
        <f>IF(_xlfn.XLOOKUP(($A38&amp;"_"&amp;TEXT(G$2,"yyyy-mm-dd")),[1]SURVEY123!$A:$A,[1]SURVEY123!$AI:$AI,"")&lt;0,"0.0000",_xlfn.XLOOKUP(($A38&amp;"_"&amp;TEXT(G$2,"yyyy-mm-dd")),[1]SURVEY123!$A:$A,[1]SURVEY123!$AI:$AI,""))</f>
        <v/>
      </c>
      <c r="H38" s="17">
        <f>IF(_xlfn.XLOOKUP(($A38&amp;"_"&amp;TEXT(H$2,"yyyy-mm-dd")),[1]SURVEY123!$A:$A,[1]SURVEY123!$AI:$AI,"")&lt;0,"0.0000",_xlfn.XLOOKUP(($A38&amp;"_"&amp;TEXT(H$2,"yyyy-mm-dd")),[1]SURVEY123!$A:$A,[1]SURVEY123!$AI:$AI,""))</f>
        <v>0.39339227999999998</v>
      </c>
      <c r="I38" s="17">
        <f>IF(_xlfn.XLOOKUP(($A38&amp;"_"&amp;TEXT(I$2,"yyyy-mm-dd")),[1]SURVEY123!$A:$A,[1]SURVEY123!$AI:$AI,"")&lt;0,"0.0000",_xlfn.XLOOKUP(($A38&amp;"_"&amp;TEXT(I$2,"yyyy-mm-dd")),[1]SURVEY123!$A:$A,[1]SURVEY123!$AI:$AI,""))</f>
        <v>0.12431165999999999</v>
      </c>
      <c r="J38" s="17" t="str">
        <f>IF(_xlfn.XLOOKUP(($A38&amp;"_"&amp;TEXT(J$2,"yyyy-mm-dd")),[1]SURVEY123!$A:$A,[1]SURVEY123!$AI:$AI,"")&lt;0,"0.0000",_xlfn.XLOOKUP(($A38&amp;"_"&amp;TEXT(J$2,"yyyy-mm-dd")),[1]SURVEY123!$A:$A,[1]SURVEY123!$AI:$AI,""))</f>
        <v/>
      </c>
      <c r="K38" s="17" t="str">
        <f>IF(_xlfn.XLOOKUP(($A38&amp;"_"&amp;TEXT(K$2,"yyyy-mm-dd")),[1]SURVEY123!$A:$A,[1]SURVEY123!$AI:$AI,"")&lt;0,"0.0000",_xlfn.XLOOKUP(($A38&amp;"_"&amp;TEXT(K$2,"yyyy-mm-dd")),[1]SURVEY123!$A:$A,[1]SURVEY123!$AI:$AI,""))</f>
        <v/>
      </c>
      <c r="L38" s="17" t="str">
        <f>IF(_xlfn.XLOOKUP(($A38&amp;"_"&amp;TEXT(L$2,"yyyy-mm-dd")),[1]SURVEY123!$A:$A,[1]SURVEY123!$AI:$AI,"")&lt;0,"0.0000",_xlfn.XLOOKUP(($A38&amp;"_"&amp;TEXT(L$2,"yyyy-mm-dd")),[1]SURVEY123!$A:$A,[1]SURVEY123!$AI:$AI,""))</f>
        <v/>
      </c>
      <c r="M38" s="17" t="str">
        <f>IF(_xlfn.XLOOKUP(($A38&amp;"_"&amp;TEXT(M$2,"yyyy-mm-dd")),[1]SURVEY123!$A:$A,[1]SURVEY123!$AI:$AI,"")&lt;0,"0.0000",_xlfn.XLOOKUP(($A38&amp;"_"&amp;TEXT(M$2,"yyyy-mm-dd")),[1]SURVEY123!$A:$A,[1]SURVEY123!$AI:$AI,""))</f>
        <v/>
      </c>
      <c r="N38" s="17" t="str">
        <f>IF(_xlfn.XLOOKUP(($A38&amp;"_"&amp;TEXT(N$2,"yyyy-mm-dd")),[1]SURVEY123!$A:$A,[1]SURVEY123!$AI:$AI,"")&lt;0,"0.0000",_xlfn.XLOOKUP(($A38&amp;"_"&amp;TEXT(N$2,"yyyy-mm-dd")),[1]SURVEY123!$A:$A,[1]SURVEY123!$AI:$AI,""))</f>
        <v/>
      </c>
      <c r="O38" s="17" t="str">
        <f>IF(_xlfn.XLOOKUP(($A38&amp;"_"&amp;TEXT(O$2,"yyyy-mm-dd")),[1]SURVEY123!$A:$A,[1]SURVEY123!$AI:$AI,"")&lt;0,"0.0000",_xlfn.XLOOKUP(($A38&amp;"_"&amp;TEXT(O$2,"yyyy-mm-dd")),[1]SURVEY123!$A:$A,[1]SURVEY123!$AI:$AI,""))</f>
        <v/>
      </c>
      <c r="P38" s="17" t="str">
        <f>IF(_xlfn.XLOOKUP(($A38&amp;"_"&amp;TEXT(P$2,"yyyy-mm-dd")),[1]SURVEY123!$A:$A,[1]SURVEY123!$AI:$AI,"")&lt;0,"0.0000",_xlfn.XLOOKUP(($A38&amp;"_"&amp;TEXT(P$2,"yyyy-mm-dd")),[1]SURVEY123!$A:$A,[1]SURVEY123!$AI:$AI,""))</f>
        <v/>
      </c>
      <c r="Q38" s="16" t="str">
        <f>IF(_xlfn.XLOOKUP(($A38&amp;"_"&amp;TEXT(Q$2,"yyyy-mm-dd")),[1]SURVEY123!$A:$A,[1]SURVEY123!$AI:$AI,"")&lt;0,"0.0000",_xlfn.XLOOKUP(($A38&amp;"_"&amp;TEXT(Q$2,"yyyy-mm-dd")),[1]SURVEY123!$A:$A,[1]SURVEY123!$AI:$AI,""))</f>
        <v/>
      </c>
      <c r="R38" s="22">
        <f t="shared" si="1"/>
        <v>0</v>
      </c>
      <c r="S38" s="22">
        <f t="shared" si="2"/>
        <v>0</v>
      </c>
      <c r="T38" s="12" t="str" cm="1">
        <f t="array" ref="T38">_xlfn.IFS(B38="","NA",R38=0, "Excellent", S38=0, "Good", OR(S38=1, S38=2), "Fair", S38&gt;=3, "Poor")</f>
        <v>Excellent</v>
      </c>
    </row>
    <row r="39" spans="1:20">
      <c r="A39" s="3" t="s">
        <v>42</v>
      </c>
      <c r="B39" s="25">
        <f t="shared" si="3"/>
        <v>0.67618374916666679</v>
      </c>
      <c r="C39" s="17">
        <f>IF(_xlfn.XLOOKUP(($A39&amp;"_"&amp;TEXT(C$2,"yyyy-mm-dd")),[1]SURVEY123!$A:$A,[1]SURVEY123!$AI:$AI,"")&lt;0,"0.0000",_xlfn.XLOOKUP(($A39&amp;"_"&amp;TEXT(C$2,"yyyy-mm-dd")),[1]SURVEY123!$A:$A,[1]SURVEY123!$AI:$AI,""))</f>
        <v>0.54799350000000002</v>
      </c>
      <c r="D39" s="17">
        <f>IF(_xlfn.XLOOKUP(($A39&amp;"_"&amp;TEXT(D$2,"yyyy-mm-dd")),[1]SURVEY123!$A:$A,[1]SURVEY123!$AI:$AI,"")&lt;0,"0.0000",_xlfn.XLOOKUP(($A39&amp;"_"&amp;TEXT(D$2,"yyyy-mm-dd")),[1]SURVEY123!$A:$A,[1]SURVEY123!$AI:$AI,""))</f>
        <v>0.59086638999999996</v>
      </c>
      <c r="E39" s="17">
        <f>IF(_xlfn.XLOOKUP(($A39&amp;"_"&amp;TEXT(E$2,"yyyy-mm-dd")),[1]SURVEY123!$A:$A,[1]SURVEY123!$AI:$AI,"")&lt;0,"0.0000",_xlfn.XLOOKUP(($A39&amp;"_"&amp;TEXT(E$2,"yyyy-mm-dd")),[1]SURVEY123!$A:$A,[1]SURVEY123!$AI:$AI,""))</f>
        <v>1.0688747000000001</v>
      </c>
      <c r="F39" s="17">
        <f>IF(_xlfn.XLOOKUP(($A39&amp;"_"&amp;TEXT(F$2,"yyyy-mm-dd")),[1]SURVEY123!$A:$A,[1]SURVEY123!$AI:$AI,"")&lt;0,"0.0000",_xlfn.XLOOKUP(($A39&amp;"_"&amp;TEXT(F$2,"yyyy-mm-dd")),[1]SURVEY123!$A:$A,[1]SURVEY123!$AI:$AI,""))</f>
        <v>0.55574058000000004</v>
      </c>
      <c r="G39" s="17">
        <f>IF(_xlfn.XLOOKUP(($A39&amp;"_"&amp;TEXT(G$2,"yyyy-mm-dd")),[1]SURVEY123!$A:$A,[1]SURVEY123!$AI:$AI,"")&lt;0,"0.0000",_xlfn.XLOOKUP(($A39&amp;"_"&amp;TEXT(G$2,"yyyy-mm-dd")),[1]SURVEY123!$A:$A,[1]SURVEY123!$AI:$AI,""))</f>
        <v>0.51598003000000003</v>
      </c>
      <c r="H39" s="17">
        <f>IF(_xlfn.XLOOKUP(($A39&amp;"_"&amp;TEXT(H$2,"yyyy-mm-dd")),[1]SURVEY123!$A:$A,[1]SURVEY123!$AI:$AI,"")&lt;0,"0.0000",_xlfn.XLOOKUP(($A39&amp;"_"&amp;TEXT(H$2,"yyyy-mm-dd")),[1]SURVEY123!$A:$A,[1]SURVEY123!$AI:$AI,""))</f>
        <v>0.51216952000000004</v>
      </c>
      <c r="I39" s="17">
        <f>IF(_xlfn.XLOOKUP(($A39&amp;"_"&amp;TEXT(I$2,"yyyy-mm-dd")),[1]SURVEY123!$A:$A,[1]SURVEY123!$AI:$AI,"")&lt;0,"0.0000",_xlfn.XLOOKUP(($A39&amp;"_"&amp;TEXT(I$2,"yyyy-mm-dd")),[1]SURVEY123!$A:$A,[1]SURVEY123!$AI:$AI,""))</f>
        <v>0.7936938899999999</v>
      </c>
      <c r="J39" s="17">
        <f>IF(_xlfn.XLOOKUP(($A39&amp;"_"&amp;TEXT(J$2,"yyyy-mm-dd")),[1]SURVEY123!$A:$A,[1]SURVEY123!$AI:$AI,"")&lt;0,"0.0000",_xlfn.XLOOKUP(($A39&amp;"_"&amp;TEXT(J$2,"yyyy-mm-dd")),[1]SURVEY123!$A:$A,[1]SURVEY123!$AI:$AI,""))</f>
        <v>0.68140290000000003</v>
      </c>
      <c r="K39" s="17">
        <f>IF(_xlfn.XLOOKUP(($A39&amp;"_"&amp;TEXT(K$2,"yyyy-mm-dd")),[1]SURVEY123!$A:$A,[1]SURVEY123!$AI:$AI,"")&lt;0,"0.0000",_xlfn.XLOOKUP(($A39&amp;"_"&amp;TEXT(K$2,"yyyy-mm-dd")),[1]SURVEY123!$A:$A,[1]SURVEY123!$AI:$AI,""))</f>
        <v>0.90103176000000007</v>
      </c>
      <c r="L39" s="17">
        <f>IF(_xlfn.XLOOKUP(($A39&amp;"_"&amp;TEXT(L$2,"yyyy-mm-dd")),[1]SURVEY123!$A:$A,[1]SURVEY123!$AI:$AI,"")&lt;0,"0.0000",_xlfn.XLOOKUP(($A39&amp;"_"&amp;TEXT(L$2,"yyyy-mm-dd")),[1]SURVEY123!$A:$A,[1]SURVEY123!$AI:$AI,""))</f>
        <v>0.55095355999999995</v>
      </c>
      <c r="M39" s="17">
        <f>IF(_xlfn.XLOOKUP(($A39&amp;"_"&amp;TEXT(M$2,"yyyy-mm-dd")),[1]SURVEY123!$A:$A,[1]SURVEY123!$AI:$AI,"")&lt;0,"0.0000",_xlfn.XLOOKUP(($A39&amp;"_"&amp;TEXT(M$2,"yyyy-mm-dd")),[1]SURVEY123!$A:$A,[1]SURVEY123!$AI:$AI,""))</f>
        <v>0.72039106000000008</v>
      </c>
      <c r="N39" s="17">
        <f>IF(_xlfn.XLOOKUP(($A39&amp;"_"&amp;TEXT(N$2,"yyyy-mm-dd")),[1]SURVEY123!$A:$A,[1]SURVEY123!$AI:$AI,"")&lt;0,"0.0000",_xlfn.XLOOKUP(($A39&amp;"_"&amp;TEXT(N$2,"yyyy-mm-dd")),[1]SURVEY123!$A:$A,[1]SURVEY123!$AI:$AI,""))</f>
        <v>0.67510709999999996</v>
      </c>
      <c r="O39" s="17" t="str">
        <f>IF(_xlfn.XLOOKUP(($A39&amp;"_"&amp;TEXT(O$2,"yyyy-mm-dd")),[1]SURVEY123!$A:$A,[1]SURVEY123!$AI:$AI,"")&lt;0,"0.0000",_xlfn.XLOOKUP(($A39&amp;"_"&amp;TEXT(O$2,"yyyy-mm-dd")),[1]SURVEY123!$A:$A,[1]SURVEY123!$AI:$AI,""))</f>
        <v/>
      </c>
      <c r="P39" s="17" t="str">
        <f>IF(_xlfn.XLOOKUP(($A39&amp;"_"&amp;TEXT(P$2,"yyyy-mm-dd")),[1]SURVEY123!$A:$A,[1]SURVEY123!$AI:$AI,"")&lt;0,"0.0000",_xlfn.XLOOKUP(($A39&amp;"_"&amp;TEXT(P$2,"yyyy-mm-dd")),[1]SURVEY123!$A:$A,[1]SURVEY123!$AI:$AI,""))</f>
        <v/>
      </c>
      <c r="Q39" s="16" t="str">
        <f>IF(_xlfn.XLOOKUP(($A39&amp;"_"&amp;TEXT(Q$2,"yyyy-mm-dd")),[1]SURVEY123!$A:$A,[1]SURVEY123!$AI:$AI,"")&lt;0,"0.0000",_xlfn.XLOOKUP(($A39&amp;"_"&amp;TEXT(Q$2,"yyyy-mm-dd")),[1]SURVEY123!$A:$A,[1]SURVEY123!$AI:$AI,""))</f>
        <v/>
      </c>
      <c r="R39" s="22">
        <f t="shared" si="1"/>
        <v>0</v>
      </c>
      <c r="S39" s="22">
        <f t="shared" si="2"/>
        <v>0</v>
      </c>
      <c r="T39" s="12" t="str" cm="1">
        <f t="array" ref="T39">_xlfn.IFS(B39="","NA",R39=0, "Excellent", S39=0, "Good", OR(S39=1, S39=2), "Fair", S39&gt;=3, "Poor")</f>
        <v>Excellent</v>
      </c>
    </row>
    <row r="40" spans="1:20">
      <c r="A40" s="3" t="s">
        <v>43</v>
      </c>
      <c r="B40" s="25" t="str">
        <f t="shared" si="3"/>
        <v/>
      </c>
      <c r="C40" s="17" t="str">
        <f>IF(_xlfn.XLOOKUP(($A40&amp;"_"&amp;TEXT(C$2,"yyyy-mm-dd")),[1]SURVEY123!$A:$A,[1]SURVEY123!$AI:$AI,"")&lt;0,"0.0000",_xlfn.XLOOKUP(($A40&amp;"_"&amp;TEXT(C$2,"yyyy-mm-dd")),[1]SURVEY123!$A:$A,[1]SURVEY123!$AI:$AI,""))</f>
        <v/>
      </c>
      <c r="D40" s="17" t="str">
        <f>IF(_xlfn.XLOOKUP(($A40&amp;"_"&amp;TEXT(D$2,"yyyy-mm-dd")),[1]SURVEY123!$A:$A,[1]SURVEY123!$AI:$AI,"")&lt;0,"0.0000",_xlfn.XLOOKUP(($A40&amp;"_"&amp;TEXT(D$2,"yyyy-mm-dd")),[1]SURVEY123!$A:$A,[1]SURVEY123!$AI:$AI,""))</f>
        <v/>
      </c>
      <c r="E40" s="17" t="str">
        <f>IF(_xlfn.XLOOKUP(($A40&amp;"_"&amp;TEXT(E$2,"yyyy-mm-dd")),[1]SURVEY123!$A:$A,[1]SURVEY123!$AI:$AI,"")&lt;0,"0.0000",_xlfn.XLOOKUP(($A40&amp;"_"&amp;TEXT(E$2,"yyyy-mm-dd")),[1]SURVEY123!$A:$A,[1]SURVEY123!$AI:$AI,""))</f>
        <v/>
      </c>
      <c r="F40" s="17" t="str">
        <f>IF(_xlfn.XLOOKUP(($A40&amp;"_"&amp;TEXT(F$2,"yyyy-mm-dd")),[1]SURVEY123!$A:$A,[1]SURVEY123!$AI:$AI,"")&lt;0,"0.0000",_xlfn.XLOOKUP(($A40&amp;"_"&amp;TEXT(F$2,"yyyy-mm-dd")),[1]SURVEY123!$A:$A,[1]SURVEY123!$AI:$AI,""))</f>
        <v/>
      </c>
      <c r="G40" s="17" t="str">
        <f>IF(_xlfn.XLOOKUP(($A40&amp;"_"&amp;TEXT(G$2,"yyyy-mm-dd")),[1]SURVEY123!$A:$A,[1]SURVEY123!$AI:$AI,"")&lt;0,"0.0000",_xlfn.XLOOKUP(($A40&amp;"_"&amp;TEXT(G$2,"yyyy-mm-dd")),[1]SURVEY123!$A:$A,[1]SURVEY123!$AI:$AI,""))</f>
        <v/>
      </c>
      <c r="H40" s="17" t="str">
        <f>IF(_xlfn.XLOOKUP(($A40&amp;"_"&amp;TEXT(H$2,"yyyy-mm-dd")),[1]SURVEY123!$A:$A,[1]SURVEY123!$AI:$AI,"")&lt;0,"0.0000",_xlfn.XLOOKUP(($A40&amp;"_"&amp;TEXT(H$2,"yyyy-mm-dd")),[1]SURVEY123!$A:$A,[1]SURVEY123!$AI:$AI,""))</f>
        <v/>
      </c>
      <c r="I40" s="17" t="str">
        <f>IF(_xlfn.XLOOKUP(($A40&amp;"_"&amp;TEXT(I$2,"yyyy-mm-dd")),[1]SURVEY123!$A:$A,[1]SURVEY123!$AI:$AI,"")&lt;0,"0.0000",_xlfn.XLOOKUP(($A40&amp;"_"&amp;TEXT(I$2,"yyyy-mm-dd")),[1]SURVEY123!$A:$A,[1]SURVEY123!$AI:$AI,""))</f>
        <v/>
      </c>
      <c r="J40" s="17" t="str">
        <f>IF(_xlfn.XLOOKUP(($A40&amp;"_"&amp;TEXT(J$2,"yyyy-mm-dd")),[1]SURVEY123!$A:$A,[1]SURVEY123!$AI:$AI,"")&lt;0,"0.0000",_xlfn.XLOOKUP(($A40&amp;"_"&amp;TEXT(J$2,"yyyy-mm-dd")),[1]SURVEY123!$A:$A,[1]SURVEY123!$AI:$AI,""))</f>
        <v/>
      </c>
      <c r="K40" s="17" t="str">
        <f>IF(_xlfn.XLOOKUP(($A40&amp;"_"&amp;TEXT(K$2,"yyyy-mm-dd")),[1]SURVEY123!$A:$A,[1]SURVEY123!$AI:$AI,"")&lt;0,"0.0000",_xlfn.XLOOKUP(($A40&amp;"_"&amp;TEXT(K$2,"yyyy-mm-dd")),[1]SURVEY123!$A:$A,[1]SURVEY123!$AI:$AI,""))</f>
        <v/>
      </c>
      <c r="L40" s="17" t="str">
        <f>IF(_xlfn.XLOOKUP(($A40&amp;"_"&amp;TEXT(L$2,"yyyy-mm-dd")),[1]SURVEY123!$A:$A,[1]SURVEY123!$AI:$AI,"")&lt;0,"0.0000",_xlfn.XLOOKUP(($A40&amp;"_"&amp;TEXT(L$2,"yyyy-mm-dd")),[1]SURVEY123!$A:$A,[1]SURVEY123!$AI:$AI,""))</f>
        <v/>
      </c>
      <c r="M40" s="17" t="str">
        <f>IF(_xlfn.XLOOKUP(($A40&amp;"_"&amp;TEXT(M$2,"yyyy-mm-dd")),[1]SURVEY123!$A:$A,[1]SURVEY123!$AI:$AI,"")&lt;0,"0.0000",_xlfn.XLOOKUP(($A40&amp;"_"&amp;TEXT(M$2,"yyyy-mm-dd")),[1]SURVEY123!$A:$A,[1]SURVEY123!$AI:$AI,""))</f>
        <v/>
      </c>
      <c r="N40" s="17" t="str">
        <f>IF(_xlfn.XLOOKUP(($A40&amp;"_"&amp;TEXT(N$2,"yyyy-mm-dd")),[1]SURVEY123!$A:$A,[1]SURVEY123!$AI:$AI,"")&lt;0,"0.0000",_xlfn.XLOOKUP(($A40&amp;"_"&amp;TEXT(N$2,"yyyy-mm-dd")),[1]SURVEY123!$A:$A,[1]SURVEY123!$AI:$AI,""))</f>
        <v/>
      </c>
      <c r="O40" s="17" t="str">
        <f>IF(_xlfn.XLOOKUP(($A40&amp;"_"&amp;TEXT(O$2,"yyyy-mm-dd")),[1]SURVEY123!$A:$A,[1]SURVEY123!$AI:$AI,"")&lt;0,"0.0000",_xlfn.XLOOKUP(($A40&amp;"_"&amp;TEXT(O$2,"yyyy-mm-dd")),[1]SURVEY123!$A:$A,[1]SURVEY123!$AI:$AI,""))</f>
        <v/>
      </c>
      <c r="P40" s="17" t="str">
        <f>IF(_xlfn.XLOOKUP(($A40&amp;"_"&amp;TEXT(P$2,"yyyy-mm-dd")),[1]SURVEY123!$A:$A,[1]SURVEY123!$AI:$AI,"")&lt;0,"0.0000",_xlfn.XLOOKUP(($A40&amp;"_"&amp;TEXT(P$2,"yyyy-mm-dd")),[1]SURVEY123!$A:$A,[1]SURVEY123!$AI:$AI,""))</f>
        <v/>
      </c>
      <c r="Q40" s="16" t="str">
        <f>IF(_xlfn.XLOOKUP(($A40&amp;"_"&amp;TEXT(Q$2,"yyyy-mm-dd")),[1]SURVEY123!$A:$A,[1]SURVEY123!$AI:$AI,"")&lt;0,"0.0000",_xlfn.XLOOKUP(($A40&amp;"_"&amp;TEXT(Q$2,"yyyy-mm-dd")),[1]SURVEY123!$A:$A,[1]SURVEY123!$AI:$AI,""))</f>
        <v/>
      </c>
      <c r="R40" s="22">
        <f t="shared" si="1"/>
        <v>0</v>
      </c>
      <c r="S40" s="22">
        <f t="shared" si="2"/>
        <v>0</v>
      </c>
      <c r="T40" s="12" t="str" cm="1">
        <f t="array" ref="T40">_xlfn.IFS(B40="","NA",R40=0, "Excellent", S40=0, "Good", OR(S40=1, S40=2), "Fair", S40&gt;=3, "Poor")</f>
        <v>NA</v>
      </c>
    </row>
    <row r="41" spans="1:20">
      <c r="A41" s="3" t="s">
        <v>44</v>
      </c>
      <c r="B41" s="25">
        <f t="shared" si="3"/>
        <v>5.3559542500000001E-2</v>
      </c>
      <c r="C41" s="17" t="str">
        <f>IF(_xlfn.XLOOKUP(($A41&amp;"_"&amp;TEXT(C$2,"yyyy-mm-dd")),[1]SURVEY123!$A:$A,[1]SURVEY123!$AI:$AI,"")&lt;0,"0.0000",_xlfn.XLOOKUP(($A41&amp;"_"&amp;TEXT(C$2,"yyyy-mm-dd")),[1]SURVEY123!$A:$A,[1]SURVEY123!$AI:$AI,""))</f>
        <v/>
      </c>
      <c r="D41" s="17" t="str">
        <f>IF(_xlfn.XLOOKUP(($A41&amp;"_"&amp;TEXT(D$2,"yyyy-mm-dd")),[1]SURVEY123!$A:$A,[1]SURVEY123!$AI:$AI,"")&lt;0,"0.0000",_xlfn.XLOOKUP(($A41&amp;"_"&amp;TEXT(D$2,"yyyy-mm-dd")),[1]SURVEY123!$A:$A,[1]SURVEY123!$AI:$AI,""))</f>
        <v/>
      </c>
      <c r="E41" s="17" t="str">
        <f>IF(_xlfn.XLOOKUP(($A41&amp;"_"&amp;TEXT(E$2,"yyyy-mm-dd")),[1]SURVEY123!$A:$A,[1]SURVEY123!$AI:$AI,"")&lt;0,"0.0000",_xlfn.XLOOKUP(($A41&amp;"_"&amp;TEXT(E$2,"yyyy-mm-dd")),[1]SURVEY123!$A:$A,[1]SURVEY123!$AI:$AI,""))</f>
        <v/>
      </c>
      <c r="F41" s="17" t="str">
        <f>IF(_xlfn.XLOOKUP(($A41&amp;"_"&amp;TEXT(F$2,"yyyy-mm-dd")),[1]SURVEY123!$A:$A,[1]SURVEY123!$AI:$AI,"")&lt;0,"0.0000",_xlfn.XLOOKUP(($A41&amp;"_"&amp;TEXT(F$2,"yyyy-mm-dd")),[1]SURVEY123!$A:$A,[1]SURVEY123!$AI:$AI,""))</f>
        <v/>
      </c>
      <c r="G41" s="17" t="str">
        <f>IF(_xlfn.XLOOKUP(($A41&amp;"_"&amp;TEXT(G$2,"yyyy-mm-dd")),[1]SURVEY123!$A:$A,[1]SURVEY123!$AI:$AI,"")&lt;0,"0.0000",_xlfn.XLOOKUP(($A41&amp;"_"&amp;TEXT(G$2,"yyyy-mm-dd")),[1]SURVEY123!$A:$A,[1]SURVEY123!$AI:$AI,""))</f>
        <v/>
      </c>
      <c r="H41" s="17" t="str">
        <f>IF(_xlfn.XLOOKUP(($A41&amp;"_"&amp;TEXT(H$2,"yyyy-mm-dd")),[1]SURVEY123!$A:$A,[1]SURVEY123!$AI:$AI,"")&lt;0,"0.0000",_xlfn.XLOOKUP(($A41&amp;"_"&amp;TEXT(H$2,"yyyy-mm-dd")),[1]SURVEY123!$A:$A,[1]SURVEY123!$AI:$AI,""))</f>
        <v/>
      </c>
      <c r="I41" s="17" t="str">
        <f>IF(_xlfn.XLOOKUP(($A41&amp;"_"&amp;TEXT(I$2,"yyyy-mm-dd")),[1]SURVEY123!$A:$A,[1]SURVEY123!$AI:$AI,"")&lt;0,"0.0000",_xlfn.XLOOKUP(($A41&amp;"_"&amp;TEXT(I$2,"yyyy-mm-dd")),[1]SURVEY123!$A:$A,[1]SURVEY123!$AI:$AI,""))</f>
        <v/>
      </c>
      <c r="J41" s="17">
        <f>IF(_xlfn.XLOOKUP(($A41&amp;"_"&amp;TEXT(J$2,"yyyy-mm-dd")),[1]SURVEY123!$A:$A,[1]SURVEY123!$AI:$AI,"")&lt;0,"0.0000",_xlfn.XLOOKUP(($A41&amp;"_"&amp;TEXT(J$2,"yyyy-mm-dd")),[1]SURVEY123!$A:$A,[1]SURVEY123!$AI:$AI,""))</f>
        <v>7.1719599999999994E-2</v>
      </c>
      <c r="K41" s="17">
        <f>IF(_xlfn.XLOOKUP(($A41&amp;"_"&amp;TEXT(K$2,"yyyy-mm-dd")),[1]SURVEY123!$A:$A,[1]SURVEY123!$AI:$AI,"")&lt;0,"0.0000",_xlfn.XLOOKUP(($A41&amp;"_"&amp;TEXT(K$2,"yyyy-mm-dd")),[1]SURVEY123!$A:$A,[1]SURVEY123!$AI:$AI,""))</f>
        <v>9.99682E-3</v>
      </c>
      <c r="L41" s="17" t="str">
        <f>IF(_xlfn.XLOOKUP(($A41&amp;"_"&amp;TEXT(L$2,"yyyy-mm-dd")),[1]SURVEY123!$A:$A,[1]SURVEY123!$AI:$AI,"")&lt;0,"0.0000",_xlfn.XLOOKUP(($A41&amp;"_"&amp;TEXT(L$2,"yyyy-mm-dd")),[1]SURVEY123!$A:$A,[1]SURVEY123!$AI:$AI,""))</f>
        <v>0.0000</v>
      </c>
      <c r="M41" s="17">
        <f>IF(_xlfn.XLOOKUP(($A41&amp;"_"&amp;TEXT(M$2,"yyyy-mm-dd")),[1]SURVEY123!$A:$A,[1]SURVEY123!$AI:$AI,"")&lt;0,"0.0000",_xlfn.XLOOKUP(($A41&amp;"_"&amp;TEXT(M$2,"yyyy-mm-dd")),[1]SURVEY123!$A:$A,[1]SURVEY123!$AI:$AI,""))</f>
        <v>0.1153724</v>
      </c>
      <c r="N41" s="17">
        <f>IF(_xlfn.XLOOKUP(($A41&amp;"_"&amp;TEXT(N$2,"yyyy-mm-dd")),[1]SURVEY123!$A:$A,[1]SURVEY123!$AI:$AI,"")&lt;0,"0.0000",_xlfn.XLOOKUP(($A41&amp;"_"&amp;TEXT(N$2,"yyyy-mm-dd")),[1]SURVEY123!$A:$A,[1]SURVEY123!$AI:$AI,""))</f>
        <v>1.7149349999999997E-2</v>
      </c>
      <c r="O41" s="17" t="str">
        <f>IF(_xlfn.XLOOKUP(($A41&amp;"_"&amp;TEXT(O$2,"yyyy-mm-dd")),[1]SURVEY123!$A:$A,[1]SURVEY123!$AI:$AI,"")&lt;0,"0.0000",_xlfn.XLOOKUP(($A41&amp;"_"&amp;TEXT(O$2,"yyyy-mm-dd")),[1]SURVEY123!$A:$A,[1]SURVEY123!$AI:$AI,""))</f>
        <v/>
      </c>
      <c r="P41" s="17" t="str">
        <f>IF(_xlfn.XLOOKUP(($A41&amp;"_"&amp;TEXT(P$2,"yyyy-mm-dd")),[1]SURVEY123!$A:$A,[1]SURVEY123!$AI:$AI,"")&lt;0,"0.0000",_xlfn.XLOOKUP(($A41&amp;"_"&amp;TEXT(P$2,"yyyy-mm-dd")),[1]SURVEY123!$A:$A,[1]SURVEY123!$AI:$AI,""))</f>
        <v/>
      </c>
      <c r="Q41" s="16" t="str">
        <f>IF(_xlfn.XLOOKUP(($A41&amp;"_"&amp;TEXT(Q$2,"yyyy-mm-dd")),[1]SURVEY123!$A:$A,[1]SURVEY123!$AI:$AI,"")&lt;0,"0.0000",_xlfn.XLOOKUP(($A41&amp;"_"&amp;TEXT(Q$2,"yyyy-mm-dd")),[1]SURVEY123!$A:$A,[1]SURVEY123!$AI:$AI,""))</f>
        <v/>
      </c>
      <c r="R41" s="22">
        <f t="shared" si="1"/>
        <v>0</v>
      </c>
      <c r="S41" s="22">
        <f t="shared" si="2"/>
        <v>0</v>
      </c>
      <c r="T41" s="12" t="str" cm="1">
        <f t="array" ref="T41">_xlfn.IFS(B41="","NA",R41=0, "Excellent", S41=0, "Good", OR(S41=1, S41=2), "Fair", S41&gt;=3, "Poor")</f>
        <v>Excellent</v>
      </c>
    </row>
    <row r="42" spans="1:20">
      <c r="A42" s="3" t="s">
        <v>45</v>
      </c>
      <c r="B42" s="25">
        <f t="shared" si="3"/>
        <v>0.22287361499999994</v>
      </c>
      <c r="C42" s="17">
        <f>IF(_xlfn.XLOOKUP(($A42&amp;"_"&amp;TEXT(C$2,"yyyy-mm-dd")),[1]SURVEY123!$A:$A,[1]SURVEY123!$AI:$AI,"")&lt;0,"0.0000",_xlfn.XLOOKUP(($A42&amp;"_"&amp;TEXT(C$2,"yyyy-mm-dd")),[1]SURVEY123!$A:$A,[1]SURVEY123!$AI:$AI,""))</f>
        <v>0.39143959</v>
      </c>
      <c r="D42" s="17">
        <f>IF(_xlfn.XLOOKUP(($A42&amp;"_"&amp;TEXT(D$2,"yyyy-mm-dd")),[1]SURVEY123!$A:$A,[1]SURVEY123!$AI:$AI,"")&lt;0,"0.0000",_xlfn.XLOOKUP(($A42&amp;"_"&amp;TEXT(D$2,"yyyy-mm-dd")),[1]SURVEY123!$A:$A,[1]SURVEY123!$AI:$AI,""))</f>
        <v>0.59252466999999998</v>
      </c>
      <c r="E42" s="17">
        <f>IF(_xlfn.XLOOKUP(($A42&amp;"_"&amp;TEXT(E$2,"yyyy-mm-dd")),[1]SURVEY123!$A:$A,[1]SURVEY123!$AI:$AI,"")&lt;0,"0.0000",_xlfn.XLOOKUP(($A42&amp;"_"&amp;TEXT(E$2,"yyyy-mm-dd")),[1]SURVEY123!$A:$A,[1]SURVEY123!$AI:$AI,""))</f>
        <v>0.43683801999999999</v>
      </c>
      <c r="F42" s="17">
        <f>IF(_xlfn.XLOOKUP(($A42&amp;"_"&amp;TEXT(F$2,"yyyy-mm-dd")),[1]SURVEY123!$A:$A,[1]SURVEY123!$AI:$AI,"")&lt;0,"0.0000",_xlfn.XLOOKUP(($A42&amp;"_"&amp;TEXT(F$2,"yyyy-mm-dd")),[1]SURVEY123!$A:$A,[1]SURVEY123!$AI:$AI,""))</f>
        <v>1.321523E-2</v>
      </c>
      <c r="G42" s="17">
        <f>IF(_xlfn.XLOOKUP(($A42&amp;"_"&amp;TEXT(G$2,"yyyy-mm-dd")),[1]SURVEY123!$A:$A,[1]SURVEY123!$AI:$AI,"")&lt;0,"0.0000",_xlfn.XLOOKUP(($A42&amp;"_"&amp;TEXT(G$2,"yyyy-mm-dd")),[1]SURVEY123!$A:$A,[1]SURVEY123!$AI:$AI,""))</f>
        <v>0.19049211999999999</v>
      </c>
      <c r="H42" s="17">
        <f>IF(_xlfn.XLOOKUP(($A42&amp;"_"&amp;TEXT(H$2,"yyyy-mm-dd")),[1]SURVEY123!$A:$A,[1]SURVEY123!$AI:$AI,"")&lt;0,"0.0000",_xlfn.XLOOKUP(($A42&amp;"_"&amp;TEXT(H$2,"yyyy-mm-dd")),[1]SURVEY123!$A:$A,[1]SURVEY123!$AI:$AI,""))</f>
        <v>0.14391651</v>
      </c>
      <c r="I42" s="17">
        <f>IF(_xlfn.XLOOKUP(($A42&amp;"_"&amp;TEXT(I$2,"yyyy-mm-dd")),[1]SURVEY123!$A:$A,[1]SURVEY123!$AI:$AI,"")&lt;0,"0.0000",_xlfn.XLOOKUP(($A42&amp;"_"&amp;TEXT(I$2,"yyyy-mm-dd")),[1]SURVEY123!$A:$A,[1]SURVEY123!$AI:$AI,""))</f>
        <v>0.32398165000000001</v>
      </c>
      <c r="J42" s="17">
        <f>IF(_xlfn.XLOOKUP(($A42&amp;"_"&amp;TEXT(J$2,"yyyy-mm-dd")),[1]SURVEY123!$A:$A,[1]SURVEY123!$AI:$AI,"")&lt;0,"0.0000",_xlfn.XLOOKUP(($A42&amp;"_"&amp;TEXT(J$2,"yyyy-mm-dd")),[1]SURVEY123!$A:$A,[1]SURVEY123!$AI:$AI,""))</f>
        <v>8.9776840000000011E-2</v>
      </c>
      <c r="K42" s="17">
        <f>IF(_xlfn.XLOOKUP(($A42&amp;"_"&amp;TEXT(K$2,"yyyy-mm-dd")),[1]SURVEY123!$A:$A,[1]SURVEY123!$AI:$AI,"")&lt;0,"0.0000",_xlfn.XLOOKUP(($A42&amp;"_"&amp;TEXT(K$2,"yyyy-mm-dd")),[1]SURVEY123!$A:$A,[1]SURVEY123!$AI:$AI,""))</f>
        <v>0.13838787999999999</v>
      </c>
      <c r="L42" s="17">
        <f>IF(_xlfn.XLOOKUP(($A42&amp;"_"&amp;TEXT(L$2,"yyyy-mm-dd")),[1]SURVEY123!$A:$A,[1]SURVEY123!$AI:$AI,"")&lt;0,"0.0000",_xlfn.XLOOKUP(($A42&amp;"_"&amp;TEXT(L$2,"yyyy-mm-dd")),[1]SURVEY123!$A:$A,[1]SURVEY123!$AI:$AI,""))</f>
        <v>3.3627279999999996E-2</v>
      </c>
      <c r="M42" s="17">
        <f>IF(_xlfn.XLOOKUP(($A42&amp;"_"&amp;TEXT(M$2,"yyyy-mm-dd")),[1]SURVEY123!$A:$A,[1]SURVEY123!$AI:$AI,"")&lt;0,"0.0000",_xlfn.XLOOKUP(($A42&amp;"_"&amp;TEXT(M$2,"yyyy-mm-dd")),[1]SURVEY123!$A:$A,[1]SURVEY123!$AI:$AI,""))</f>
        <v>0.1305752</v>
      </c>
      <c r="N42" s="17">
        <f>IF(_xlfn.XLOOKUP(($A42&amp;"_"&amp;TEXT(N$2,"yyyy-mm-dd")),[1]SURVEY123!$A:$A,[1]SURVEY123!$AI:$AI,"")&lt;0,"0.0000",_xlfn.XLOOKUP(($A42&amp;"_"&amp;TEXT(N$2,"yyyy-mm-dd")),[1]SURVEY123!$A:$A,[1]SURVEY123!$AI:$AI,""))</f>
        <v>0.18970839</v>
      </c>
      <c r="O42" s="17" t="str">
        <f>IF(_xlfn.XLOOKUP(($A42&amp;"_"&amp;TEXT(O$2,"yyyy-mm-dd")),[1]SURVEY123!$A:$A,[1]SURVEY123!$AI:$AI,"")&lt;0,"0.0000",_xlfn.XLOOKUP(($A42&amp;"_"&amp;TEXT(O$2,"yyyy-mm-dd")),[1]SURVEY123!$A:$A,[1]SURVEY123!$AI:$AI,""))</f>
        <v/>
      </c>
      <c r="P42" s="17" t="str">
        <f>IF(_xlfn.XLOOKUP(($A42&amp;"_"&amp;TEXT(P$2,"yyyy-mm-dd")),[1]SURVEY123!$A:$A,[1]SURVEY123!$AI:$AI,"")&lt;0,"0.0000",_xlfn.XLOOKUP(($A42&amp;"_"&amp;TEXT(P$2,"yyyy-mm-dd")),[1]SURVEY123!$A:$A,[1]SURVEY123!$AI:$AI,""))</f>
        <v/>
      </c>
      <c r="Q42" s="16" t="str">
        <f>IF(_xlfn.XLOOKUP(($A42&amp;"_"&amp;TEXT(Q$2,"yyyy-mm-dd")),[1]SURVEY123!$A:$A,[1]SURVEY123!$AI:$AI,"")&lt;0,"0.0000",_xlfn.XLOOKUP(($A42&amp;"_"&amp;TEXT(Q$2,"yyyy-mm-dd")),[1]SURVEY123!$A:$A,[1]SURVEY123!$AI:$AI,""))</f>
        <v/>
      </c>
      <c r="R42" s="22">
        <f t="shared" si="1"/>
        <v>0</v>
      </c>
      <c r="S42" s="22">
        <f t="shared" si="2"/>
        <v>0</v>
      </c>
      <c r="T42" s="12" t="str" cm="1">
        <f t="array" ref="T42">_xlfn.IFS(B42="","NA",R42=0, "Excellent", S42=0, "Good", OR(S42=1, S42=2), "Fair", S42&gt;=3, "Poor")</f>
        <v>Excellent</v>
      </c>
    </row>
    <row r="43" spans="1:20">
      <c r="A43" s="3" t="s">
        <v>46</v>
      </c>
      <c r="B43" s="25">
        <f t="shared" si="3"/>
        <v>9.3626224000000008E-2</v>
      </c>
      <c r="C43" s="17" t="str">
        <f>IF(_xlfn.XLOOKUP(($A43&amp;"_"&amp;TEXT(C$2,"yyyy-mm-dd")),[1]SURVEY123!$A:$A,[1]SURVEY123!$AI:$AI,"")&lt;0,"0.0000",_xlfn.XLOOKUP(($A43&amp;"_"&amp;TEXT(C$2,"yyyy-mm-dd")),[1]SURVEY123!$A:$A,[1]SURVEY123!$AI:$AI,""))</f>
        <v/>
      </c>
      <c r="D43" s="17" t="str">
        <f>IF(_xlfn.XLOOKUP(($A43&amp;"_"&amp;TEXT(D$2,"yyyy-mm-dd")),[1]SURVEY123!$A:$A,[1]SURVEY123!$AI:$AI,"")&lt;0,"0.0000",_xlfn.XLOOKUP(($A43&amp;"_"&amp;TEXT(D$2,"yyyy-mm-dd")),[1]SURVEY123!$A:$A,[1]SURVEY123!$AI:$AI,""))</f>
        <v/>
      </c>
      <c r="E43" s="17" t="str">
        <f>IF(_xlfn.XLOOKUP(($A43&amp;"_"&amp;TEXT(E$2,"yyyy-mm-dd")),[1]SURVEY123!$A:$A,[1]SURVEY123!$AI:$AI,"")&lt;0,"0.0000",_xlfn.XLOOKUP(($A43&amp;"_"&amp;TEXT(E$2,"yyyy-mm-dd")),[1]SURVEY123!$A:$A,[1]SURVEY123!$AI:$AI,""))</f>
        <v/>
      </c>
      <c r="F43" s="17" t="str">
        <f>IF(_xlfn.XLOOKUP(($A43&amp;"_"&amp;TEXT(F$2,"yyyy-mm-dd")),[1]SURVEY123!$A:$A,[1]SURVEY123!$AI:$AI,"")&lt;0,"0.0000",_xlfn.XLOOKUP(($A43&amp;"_"&amp;TEXT(F$2,"yyyy-mm-dd")),[1]SURVEY123!$A:$A,[1]SURVEY123!$AI:$AI,""))</f>
        <v/>
      </c>
      <c r="G43" s="17" t="str">
        <f>IF(_xlfn.XLOOKUP(($A43&amp;"_"&amp;TEXT(G$2,"yyyy-mm-dd")),[1]SURVEY123!$A:$A,[1]SURVEY123!$AI:$AI,"")&lt;0,"0.0000",_xlfn.XLOOKUP(($A43&amp;"_"&amp;TEXT(G$2,"yyyy-mm-dd")),[1]SURVEY123!$A:$A,[1]SURVEY123!$AI:$AI,""))</f>
        <v/>
      </c>
      <c r="H43" s="17" t="str">
        <f>IF(_xlfn.XLOOKUP(($A43&amp;"_"&amp;TEXT(H$2,"yyyy-mm-dd")),[1]SURVEY123!$A:$A,[1]SURVEY123!$AI:$AI,"")&lt;0,"0.0000",_xlfn.XLOOKUP(($A43&amp;"_"&amp;TEXT(H$2,"yyyy-mm-dd")),[1]SURVEY123!$A:$A,[1]SURVEY123!$AI:$AI,""))</f>
        <v/>
      </c>
      <c r="I43" s="17">
        <f>IF(_xlfn.XLOOKUP(($A43&amp;"_"&amp;TEXT(I$2,"yyyy-mm-dd")),[1]SURVEY123!$A:$A,[1]SURVEY123!$AI:$AI,"")&lt;0,"0.0000",_xlfn.XLOOKUP(($A43&amp;"_"&amp;TEXT(I$2,"yyyy-mm-dd")),[1]SURVEY123!$A:$A,[1]SURVEY123!$AI:$AI,""))</f>
        <v>0.15736150000000002</v>
      </c>
      <c r="J43" s="17">
        <f>IF(_xlfn.XLOOKUP(($A43&amp;"_"&amp;TEXT(J$2,"yyyy-mm-dd")),[1]SURVEY123!$A:$A,[1]SURVEY123!$AI:$AI,"")&lt;0,"0.0000",_xlfn.XLOOKUP(($A43&amp;"_"&amp;TEXT(J$2,"yyyy-mm-dd")),[1]SURVEY123!$A:$A,[1]SURVEY123!$AI:$AI,""))</f>
        <v>7.3668620000000004E-2</v>
      </c>
      <c r="K43" s="17">
        <f>IF(_xlfn.XLOOKUP(($A43&amp;"_"&amp;TEXT(K$2,"yyyy-mm-dd")),[1]SURVEY123!$A:$A,[1]SURVEY123!$AI:$AI,"")&lt;0,"0.0000",_xlfn.XLOOKUP(($A43&amp;"_"&amp;TEXT(K$2,"yyyy-mm-dd")),[1]SURVEY123!$A:$A,[1]SURVEY123!$AI:$AI,""))</f>
        <v>2.4842199999999998E-2</v>
      </c>
      <c r="L43" s="17" t="str">
        <f>IF(_xlfn.XLOOKUP(($A43&amp;"_"&amp;TEXT(L$2,"yyyy-mm-dd")),[1]SURVEY123!$A:$A,[1]SURVEY123!$AI:$AI,"")&lt;0,"0.0000",_xlfn.XLOOKUP(($A43&amp;"_"&amp;TEXT(L$2,"yyyy-mm-dd")),[1]SURVEY123!$A:$A,[1]SURVEY123!$AI:$AI,""))</f>
        <v/>
      </c>
      <c r="M43" s="17">
        <f>IF(_xlfn.XLOOKUP(($A43&amp;"_"&amp;TEXT(M$2,"yyyy-mm-dd")),[1]SURVEY123!$A:$A,[1]SURVEY123!$AI:$AI,"")&lt;0,"0.0000",_xlfn.XLOOKUP(($A43&amp;"_"&amp;TEXT(M$2,"yyyy-mm-dd")),[1]SURVEY123!$A:$A,[1]SURVEY123!$AI:$AI,""))</f>
        <v>6.5551699999999991E-2</v>
      </c>
      <c r="N43" s="17">
        <f>IF(_xlfn.XLOOKUP(($A43&amp;"_"&amp;TEXT(N$2,"yyyy-mm-dd")),[1]SURVEY123!$A:$A,[1]SURVEY123!$AI:$AI,"")&lt;0,"0.0000",_xlfn.XLOOKUP(($A43&amp;"_"&amp;TEXT(N$2,"yyyy-mm-dd")),[1]SURVEY123!$A:$A,[1]SURVEY123!$AI:$AI,""))</f>
        <v>0.14670710000000001</v>
      </c>
      <c r="O43" s="17" t="str">
        <f>IF(_xlfn.XLOOKUP(($A43&amp;"_"&amp;TEXT(O$2,"yyyy-mm-dd")),[1]SURVEY123!$A:$A,[1]SURVEY123!$AI:$AI,"")&lt;0,"0.0000",_xlfn.XLOOKUP(($A43&amp;"_"&amp;TEXT(O$2,"yyyy-mm-dd")),[1]SURVEY123!$A:$A,[1]SURVEY123!$AI:$AI,""))</f>
        <v/>
      </c>
      <c r="P43" s="17" t="str">
        <f>IF(_xlfn.XLOOKUP(($A43&amp;"_"&amp;TEXT(P$2,"yyyy-mm-dd")),[1]SURVEY123!$A:$A,[1]SURVEY123!$AI:$AI,"")&lt;0,"0.0000",_xlfn.XLOOKUP(($A43&amp;"_"&amp;TEXT(P$2,"yyyy-mm-dd")),[1]SURVEY123!$A:$A,[1]SURVEY123!$AI:$AI,""))</f>
        <v/>
      </c>
      <c r="Q43" s="16" t="str">
        <f>IF(_xlfn.XLOOKUP(($A43&amp;"_"&amp;TEXT(Q$2,"yyyy-mm-dd")),[1]SURVEY123!$A:$A,[1]SURVEY123!$AI:$AI,"")&lt;0,"0.0000",_xlfn.XLOOKUP(($A43&amp;"_"&amp;TEXT(Q$2,"yyyy-mm-dd")),[1]SURVEY123!$A:$A,[1]SURVEY123!$AI:$AI,""))</f>
        <v/>
      </c>
      <c r="R43" s="22">
        <f t="shared" si="1"/>
        <v>0</v>
      </c>
      <c r="S43" s="22">
        <f t="shared" si="2"/>
        <v>0</v>
      </c>
      <c r="T43" s="12" t="str" cm="1">
        <f t="array" ref="T43">_xlfn.IFS(B43="","NA",R43=0, "Excellent", S43=0, "Good", OR(S43=1, S43=2), "Fair", S43&gt;=3, "Poor")</f>
        <v>Excellent</v>
      </c>
    </row>
    <row r="44" spans="1:20">
      <c r="A44" s="3" t="s">
        <v>47</v>
      </c>
      <c r="B44" s="25">
        <f t="shared" si="3"/>
        <v>0.36382688000000002</v>
      </c>
      <c r="C44" s="17">
        <f>IF(_xlfn.XLOOKUP(($A44&amp;"_"&amp;TEXT(C$2,"yyyy-mm-dd")),[1]SURVEY123!$A:$A,[1]SURVEY123!$AI:$AI,"")&lt;0,"0.0000",_xlfn.XLOOKUP(($A44&amp;"_"&amp;TEXT(C$2,"yyyy-mm-dd")),[1]SURVEY123!$A:$A,[1]SURVEY123!$AI:$AI,""))</f>
        <v>0.24441132999999998</v>
      </c>
      <c r="D44" s="17">
        <f>IF(_xlfn.XLOOKUP(($A44&amp;"_"&amp;TEXT(D$2,"yyyy-mm-dd")),[1]SURVEY123!$A:$A,[1]SURVEY123!$AI:$AI,"")&lt;0,"0.0000",_xlfn.XLOOKUP(($A44&amp;"_"&amp;TEXT(D$2,"yyyy-mm-dd")),[1]SURVEY123!$A:$A,[1]SURVEY123!$AI:$AI,""))</f>
        <v>0.64692046999999986</v>
      </c>
      <c r="E44" s="17">
        <f>IF(_xlfn.XLOOKUP(($A44&amp;"_"&amp;TEXT(E$2,"yyyy-mm-dd")),[1]SURVEY123!$A:$A,[1]SURVEY123!$AI:$AI,"")&lt;0,"0.0000",_xlfn.XLOOKUP(($A44&amp;"_"&amp;TEXT(E$2,"yyyy-mm-dd")),[1]SURVEY123!$A:$A,[1]SURVEY123!$AI:$AI,""))</f>
        <v>0.74066234999999991</v>
      </c>
      <c r="F44" s="17">
        <f>IF(_xlfn.XLOOKUP(($A44&amp;"_"&amp;TEXT(F$2,"yyyy-mm-dd")),[1]SURVEY123!$A:$A,[1]SURVEY123!$AI:$AI,"")&lt;0,"0.0000",_xlfn.XLOOKUP(($A44&amp;"_"&amp;TEXT(F$2,"yyyy-mm-dd")),[1]SURVEY123!$A:$A,[1]SURVEY123!$AI:$AI,""))</f>
        <v>0.35625316000000001</v>
      </c>
      <c r="G44" s="17">
        <f>IF(_xlfn.XLOOKUP(($A44&amp;"_"&amp;TEXT(G$2,"yyyy-mm-dd")),[1]SURVEY123!$A:$A,[1]SURVEY123!$AI:$AI,"")&lt;0,"0.0000",_xlfn.XLOOKUP(($A44&amp;"_"&amp;TEXT(G$2,"yyyy-mm-dd")),[1]SURVEY123!$A:$A,[1]SURVEY123!$AI:$AI,""))</f>
        <v>0.34371334999999997</v>
      </c>
      <c r="H44" s="17">
        <f>IF(_xlfn.XLOOKUP(($A44&amp;"_"&amp;TEXT(H$2,"yyyy-mm-dd")),[1]SURVEY123!$A:$A,[1]SURVEY123!$AI:$AI,"")&lt;0,"0.0000",_xlfn.XLOOKUP(($A44&amp;"_"&amp;TEXT(H$2,"yyyy-mm-dd")),[1]SURVEY123!$A:$A,[1]SURVEY123!$AI:$AI,""))</f>
        <v>0.36492378999999997</v>
      </c>
      <c r="I44" s="17">
        <f>IF(_xlfn.XLOOKUP(($A44&amp;"_"&amp;TEXT(I$2,"yyyy-mm-dd")),[1]SURVEY123!$A:$A,[1]SURVEY123!$AI:$AI,"")&lt;0,"0.0000",_xlfn.XLOOKUP(($A44&amp;"_"&amp;TEXT(I$2,"yyyy-mm-dd")),[1]SURVEY123!$A:$A,[1]SURVEY123!$AI:$AI,""))</f>
        <v>0.31237657000000002</v>
      </c>
      <c r="J44" s="17">
        <f>IF(_xlfn.XLOOKUP(($A44&amp;"_"&amp;TEXT(J$2,"yyyy-mm-dd")),[1]SURVEY123!$A:$A,[1]SURVEY123!$AI:$AI,"")&lt;0,"0.0000",_xlfn.XLOOKUP(($A44&amp;"_"&amp;TEXT(J$2,"yyyy-mm-dd")),[1]SURVEY123!$A:$A,[1]SURVEY123!$AI:$AI,""))</f>
        <v>0.31378486</v>
      </c>
      <c r="K44" s="17">
        <f>IF(_xlfn.XLOOKUP(($A44&amp;"_"&amp;TEXT(K$2,"yyyy-mm-dd")),[1]SURVEY123!$A:$A,[1]SURVEY123!$AI:$AI,"")&lt;0,"0.0000",_xlfn.XLOOKUP(($A44&amp;"_"&amp;TEXT(K$2,"yyyy-mm-dd")),[1]SURVEY123!$A:$A,[1]SURVEY123!$AI:$AI,""))</f>
        <v>7.6386340000000011E-2</v>
      </c>
      <c r="L44" s="17">
        <f>IF(_xlfn.XLOOKUP(($A44&amp;"_"&amp;TEXT(L$2,"yyyy-mm-dd")),[1]SURVEY123!$A:$A,[1]SURVEY123!$AI:$AI,"")&lt;0,"0.0000",_xlfn.XLOOKUP(($A44&amp;"_"&amp;TEXT(L$2,"yyyy-mm-dd")),[1]SURVEY123!$A:$A,[1]SURVEY123!$AI:$AI,""))</f>
        <v>0.14189774999999999</v>
      </c>
      <c r="M44" s="17" t="str">
        <f>IF(_xlfn.XLOOKUP(($A44&amp;"_"&amp;TEXT(M$2,"yyyy-mm-dd")),[1]SURVEY123!$A:$A,[1]SURVEY123!$AI:$AI,"")&lt;0,"0.0000",_xlfn.XLOOKUP(($A44&amp;"_"&amp;TEXT(M$2,"yyyy-mm-dd")),[1]SURVEY123!$A:$A,[1]SURVEY123!$AI:$AI,""))</f>
        <v/>
      </c>
      <c r="N44" s="17">
        <f>IF(_xlfn.XLOOKUP(($A44&amp;"_"&amp;TEXT(N$2,"yyyy-mm-dd")),[1]SURVEY123!$A:$A,[1]SURVEY123!$AI:$AI,"")&lt;0,"0.0000",_xlfn.XLOOKUP(($A44&amp;"_"&amp;TEXT(N$2,"yyyy-mm-dd")),[1]SURVEY123!$A:$A,[1]SURVEY123!$AI:$AI,""))</f>
        <v>0.46076571</v>
      </c>
      <c r="O44" s="17" t="str">
        <f>IF(_xlfn.XLOOKUP(($A44&amp;"_"&amp;TEXT(O$2,"yyyy-mm-dd")),[1]SURVEY123!$A:$A,[1]SURVEY123!$AI:$AI,"")&lt;0,"0.0000",_xlfn.XLOOKUP(($A44&amp;"_"&amp;TEXT(O$2,"yyyy-mm-dd")),[1]SURVEY123!$A:$A,[1]SURVEY123!$AI:$AI,""))</f>
        <v/>
      </c>
      <c r="P44" s="17" t="str">
        <f>IF(_xlfn.XLOOKUP(($A44&amp;"_"&amp;TEXT(P$2,"yyyy-mm-dd")),[1]SURVEY123!$A:$A,[1]SURVEY123!$AI:$AI,"")&lt;0,"0.0000",_xlfn.XLOOKUP(($A44&amp;"_"&amp;TEXT(P$2,"yyyy-mm-dd")),[1]SURVEY123!$A:$A,[1]SURVEY123!$AI:$AI,""))</f>
        <v/>
      </c>
      <c r="Q44" s="16" t="str">
        <f>IF(_xlfn.XLOOKUP(($A44&amp;"_"&amp;TEXT(Q$2,"yyyy-mm-dd")),[1]SURVEY123!$A:$A,[1]SURVEY123!$AI:$AI,"")&lt;0,"0.0000",_xlfn.XLOOKUP(($A44&amp;"_"&amp;TEXT(Q$2,"yyyy-mm-dd")),[1]SURVEY123!$A:$A,[1]SURVEY123!$AI:$AI,""))</f>
        <v/>
      </c>
      <c r="R44" s="22">
        <f t="shared" si="1"/>
        <v>0</v>
      </c>
      <c r="S44" s="22">
        <f t="shared" si="2"/>
        <v>0</v>
      </c>
      <c r="T44" s="12" t="str" cm="1">
        <f t="array" ref="T44">_xlfn.IFS(B44="","NA",R44=0, "Excellent", S44=0, "Good", OR(S44=1, S44=2), "Fair", S44&gt;=3, "Poor")</f>
        <v>Excellent</v>
      </c>
    </row>
    <row r="45" spans="1:20">
      <c r="A45" s="3" t="s">
        <v>48</v>
      </c>
      <c r="B45" s="25">
        <f t="shared" si="3"/>
        <v>0.28072751727272727</v>
      </c>
      <c r="C45" s="17" t="str">
        <f>IF(_xlfn.XLOOKUP(($A45&amp;"_"&amp;TEXT(C$2,"yyyy-mm-dd")),[1]SURVEY123!$A:$A,[1]SURVEY123!$AI:$AI,"")&lt;0,"0.0000",_xlfn.XLOOKUP(($A45&amp;"_"&amp;TEXT(C$2,"yyyy-mm-dd")),[1]SURVEY123!$A:$A,[1]SURVEY123!$AI:$AI,""))</f>
        <v/>
      </c>
      <c r="D45" s="17">
        <f>IF(_xlfn.XLOOKUP(($A45&amp;"_"&amp;TEXT(D$2,"yyyy-mm-dd")),[1]SURVEY123!$A:$A,[1]SURVEY123!$AI:$AI,"")&lt;0,"0.0000",_xlfn.XLOOKUP(($A45&amp;"_"&amp;TEXT(D$2,"yyyy-mm-dd")),[1]SURVEY123!$A:$A,[1]SURVEY123!$AI:$AI,""))</f>
        <v>0.28519488000000004</v>
      </c>
      <c r="E45" s="17">
        <f>IF(_xlfn.XLOOKUP(($A45&amp;"_"&amp;TEXT(E$2,"yyyy-mm-dd")),[1]SURVEY123!$A:$A,[1]SURVEY123!$AI:$AI,"")&lt;0,"0.0000",_xlfn.XLOOKUP(($A45&amp;"_"&amp;TEXT(E$2,"yyyy-mm-dd")),[1]SURVEY123!$A:$A,[1]SURVEY123!$AI:$AI,""))</f>
        <v>0.2094607</v>
      </c>
      <c r="F45" s="17">
        <f>IF(_xlfn.XLOOKUP(($A45&amp;"_"&amp;TEXT(F$2,"yyyy-mm-dd")),[1]SURVEY123!$A:$A,[1]SURVEY123!$AI:$AI,"")&lt;0,"0.0000",_xlfn.XLOOKUP(($A45&amp;"_"&amp;TEXT(F$2,"yyyy-mm-dd")),[1]SURVEY123!$A:$A,[1]SURVEY123!$AI:$AI,""))</f>
        <v>0.31043025999999996</v>
      </c>
      <c r="G45" s="17">
        <f>IF(_xlfn.XLOOKUP(($A45&amp;"_"&amp;TEXT(G$2,"yyyy-mm-dd")),[1]SURVEY123!$A:$A,[1]SURVEY123!$AI:$AI,"")&lt;0,"0.0000",_xlfn.XLOOKUP(($A45&amp;"_"&amp;TEXT(G$2,"yyyy-mm-dd")),[1]SURVEY123!$A:$A,[1]SURVEY123!$AI:$AI,""))</f>
        <v>0.39224797</v>
      </c>
      <c r="H45" s="17">
        <f>IF(_xlfn.XLOOKUP(($A45&amp;"_"&amp;TEXT(H$2,"yyyy-mm-dd")),[1]SURVEY123!$A:$A,[1]SURVEY123!$AI:$AI,"")&lt;0,"0.0000",_xlfn.XLOOKUP(($A45&amp;"_"&amp;TEXT(H$2,"yyyy-mm-dd")),[1]SURVEY123!$A:$A,[1]SURVEY123!$AI:$AI,""))</f>
        <v>0.45556495999999996</v>
      </c>
      <c r="I45" s="17">
        <f>IF(_xlfn.XLOOKUP(($A45&amp;"_"&amp;TEXT(I$2,"yyyy-mm-dd")),[1]SURVEY123!$A:$A,[1]SURVEY123!$AI:$AI,"")&lt;0,"0.0000",_xlfn.XLOOKUP(($A45&amp;"_"&amp;TEXT(I$2,"yyyy-mm-dd")),[1]SURVEY123!$A:$A,[1]SURVEY123!$AI:$AI,""))</f>
        <v>0.47146152000000002</v>
      </c>
      <c r="J45" s="17">
        <f>IF(_xlfn.XLOOKUP(($A45&amp;"_"&amp;TEXT(J$2,"yyyy-mm-dd")),[1]SURVEY123!$A:$A,[1]SURVEY123!$AI:$AI,"")&lt;0,"0.0000",_xlfn.XLOOKUP(($A45&amp;"_"&amp;TEXT(J$2,"yyyy-mm-dd")),[1]SURVEY123!$A:$A,[1]SURVEY123!$AI:$AI,""))</f>
        <v>0.37774301000000005</v>
      </c>
      <c r="K45" s="17">
        <f>IF(_xlfn.XLOOKUP(($A45&amp;"_"&amp;TEXT(K$2,"yyyy-mm-dd")),[1]SURVEY123!$A:$A,[1]SURVEY123!$AI:$AI,"")&lt;0,"0.0000",_xlfn.XLOOKUP(($A45&amp;"_"&amp;TEXT(K$2,"yyyy-mm-dd")),[1]SURVEY123!$A:$A,[1]SURVEY123!$AI:$AI,""))</f>
        <v>0.21784796000000001</v>
      </c>
      <c r="L45" s="17">
        <f>IF(_xlfn.XLOOKUP(($A45&amp;"_"&amp;TEXT(L$2,"yyyy-mm-dd")),[1]SURVEY123!$A:$A,[1]SURVEY123!$AI:$AI,"")&lt;0,"0.0000",_xlfn.XLOOKUP(($A45&amp;"_"&amp;TEXT(L$2,"yyyy-mm-dd")),[1]SURVEY123!$A:$A,[1]SURVEY123!$AI:$AI,""))</f>
        <v>0.22380586999999999</v>
      </c>
      <c r="M45" s="17">
        <f>IF(_xlfn.XLOOKUP(($A45&amp;"_"&amp;TEXT(M$2,"yyyy-mm-dd")),[1]SURVEY123!$A:$A,[1]SURVEY123!$AI:$AI,"")&lt;0,"0.0000",_xlfn.XLOOKUP(($A45&amp;"_"&amp;TEXT(M$2,"yyyy-mm-dd")),[1]SURVEY123!$A:$A,[1]SURVEY123!$AI:$AI,""))</f>
        <v>6.0194770000000002E-2</v>
      </c>
      <c r="N45" s="17">
        <f>IF(_xlfn.XLOOKUP(($A45&amp;"_"&amp;TEXT(N$2,"yyyy-mm-dd")),[1]SURVEY123!$A:$A,[1]SURVEY123!$AI:$AI,"")&lt;0,"0.0000",_xlfn.XLOOKUP(($A45&amp;"_"&amp;TEXT(N$2,"yyyy-mm-dd")),[1]SURVEY123!$A:$A,[1]SURVEY123!$AI:$AI,""))</f>
        <v>8.405079E-2</v>
      </c>
      <c r="O45" s="17" t="str">
        <f>IF(_xlfn.XLOOKUP(($A45&amp;"_"&amp;TEXT(O$2,"yyyy-mm-dd")),[1]SURVEY123!$A:$A,[1]SURVEY123!$AI:$AI,"")&lt;0,"0.0000",_xlfn.XLOOKUP(($A45&amp;"_"&amp;TEXT(O$2,"yyyy-mm-dd")),[1]SURVEY123!$A:$A,[1]SURVEY123!$AI:$AI,""))</f>
        <v/>
      </c>
      <c r="P45" s="17" t="str">
        <f>IF(_xlfn.XLOOKUP(($A45&amp;"_"&amp;TEXT(P$2,"yyyy-mm-dd")),[1]SURVEY123!$A:$A,[1]SURVEY123!$AI:$AI,"")&lt;0,"0.0000",_xlfn.XLOOKUP(($A45&amp;"_"&amp;TEXT(P$2,"yyyy-mm-dd")),[1]SURVEY123!$A:$A,[1]SURVEY123!$AI:$AI,""))</f>
        <v/>
      </c>
      <c r="Q45" s="16" t="str">
        <f>IF(_xlfn.XLOOKUP(($A45&amp;"_"&amp;TEXT(Q$2,"yyyy-mm-dd")),[1]SURVEY123!$A:$A,[1]SURVEY123!$AI:$AI,"")&lt;0,"0.0000",_xlfn.XLOOKUP(($A45&amp;"_"&amp;TEXT(Q$2,"yyyy-mm-dd")),[1]SURVEY123!$A:$A,[1]SURVEY123!$AI:$AI,""))</f>
        <v/>
      </c>
      <c r="R45" s="22">
        <f t="shared" si="1"/>
        <v>0</v>
      </c>
      <c r="S45" s="22">
        <f t="shared" si="2"/>
        <v>0</v>
      </c>
      <c r="T45" s="12" t="str" cm="1">
        <f t="array" ref="T45">_xlfn.IFS(B45="","NA",R45=0, "Excellent", S45=0, "Good", OR(S45=1, S45=2), "Fair", S45&gt;=3, "Poor")</f>
        <v>Excellent</v>
      </c>
    </row>
    <row r="46" spans="1:20">
      <c r="A46" s="3" t="s">
        <v>49</v>
      </c>
      <c r="B46" s="25">
        <f t="shared" si="3"/>
        <v>0.57872151750000012</v>
      </c>
      <c r="C46" s="17">
        <f>IF(_xlfn.XLOOKUP(($A46&amp;"_"&amp;TEXT(C$2,"yyyy-mm-dd")),[1]SURVEY123!$A:$A,[1]SURVEY123!$AI:$AI,"")&lt;0,"0.0000",_xlfn.XLOOKUP(($A46&amp;"_"&amp;TEXT(C$2,"yyyy-mm-dd")),[1]SURVEY123!$A:$A,[1]SURVEY123!$AI:$AI,""))</f>
        <v>0.99769219999999992</v>
      </c>
      <c r="D46" s="17">
        <f>IF(_xlfn.XLOOKUP(($A46&amp;"_"&amp;TEXT(D$2,"yyyy-mm-dd")),[1]SURVEY123!$A:$A,[1]SURVEY123!$AI:$AI,"")&lt;0,"0.0000",_xlfn.XLOOKUP(($A46&amp;"_"&amp;TEXT(D$2,"yyyy-mm-dd")),[1]SURVEY123!$A:$A,[1]SURVEY123!$AI:$AI,""))</f>
        <v>1.2007970800000001</v>
      </c>
      <c r="E46" s="17">
        <f>IF(_xlfn.XLOOKUP(($A46&amp;"_"&amp;TEXT(E$2,"yyyy-mm-dd")),[1]SURVEY123!$A:$A,[1]SURVEY123!$AI:$AI,"")&lt;0,"0.0000",_xlfn.XLOOKUP(($A46&amp;"_"&amp;TEXT(E$2,"yyyy-mm-dd")),[1]SURVEY123!$A:$A,[1]SURVEY123!$AI:$AI,""))</f>
        <v>1.0154080000000001</v>
      </c>
      <c r="F46" s="17">
        <f>IF(_xlfn.XLOOKUP(($A46&amp;"_"&amp;TEXT(F$2,"yyyy-mm-dd")),[1]SURVEY123!$A:$A,[1]SURVEY123!$AI:$AI,"")&lt;0,"0.0000",_xlfn.XLOOKUP(($A46&amp;"_"&amp;TEXT(F$2,"yyyy-mm-dd")),[1]SURVEY123!$A:$A,[1]SURVEY123!$AI:$AI,""))</f>
        <v>0.44300605000000004</v>
      </c>
      <c r="G46" s="17">
        <f>IF(_xlfn.XLOOKUP(($A46&amp;"_"&amp;TEXT(G$2,"yyyy-mm-dd")),[1]SURVEY123!$A:$A,[1]SURVEY123!$AI:$AI,"")&lt;0,"0.0000",_xlfn.XLOOKUP(($A46&amp;"_"&amp;TEXT(G$2,"yyyy-mm-dd")),[1]SURVEY123!$A:$A,[1]SURVEY123!$AI:$AI,""))</f>
        <v>0.46223478999999995</v>
      </c>
      <c r="H46" s="17">
        <f>IF(_xlfn.XLOOKUP(($A46&amp;"_"&amp;TEXT(H$2,"yyyy-mm-dd")),[1]SURVEY123!$A:$A,[1]SURVEY123!$AI:$AI,"")&lt;0,"0.0000",_xlfn.XLOOKUP(($A46&amp;"_"&amp;TEXT(H$2,"yyyy-mm-dd")),[1]SURVEY123!$A:$A,[1]SURVEY123!$AI:$AI,""))</f>
        <v>0.76400548999999995</v>
      </c>
      <c r="I46" s="17">
        <f>IF(_xlfn.XLOOKUP(($A46&amp;"_"&amp;TEXT(I$2,"yyyy-mm-dd")),[1]SURVEY123!$A:$A,[1]SURVEY123!$AI:$AI,"")&lt;0,"0.0000",_xlfn.XLOOKUP(($A46&amp;"_"&amp;TEXT(I$2,"yyyy-mm-dd")),[1]SURVEY123!$A:$A,[1]SURVEY123!$AI:$AI,""))</f>
        <v>0.16029779999999999</v>
      </c>
      <c r="J46" s="17">
        <f>IF(_xlfn.XLOOKUP(($A46&amp;"_"&amp;TEXT(J$2,"yyyy-mm-dd")),[1]SURVEY123!$A:$A,[1]SURVEY123!$AI:$AI,"")&lt;0,"0.0000",_xlfn.XLOOKUP(($A46&amp;"_"&amp;TEXT(J$2,"yyyy-mm-dd")),[1]SURVEY123!$A:$A,[1]SURVEY123!$AI:$AI,""))</f>
        <v>1.0812899999999999</v>
      </c>
      <c r="K46" s="17">
        <f>IF(_xlfn.XLOOKUP(($A46&amp;"_"&amp;TEXT(K$2,"yyyy-mm-dd")),[1]SURVEY123!$A:$A,[1]SURVEY123!$AI:$AI,"")&lt;0,"0.0000",_xlfn.XLOOKUP(($A46&amp;"_"&amp;TEXT(K$2,"yyyy-mm-dd")),[1]SURVEY123!$A:$A,[1]SURVEY123!$AI:$AI,""))</f>
        <v>0.1081073</v>
      </c>
      <c r="L46" s="17">
        <f>IF(_xlfn.XLOOKUP(($A46&amp;"_"&amp;TEXT(L$2,"yyyy-mm-dd")),[1]SURVEY123!$A:$A,[1]SURVEY123!$AI:$AI,"")&lt;0,"0.0000",_xlfn.XLOOKUP(($A46&amp;"_"&amp;TEXT(L$2,"yyyy-mm-dd")),[1]SURVEY123!$A:$A,[1]SURVEY123!$AI:$AI,""))</f>
        <v>0.26459485999999999</v>
      </c>
      <c r="M46" s="17">
        <f>IF(_xlfn.XLOOKUP(($A46&amp;"_"&amp;TEXT(M$2,"yyyy-mm-dd")),[1]SURVEY123!$A:$A,[1]SURVEY123!$AI:$AI,"")&lt;0,"0.0000",_xlfn.XLOOKUP(($A46&amp;"_"&amp;TEXT(M$2,"yyyy-mm-dd")),[1]SURVEY123!$A:$A,[1]SURVEY123!$AI:$AI,""))</f>
        <v>0.36919650000000004</v>
      </c>
      <c r="N46" s="17">
        <f>IF(_xlfn.XLOOKUP(($A46&amp;"_"&amp;TEXT(N$2,"yyyy-mm-dd")),[1]SURVEY123!$A:$A,[1]SURVEY123!$AI:$AI,"")&lt;0,"0.0000",_xlfn.XLOOKUP(($A46&amp;"_"&amp;TEXT(N$2,"yyyy-mm-dd")),[1]SURVEY123!$A:$A,[1]SURVEY123!$AI:$AI,""))</f>
        <v>7.8028139999999996E-2</v>
      </c>
      <c r="O46" s="17" t="str">
        <f>IF(_xlfn.XLOOKUP(($A46&amp;"_"&amp;TEXT(O$2,"yyyy-mm-dd")),[1]SURVEY123!$A:$A,[1]SURVEY123!$AI:$AI,"")&lt;0,"0.0000",_xlfn.XLOOKUP(($A46&amp;"_"&amp;TEXT(O$2,"yyyy-mm-dd")),[1]SURVEY123!$A:$A,[1]SURVEY123!$AI:$AI,""))</f>
        <v/>
      </c>
      <c r="P46" s="17" t="str">
        <f>IF(_xlfn.XLOOKUP(($A46&amp;"_"&amp;TEXT(P$2,"yyyy-mm-dd")),[1]SURVEY123!$A:$A,[1]SURVEY123!$AI:$AI,"")&lt;0,"0.0000",_xlfn.XLOOKUP(($A46&amp;"_"&amp;TEXT(P$2,"yyyy-mm-dd")),[1]SURVEY123!$A:$A,[1]SURVEY123!$AI:$AI,""))</f>
        <v/>
      </c>
      <c r="Q46" s="16" t="str">
        <f>IF(_xlfn.XLOOKUP(($A46&amp;"_"&amp;TEXT(Q$2,"yyyy-mm-dd")),[1]SURVEY123!$A:$A,[1]SURVEY123!$AI:$AI,"")&lt;0,"0.0000",_xlfn.XLOOKUP(($A46&amp;"_"&amp;TEXT(Q$2,"yyyy-mm-dd")),[1]SURVEY123!$A:$A,[1]SURVEY123!$AI:$AI,""))</f>
        <v/>
      </c>
      <c r="R46" s="22">
        <f t="shared" si="1"/>
        <v>0</v>
      </c>
      <c r="S46" s="22">
        <f t="shared" si="2"/>
        <v>0</v>
      </c>
      <c r="T46" s="12" t="str" cm="1">
        <f t="array" ref="T46">_xlfn.IFS(B46="","NA",R46=0, "Excellent", S46=0, "Good", OR(S46=1, S46=2), "Fair", S46&gt;=3, "Poor")</f>
        <v>Excellent</v>
      </c>
    </row>
    <row r="47" spans="1:20">
      <c r="A47" s="3" t="s">
        <v>50</v>
      </c>
      <c r="B47" s="25">
        <f t="shared" si="3"/>
        <v>0.64898731999999992</v>
      </c>
      <c r="C47" s="17">
        <f>IF(_xlfn.XLOOKUP(($A47&amp;"_"&amp;TEXT(C$2,"yyyy-mm-dd")),[1]SURVEY123!$A:$A,[1]SURVEY123!$AI:$AI,"")&lt;0,"0.0000",_xlfn.XLOOKUP(($A47&amp;"_"&amp;TEXT(C$2,"yyyy-mm-dd")),[1]SURVEY123!$A:$A,[1]SURVEY123!$AI:$AI,""))</f>
        <v>0.13398953999999999</v>
      </c>
      <c r="D47" s="17">
        <f>IF(_xlfn.XLOOKUP(($A47&amp;"_"&amp;TEXT(D$2,"yyyy-mm-dd")),[1]SURVEY123!$A:$A,[1]SURVEY123!$AI:$AI,"")&lt;0,"0.0000",_xlfn.XLOOKUP(($A47&amp;"_"&amp;TEXT(D$2,"yyyy-mm-dd")),[1]SURVEY123!$A:$A,[1]SURVEY123!$AI:$AI,""))</f>
        <v>0.45935998</v>
      </c>
      <c r="E47" s="17">
        <f>IF(_xlfn.XLOOKUP(($A47&amp;"_"&amp;TEXT(E$2,"yyyy-mm-dd")),[1]SURVEY123!$A:$A,[1]SURVEY123!$AI:$AI,"")&lt;0,"0.0000",_xlfn.XLOOKUP(($A47&amp;"_"&amp;TEXT(E$2,"yyyy-mm-dd")),[1]SURVEY123!$A:$A,[1]SURVEY123!$AI:$AI,""))</f>
        <v>0.33683180000000001</v>
      </c>
      <c r="F47" s="17">
        <f>IF(_xlfn.XLOOKUP(($A47&amp;"_"&amp;TEXT(F$2,"yyyy-mm-dd")),[1]SURVEY123!$A:$A,[1]SURVEY123!$AI:$AI,"")&lt;0,"0.0000",_xlfn.XLOOKUP(($A47&amp;"_"&amp;TEXT(F$2,"yyyy-mm-dd")),[1]SURVEY123!$A:$A,[1]SURVEY123!$AI:$AI,""))</f>
        <v>0.48104663999999997</v>
      </c>
      <c r="G47" s="17">
        <f>IF(_xlfn.XLOOKUP(($A47&amp;"_"&amp;TEXT(G$2,"yyyy-mm-dd")),[1]SURVEY123!$A:$A,[1]SURVEY123!$AI:$AI,"")&lt;0,"0.0000",_xlfn.XLOOKUP(($A47&amp;"_"&amp;TEXT(G$2,"yyyy-mm-dd")),[1]SURVEY123!$A:$A,[1]SURVEY123!$AI:$AI,""))</f>
        <v>0.42064931</v>
      </c>
      <c r="H47" s="17">
        <f>IF(_xlfn.XLOOKUP(($A47&amp;"_"&amp;TEXT(H$2,"yyyy-mm-dd")),[1]SURVEY123!$A:$A,[1]SURVEY123!$AI:$AI,"")&lt;0,"0.0000",_xlfn.XLOOKUP(($A47&amp;"_"&amp;TEXT(H$2,"yyyy-mm-dd")),[1]SURVEY123!$A:$A,[1]SURVEY123!$AI:$AI,""))</f>
        <v>0.52078447000000005</v>
      </c>
      <c r="I47" s="17">
        <f>IF(_xlfn.XLOOKUP(($A47&amp;"_"&amp;TEXT(I$2,"yyyy-mm-dd")),[1]SURVEY123!$A:$A,[1]SURVEY123!$AI:$AI,"")&lt;0,"0.0000",_xlfn.XLOOKUP(($A47&amp;"_"&amp;TEXT(I$2,"yyyy-mm-dd")),[1]SURVEY123!$A:$A,[1]SURVEY123!$AI:$AI,""))</f>
        <v>0.5580694100000001</v>
      </c>
      <c r="J47" s="17">
        <f>IF(_xlfn.XLOOKUP(($A47&amp;"_"&amp;TEXT(J$2,"yyyy-mm-dd")),[1]SURVEY123!$A:$A,[1]SURVEY123!$AI:$AI,"")&lt;0,"0.0000",_xlfn.XLOOKUP(($A47&amp;"_"&amp;TEXT(J$2,"yyyy-mm-dd")),[1]SURVEY123!$A:$A,[1]SURVEY123!$AI:$AI,""))</f>
        <v>0.71232295000000001</v>
      </c>
      <c r="K47" s="17">
        <f>IF(_xlfn.XLOOKUP(($A47&amp;"_"&amp;TEXT(K$2,"yyyy-mm-dd")),[1]SURVEY123!$A:$A,[1]SURVEY123!$AI:$AI,"")&lt;0,"0.0000",_xlfn.XLOOKUP(($A47&amp;"_"&amp;TEXT(K$2,"yyyy-mm-dd")),[1]SURVEY123!$A:$A,[1]SURVEY123!$AI:$AI,""))</f>
        <v>0.84165797999999992</v>
      </c>
      <c r="L47" s="17">
        <f>IF(_xlfn.XLOOKUP(($A47&amp;"_"&amp;TEXT(L$2,"yyyy-mm-dd")),[1]SURVEY123!$A:$A,[1]SURVEY123!$AI:$AI,"")&lt;0,"0.0000",_xlfn.XLOOKUP(($A47&amp;"_"&amp;TEXT(L$2,"yyyy-mm-dd")),[1]SURVEY123!$A:$A,[1]SURVEY123!$AI:$AI,""))</f>
        <v>0.35455935</v>
      </c>
      <c r="M47" s="17">
        <f>IF(_xlfn.XLOOKUP(($A47&amp;"_"&amp;TEXT(M$2,"yyyy-mm-dd")),[1]SURVEY123!$A:$A,[1]SURVEY123!$AI:$AI,"")&lt;0,"0.0000",_xlfn.XLOOKUP(($A47&amp;"_"&amp;TEXT(M$2,"yyyy-mm-dd")),[1]SURVEY123!$A:$A,[1]SURVEY123!$AI:$AI,""))</f>
        <v>0.96005408999999997</v>
      </c>
      <c r="N47" s="17">
        <f>IF(_xlfn.XLOOKUP(($A47&amp;"_"&amp;TEXT(N$2,"yyyy-mm-dd")),[1]SURVEY123!$A:$A,[1]SURVEY123!$AI:$AI,"")&lt;0,"0.0000",_xlfn.XLOOKUP(($A47&amp;"_"&amp;TEXT(N$2,"yyyy-mm-dd")),[1]SURVEY123!$A:$A,[1]SURVEY123!$AI:$AI,""))</f>
        <v>2.00852232</v>
      </c>
      <c r="O47" s="17" t="str">
        <f>IF(_xlfn.XLOOKUP(($A47&amp;"_"&amp;TEXT(O$2,"yyyy-mm-dd")),[1]SURVEY123!$A:$A,[1]SURVEY123!$AI:$AI,"")&lt;0,"0.0000",_xlfn.XLOOKUP(($A47&amp;"_"&amp;TEXT(O$2,"yyyy-mm-dd")),[1]SURVEY123!$A:$A,[1]SURVEY123!$AI:$AI,""))</f>
        <v/>
      </c>
      <c r="P47" s="17" t="str">
        <f>IF(_xlfn.XLOOKUP(($A47&amp;"_"&amp;TEXT(P$2,"yyyy-mm-dd")),[1]SURVEY123!$A:$A,[1]SURVEY123!$AI:$AI,"")&lt;0,"0.0000",_xlfn.XLOOKUP(($A47&amp;"_"&amp;TEXT(P$2,"yyyy-mm-dd")),[1]SURVEY123!$A:$A,[1]SURVEY123!$AI:$AI,""))</f>
        <v/>
      </c>
      <c r="Q47" s="16" t="str">
        <f>IF(_xlfn.XLOOKUP(($A47&amp;"_"&amp;TEXT(Q$2,"yyyy-mm-dd")),[1]SURVEY123!$A:$A,[1]SURVEY123!$AI:$AI,"")&lt;0,"0.0000",_xlfn.XLOOKUP(($A47&amp;"_"&amp;TEXT(Q$2,"yyyy-mm-dd")),[1]SURVEY123!$A:$A,[1]SURVEY123!$AI:$AI,""))</f>
        <v/>
      </c>
      <c r="R47" s="22">
        <f t="shared" si="1"/>
        <v>1</v>
      </c>
      <c r="S47" s="22">
        <f t="shared" si="2"/>
        <v>0</v>
      </c>
      <c r="T47" s="12" t="str" cm="1">
        <f t="array" ref="T47">_xlfn.IFS(B47="","NA",R47=0, "Excellent", S47=0, "Good", OR(S47=1, S47=2), "Fair", S47&gt;=3, "Poor")</f>
        <v>Good</v>
      </c>
    </row>
    <row r="48" spans="1:20">
      <c r="A48" s="3" t="s">
        <v>51</v>
      </c>
      <c r="B48" s="25">
        <f t="shared" si="3"/>
        <v>6.8545612499999992E-2</v>
      </c>
      <c r="C48" s="17">
        <f>IF(_xlfn.XLOOKUP(($A48&amp;"_"&amp;TEXT(C$2,"yyyy-mm-dd")),[1]SURVEY123!$A:$A,[1]SURVEY123!$AI:$AI,"")&lt;0,"0.0000",_xlfn.XLOOKUP(($A48&amp;"_"&amp;TEXT(C$2,"yyyy-mm-dd")),[1]SURVEY123!$A:$A,[1]SURVEY123!$AI:$AI,""))</f>
        <v>0.17089385999999998</v>
      </c>
      <c r="D48" s="17">
        <f>IF(_xlfn.XLOOKUP(($A48&amp;"_"&amp;TEXT(D$2,"yyyy-mm-dd")),[1]SURVEY123!$A:$A,[1]SURVEY123!$AI:$AI,"")&lt;0,"0.0000",_xlfn.XLOOKUP(($A48&amp;"_"&amp;TEXT(D$2,"yyyy-mm-dd")),[1]SURVEY123!$A:$A,[1]SURVEY123!$AI:$AI,""))</f>
        <v>0.20387360000000002</v>
      </c>
      <c r="E48" s="17">
        <f>IF(_xlfn.XLOOKUP(($A48&amp;"_"&amp;TEXT(E$2,"yyyy-mm-dd")),[1]SURVEY123!$A:$A,[1]SURVEY123!$AI:$AI,"")&lt;0,"0.0000",_xlfn.XLOOKUP(($A48&amp;"_"&amp;TEXT(E$2,"yyyy-mm-dd")),[1]SURVEY123!$A:$A,[1]SURVEY123!$AI:$AI,""))</f>
        <v>0.18483492000000001</v>
      </c>
      <c r="F48" s="17">
        <f>IF(_xlfn.XLOOKUP(($A48&amp;"_"&amp;TEXT(F$2,"yyyy-mm-dd")),[1]SURVEY123!$A:$A,[1]SURVEY123!$AI:$AI,"")&lt;0,"0.0000",_xlfn.XLOOKUP(($A48&amp;"_"&amp;TEXT(F$2,"yyyy-mm-dd")),[1]SURVEY123!$A:$A,[1]SURVEY123!$AI:$AI,""))</f>
        <v>3.2282060000000001E-2</v>
      </c>
      <c r="G48" s="17">
        <f>IF(_xlfn.XLOOKUP(($A48&amp;"_"&amp;TEXT(G$2,"yyyy-mm-dd")),[1]SURVEY123!$A:$A,[1]SURVEY123!$AI:$AI,"")&lt;0,"0.0000",_xlfn.XLOOKUP(($A48&amp;"_"&amp;TEXT(G$2,"yyyy-mm-dd")),[1]SURVEY123!$A:$A,[1]SURVEY123!$AI:$AI,""))</f>
        <v>2.8281479999999998E-2</v>
      </c>
      <c r="H48" s="17">
        <f>IF(_xlfn.XLOOKUP(($A48&amp;"_"&amp;TEXT(H$2,"yyyy-mm-dd")),[1]SURVEY123!$A:$A,[1]SURVEY123!$AI:$AI,"")&lt;0,"0.0000",_xlfn.XLOOKUP(($A48&amp;"_"&amp;TEXT(H$2,"yyyy-mm-dd")),[1]SURVEY123!$A:$A,[1]SURVEY123!$AI:$AI,""))</f>
        <v>0.10592615</v>
      </c>
      <c r="I48" s="17">
        <f>IF(_xlfn.XLOOKUP(($A48&amp;"_"&amp;TEXT(I$2,"yyyy-mm-dd")),[1]SURVEY123!$A:$A,[1]SURVEY123!$AI:$AI,"")&lt;0,"0.0000",_xlfn.XLOOKUP(($A48&amp;"_"&amp;TEXT(I$2,"yyyy-mm-dd")),[1]SURVEY123!$A:$A,[1]SURVEY123!$AI:$AI,""))</f>
        <v>2.1471520000000001E-2</v>
      </c>
      <c r="J48" s="17">
        <f>IF(_xlfn.XLOOKUP(($A48&amp;"_"&amp;TEXT(J$2,"yyyy-mm-dd")),[1]SURVEY123!$A:$A,[1]SURVEY123!$AI:$AI,"")&lt;0,"0.0000",_xlfn.XLOOKUP(($A48&amp;"_"&amp;TEXT(J$2,"yyyy-mm-dd")),[1]SURVEY123!$A:$A,[1]SURVEY123!$AI:$AI,""))</f>
        <v>3.5155690000000003E-2</v>
      </c>
      <c r="K48" s="17">
        <f>IF(_xlfn.XLOOKUP(($A48&amp;"_"&amp;TEXT(K$2,"yyyy-mm-dd")),[1]SURVEY123!$A:$A,[1]SURVEY123!$AI:$AI,"")&lt;0,"0.0000",_xlfn.XLOOKUP(($A48&amp;"_"&amp;TEXT(K$2,"yyyy-mm-dd")),[1]SURVEY123!$A:$A,[1]SURVEY123!$AI:$AI,""))</f>
        <v>1.785072E-2</v>
      </c>
      <c r="L48" s="17">
        <f>IF(_xlfn.XLOOKUP(($A48&amp;"_"&amp;TEXT(L$2,"yyyy-mm-dd")),[1]SURVEY123!$A:$A,[1]SURVEY123!$AI:$AI,"")&lt;0,"0.0000",_xlfn.XLOOKUP(($A48&amp;"_"&amp;TEXT(L$2,"yyyy-mm-dd")),[1]SURVEY123!$A:$A,[1]SURVEY123!$AI:$AI,""))</f>
        <v>1.283548E-2</v>
      </c>
      <c r="M48" s="17">
        <f>IF(_xlfn.XLOOKUP(($A48&amp;"_"&amp;TEXT(M$2,"yyyy-mm-dd")),[1]SURVEY123!$A:$A,[1]SURVEY123!$AI:$AI,"")&lt;0,"0.0000",_xlfn.XLOOKUP(($A48&amp;"_"&amp;TEXT(M$2,"yyyy-mm-dd")),[1]SURVEY123!$A:$A,[1]SURVEY123!$AI:$AI,""))</f>
        <v>5.9013999999999994E-3</v>
      </c>
      <c r="N48" s="17">
        <f>IF(_xlfn.XLOOKUP(($A48&amp;"_"&amp;TEXT(N$2,"yyyy-mm-dd")),[1]SURVEY123!$A:$A,[1]SURVEY123!$AI:$AI,"")&lt;0,"0.0000",_xlfn.XLOOKUP(($A48&amp;"_"&amp;TEXT(N$2,"yyyy-mm-dd")),[1]SURVEY123!$A:$A,[1]SURVEY123!$AI:$AI,""))</f>
        <v>3.2404700000000001E-3</v>
      </c>
      <c r="O48" s="17" t="str">
        <f>IF(_xlfn.XLOOKUP(($A48&amp;"_"&amp;TEXT(O$2,"yyyy-mm-dd")),[1]SURVEY123!$A:$A,[1]SURVEY123!$AI:$AI,"")&lt;0,"0.0000",_xlfn.XLOOKUP(($A48&amp;"_"&amp;TEXT(O$2,"yyyy-mm-dd")),[1]SURVEY123!$A:$A,[1]SURVEY123!$AI:$AI,""))</f>
        <v/>
      </c>
      <c r="P48" s="17" t="str">
        <f>IF(_xlfn.XLOOKUP(($A48&amp;"_"&amp;TEXT(P$2,"yyyy-mm-dd")),[1]SURVEY123!$A:$A,[1]SURVEY123!$AI:$AI,"")&lt;0,"0.0000",_xlfn.XLOOKUP(($A48&amp;"_"&amp;TEXT(P$2,"yyyy-mm-dd")),[1]SURVEY123!$A:$A,[1]SURVEY123!$AI:$AI,""))</f>
        <v/>
      </c>
      <c r="Q48" s="16" t="str">
        <f>IF(_xlfn.XLOOKUP(($A48&amp;"_"&amp;TEXT(Q$2,"yyyy-mm-dd")),[1]SURVEY123!$A:$A,[1]SURVEY123!$AI:$AI,"")&lt;0,"0.0000",_xlfn.XLOOKUP(($A48&amp;"_"&amp;TEXT(Q$2,"yyyy-mm-dd")),[1]SURVEY123!$A:$A,[1]SURVEY123!$AI:$AI,""))</f>
        <v/>
      </c>
      <c r="R48" s="22">
        <f t="shared" si="1"/>
        <v>0</v>
      </c>
      <c r="S48" s="22">
        <f t="shared" si="2"/>
        <v>0</v>
      </c>
      <c r="T48" s="12" t="str" cm="1">
        <f t="array" ref="T48">_xlfn.IFS(B48="","NA",R48=0, "Excellent", S48=0, "Good", OR(S48=1, S48=2), "Fair", S48&gt;=3, "Poor")</f>
        <v>Excellent</v>
      </c>
    </row>
    <row r="49" spans="1:20">
      <c r="A49" s="3" t="s">
        <v>52</v>
      </c>
      <c r="B49" s="25">
        <f t="shared" si="3"/>
        <v>0.45598068624999999</v>
      </c>
      <c r="C49" s="17">
        <f>IF(_xlfn.XLOOKUP(($A49&amp;"_"&amp;TEXT(C$2,"yyyy-mm-dd")),[1]SURVEY123!$A:$A,[1]SURVEY123!$AI:$AI,"")&lt;0,"0.0000",_xlfn.XLOOKUP(($A49&amp;"_"&amp;TEXT(C$2,"yyyy-mm-dd")),[1]SURVEY123!$A:$A,[1]SURVEY123!$AI:$AI,""))</f>
        <v>0.41960574</v>
      </c>
      <c r="D49" s="17">
        <f>IF(_xlfn.XLOOKUP(($A49&amp;"_"&amp;TEXT(D$2,"yyyy-mm-dd")),[1]SURVEY123!$A:$A,[1]SURVEY123!$AI:$AI,"")&lt;0,"0.0000",_xlfn.XLOOKUP(($A49&amp;"_"&amp;TEXT(D$2,"yyyy-mm-dd")),[1]SURVEY123!$A:$A,[1]SURVEY123!$AI:$AI,""))</f>
        <v>0.47400751000000002</v>
      </c>
      <c r="E49" s="17">
        <f>IF(_xlfn.XLOOKUP(($A49&amp;"_"&amp;TEXT(E$2,"yyyy-mm-dd")),[1]SURVEY123!$A:$A,[1]SURVEY123!$AI:$AI,"")&lt;0,"0.0000",_xlfn.XLOOKUP(($A49&amp;"_"&amp;TEXT(E$2,"yyyy-mm-dd")),[1]SURVEY123!$A:$A,[1]SURVEY123!$AI:$AI,""))</f>
        <v>0.31238516000000005</v>
      </c>
      <c r="F49" s="17">
        <f>IF(_xlfn.XLOOKUP(($A49&amp;"_"&amp;TEXT(F$2,"yyyy-mm-dd")),[1]SURVEY123!$A:$A,[1]SURVEY123!$AI:$AI,"")&lt;0,"0.0000",_xlfn.XLOOKUP(($A49&amp;"_"&amp;TEXT(F$2,"yyyy-mm-dd")),[1]SURVEY123!$A:$A,[1]SURVEY123!$AI:$AI,""))</f>
        <v>0.79014898999999994</v>
      </c>
      <c r="G49" s="17">
        <f>IF(_xlfn.XLOOKUP(($A49&amp;"_"&amp;TEXT(G$2,"yyyy-mm-dd")),[1]SURVEY123!$A:$A,[1]SURVEY123!$AI:$AI,"")&lt;0,"0.0000",_xlfn.XLOOKUP(($A49&amp;"_"&amp;TEXT(G$2,"yyyy-mm-dd")),[1]SURVEY123!$A:$A,[1]SURVEY123!$AI:$AI,""))</f>
        <v>0.19884218000000001</v>
      </c>
      <c r="H49" s="17" t="str">
        <f>IF(_xlfn.XLOOKUP(($A49&amp;"_"&amp;TEXT(H$2,"yyyy-mm-dd")),[1]SURVEY123!$A:$A,[1]SURVEY123!$AI:$AI,"")&lt;0,"0.0000",_xlfn.XLOOKUP(($A49&amp;"_"&amp;TEXT(H$2,"yyyy-mm-dd")),[1]SURVEY123!$A:$A,[1]SURVEY123!$AI:$AI,""))</f>
        <v/>
      </c>
      <c r="I49" s="17">
        <f>IF(_xlfn.XLOOKUP(($A49&amp;"_"&amp;TEXT(I$2,"yyyy-mm-dd")),[1]SURVEY123!$A:$A,[1]SURVEY123!$AI:$AI,"")&lt;0,"0.0000",_xlfn.XLOOKUP(($A49&amp;"_"&amp;TEXT(I$2,"yyyy-mm-dd")),[1]SURVEY123!$A:$A,[1]SURVEY123!$AI:$AI,""))</f>
        <v>0.84629986999999995</v>
      </c>
      <c r="J49" s="17" t="str">
        <f>IF(_xlfn.XLOOKUP(($A49&amp;"_"&amp;TEXT(J$2,"yyyy-mm-dd")),[1]SURVEY123!$A:$A,[1]SURVEY123!$AI:$AI,"")&lt;0,"0.0000",_xlfn.XLOOKUP(($A49&amp;"_"&amp;TEXT(J$2,"yyyy-mm-dd")),[1]SURVEY123!$A:$A,[1]SURVEY123!$AI:$AI,""))</f>
        <v/>
      </c>
      <c r="K49" s="17">
        <f>IF(_xlfn.XLOOKUP(($A49&amp;"_"&amp;TEXT(K$2,"yyyy-mm-dd")),[1]SURVEY123!$A:$A,[1]SURVEY123!$AI:$AI,"")&lt;0,"0.0000",_xlfn.XLOOKUP(($A49&amp;"_"&amp;TEXT(K$2,"yyyy-mm-dd")),[1]SURVEY123!$A:$A,[1]SURVEY123!$AI:$AI,""))</f>
        <v>0.29684003000000003</v>
      </c>
      <c r="L49" s="17" t="str">
        <f>IF(_xlfn.XLOOKUP(($A49&amp;"_"&amp;TEXT(L$2,"yyyy-mm-dd")),[1]SURVEY123!$A:$A,[1]SURVEY123!$AI:$AI,"")&lt;0,"0.0000",_xlfn.XLOOKUP(($A49&amp;"_"&amp;TEXT(L$2,"yyyy-mm-dd")),[1]SURVEY123!$A:$A,[1]SURVEY123!$AI:$AI,""))</f>
        <v/>
      </c>
      <c r="M49" s="17" t="str">
        <f>IF(_xlfn.XLOOKUP(($A49&amp;"_"&amp;TEXT(M$2,"yyyy-mm-dd")),[1]SURVEY123!$A:$A,[1]SURVEY123!$AI:$AI,"")&lt;0,"0.0000",_xlfn.XLOOKUP(($A49&amp;"_"&amp;TEXT(M$2,"yyyy-mm-dd")),[1]SURVEY123!$A:$A,[1]SURVEY123!$AI:$AI,""))</f>
        <v/>
      </c>
      <c r="N49" s="17">
        <f>IF(_xlfn.XLOOKUP(($A49&amp;"_"&amp;TEXT(N$2,"yyyy-mm-dd")),[1]SURVEY123!$A:$A,[1]SURVEY123!$AI:$AI,"")&lt;0,"0.0000",_xlfn.XLOOKUP(($A49&amp;"_"&amp;TEXT(N$2,"yyyy-mm-dd")),[1]SURVEY123!$A:$A,[1]SURVEY123!$AI:$AI,""))</f>
        <v>0.30971601000000004</v>
      </c>
      <c r="O49" s="17" t="str">
        <f>IF(_xlfn.XLOOKUP(($A49&amp;"_"&amp;TEXT(O$2,"yyyy-mm-dd")),[1]SURVEY123!$A:$A,[1]SURVEY123!$AI:$AI,"")&lt;0,"0.0000",_xlfn.XLOOKUP(($A49&amp;"_"&amp;TEXT(O$2,"yyyy-mm-dd")),[1]SURVEY123!$A:$A,[1]SURVEY123!$AI:$AI,""))</f>
        <v/>
      </c>
      <c r="P49" s="17" t="str">
        <f>IF(_xlfn.XLOOKUP(($A49&amp;"_"&amp;TEXT(P$2,"yyyy-mm-dd")),[1]SURVEY123!$A:$A,[1]SURVEY123!$AI:$AI,"")&lt;0,"0.0000",_xlfn.XLOOKUP(($A49&amp;"_"&amp;TEXT(P$2,"yyyy-mm-dd")),[1]SURVEY123!$A:$A,[1]SURVEY123!$AI:$AI,""))</f>
        <v/>
      </c>
      <c r="Q49" s="16" t="str">
        <f>IF(_xlfn.XLOOKUP(($A49&amp;"_"&amp;TEXT(Q$2,"yyyy-mm-dd")),[1]SURVEY123!$A:$A,[1]SURVEY123!$AI:$AI,"")&lt;0,"0.0000",_xlfn.XLOOKUP(($A49&amp;"_"&amp;TEXT(Q$2,"yyyy-mm-dd")),[1]SURVEY123!$A:$A,[1]SURVEY123!$AI:$AI,""))</f>
        <v/>
      </c>
      <c r="R49" s="22">
        <f t="shared" si="1"/>
        <v>0</v>
      </c>
      <c r="S49" s="22">
        <f t="shared" si="2"/>
        <v>0</v>
      </c>
      <c r="T49" s="12" t="str" cm="1">
        <f t="array" ref="T49">_xlfn.IFS(B49="","NA",R49=0, "Excellent", S49=0, "Good", OR(S49=1, S49=2), "Fair", S49&gt;=3, "Poor")</f>
        <v>Excellent</v>
      </c>
    </row>
    <row r="50" spans="1:20">
      <c r="A50" s="3" t="s">
        <v>53</v>
      </c>
      <c r="B50" s="25" t="str">
        <f t="shared" si="3"/>
        <v/>
      </c>
      <c r="C50" s="17" t="str">
        <f>IF(_xlfn.XLOOKUP(($A50&amp;"_"&amp;TEXT(C$2,"yyyy-mm-dd")),[1]SURVEY123!$A:$A,[1]SURVEY123!$AI:$AI,"")&lt;0,"0.0000",_xlfn.XLOOKUP(($A50&amp;"_"&amp;TEXT(C$2,"yyyy-mm-dd")),[1]SURVEY123!$A:$A,[1]SURVEY123!$AI:$AI,""))</f>
        <v/>
      </c>
      <c r="D50" s="17" t="str">
        <f>IF(_xlfn.XLOOKUP(($A50&amp;"_"&amp;TEXT(D$2,"yyyy-mm-dd")),[1]SURVEY123!$A:$A,[1]SURVEY123!$AI:$AI,"")&lt;0,"0.0000",_xlfn.XLOOKUP(($A50&amp;"_"&amp;TEXT(D$2,"yyyy-mm-dd")),[1]SURVEY123!$A:$A,[1]SURVEY123!$AI:$AI,""))</f>
        <v/>
      </c>
      <c r="E50" s="17" t="str">
        <f>IF(_xlfn.XLOOKUP(($A50&amp;"_"&amp;TEXT(E$2,"yyyy-mm-dd")),[1]SURVEY123!$A:$A,[1]SURVEY123!$AI:$AI,"")&lt;0,"0.0000",_xlfn.XLOOKUP(($A50&amp;"_"&amp;TEXT(E$2,"yyyy-mm-dd")),[1]SURVEY123!$A:$A,[1]SURVEY123!$AI:$AI,""))</f>
        <v/>
      </c>
      <c r="F50" s="17" t="str">
        <f>IF(_xlfn.XLOOKUP(($A50&amp;"_"&amp;TEXT(F$2,"yyyy-mm-dd")),[1]SURVEY123!$A:$A,[1]SURVEY123!$AI:$AI,"")&lt;0,"0.0000",_xlfn.XLOOKUP(($A50&amp;"_"&amp;TEXT(F$2,"yyyy-mm-dd")),[1]SURVEY123!$A:$A,[1]SURVEY123!$AI:$AI,""))</f>
        <v/>
      </c>
      <c r="G50" s="17" t="str">
        <f>IF(_xlfn.XLOOKUP(($A50&amp;"_"&amp;TEXT(G$2,"yyyy-mm-dd")),[1]SURVEY123!$A:$A,[1]SURVEY123!$AI:$AI,"")&lt;0,"0.0000",_xlfn.XLOOKUP(($A50&amp;"_"&amp;TEXT(G$2,"yyyy-mm-dd")),[1]SURVEY123!$A:$A,[1]SURVEY123!$AI:$AI,""))</f>
        <v/>
      </c>
      <c r="H50" s="17" t="str">
        <f>IF(_xlfn.XLOOKUP(($A50&amp;"_"&amp;TEXT(H$2,"yyyy-mm-dd")),[1]SURVEY123!$A:$A,[1]SURVEY123!$AI:$AI,"")&lt;0,"0.0000",_xlfn.XLOOKUP(($A50&amp;"_"&amp;TEXT(H$2,"yyyy-mm-dd")),[1]SURVEY123!$A:$A,[1]SURVEY123!$AI:$AI,""))</f>
        <v/>
      </c>
      <c r="I50" s="17" t="str">
        <f>IF(_xlfn.XLOOKUP(($A50&amp;"_"&amp;TEXT(I$2,"yyyy-mm-dd")),[1]SURVEY123!$A:$A,[1]SURVEY123!$AI:$AI,"")&lt;0,"0.0000",_xlfn.XLOOKUP(($A50&amp;"_"&amp;TEXT(I$2,"yyyy-mm-dd")),[1]SURVEY123!$A:$A,[1]SURVEY123!$AI:$AI,""))</f>
        <v/>
      </c>
      <c r="J50" s="17" t="str">
        <f>IF(_xlfn.XLOOKUP(($A50&amp;"_"&amp;TEXT(J$2,"yyyy-mm-dd")),[1]SURVEY123!$A:$A,[1]SURVEY123!$AI:$AI,"")&lt;0,"0.0000",_xlfn.XLOOKUP(($A50&amp;"_"&amp;TEXT(J$2,"yyyy-mm-dd")),[1]SURVEY123!$A:$A,[1]SURVEY123!$AI:$AI,""))</f>
        <v/>
      </c>
      <c r="K50" s="17" t="str">
        <f>IF(_xlfn.XLOOKUP(($A50&amp;"_"&amp;TEXT(K$2,"yyyy-mm-dd")),[1]SURVEY123!$A:$A,[1]SURVEY123!$AI:$AI,"")&lt;0,"0.0000",_xlfn.XLOOKUP(($A50&amp;"_"&amp;TEXT(K$2,"yyyy-mm-dd")),[1]SURVEY123!$A:$A,[1]SURVEY123!$AI:$AI,""))</f>
        <v/>
      </c>
      <c r="L50" s="17" t="str">
        <f>IF(_xlfn.XLOOKUP(($A50&amp;"_"&amp;TEXT(L$2,"yyyy-mm-dd")),[1]SURVEY123!$A:$A,[1]SURVEY123!$AI:$AI,"")&lt;0,"0.0000",_xlfn.XLOOKUP(($A50&amp;"_"&amp;TEXT(L$2,"yyyy-mm-dd")),[1]SURVEY123!$A:$A,[1]SURVEY123!$AI:$AI,""))</f>
        <v/>
      </c>
      <c r="M50" s="17" t="str">
        <f>IF(_xlfn.XLOOKUP(($A50&amp;"_"&amp;TEXT(M$2,"yyyy-mm-dd")),[1]SURVEY123!$A:$A,[1]SURVEY123!$AI:$AI,"")&lt;0,"0.0000",_xlfn.XLOOKUP(($A50&amp;"_"&amp;TEXT(M$2,"yyyy-mm-dd")),[1]SURVEY123!$A:$A,[1]SURVEY123!$AI:$AI,""))</f>
        <v/>
      </c>
      <c r="N50" s="17" t="str">
        <f>IF(_xlfn.XLOOKUP(($A50&amp;"_"&amp;TEXT(N$2,"yyyy-mm-dd")),[1]SURVEY123!$A:$A,[1]SURVEY123!$AI:$AI,"")&lt;0,"0.0000",_xlfn.XLOOKUP(($A50&amp;"_"&amp;TEXT(N$2,"yyyy-mm-dd")),[1]SURVEY123!$A:$A,[1]SURVEY123!$AI:$AI,""))</f>
        <v/>
      </c>
      <c r="O50" s="17" t="str">
        <f>IF(_xlfn.XLOOKUP(($A50&amp;"_"&amp;TEXT(O$2,"yyyy-mm-dd")),[1]SURVEY123!$A:$A,[1]SURVEY123!$AI:$AI,"")&lt;0,"0.0000",_xlfn.XLOOKUP(($A50&amp;"_"&amp;TEXT(O$2,"yyyy-mm-dd")),[1]SURVEY123!$A:$A,[1]SURVEY123!$AI:$AI,""))</f>
        <v/>
      </c>
      <c r="P50" s="17" t="str">
        <f>IF(_xlfn.XLOOKUP(($A50&amp;"_"&amp;TEXT(P$2,"yyyy-mm-dd")),[1]SURVEY123!$A:$A,[1]SURVEY123!$AI:$AI,"")&lt;0,"0.0000",_xlfn.XLOOKUP(($A50&amp;"_"&amp;TEXT(P$2,"yyyy-mm-dd")),[1]SURVEY123!$A:$A,[1]SURVEY123!$AI:$AI,""))</f>
        <v/>
      </c>
      <c r="Q50" s="16" t="str">
        <f>IF(_xlfn.XLOOKUP(($A50&amp;"_"&amp;TEXT(Q$2,"yyyy-mm-dd")),[1]SURVEY123!$A:$A,[1]SURVEY123!$AI:$AI,"")&lt;0,"0.0000",_xlfn.XLOOKUP(($A50&amp;"_"&amp;TEXT(Q$2,"yyyy-mm-dd")),[1]SURVEY123!$A:$A,[1]SURVEY123!$AI:$AI,""))</f>
        <v/>
      </c>
      <c r="R50" s="22">
        <f t="shared" si="1"/>
        <v>0</v>
      </c>
      <c r="S50" s="22">
        <f t="shared" si="2"/>
        <v>0</v>
      </c>
      <c r="T50" s="12" t="str" cm="1">
        <f t="array" ref="T50">_xlfn.IFS(B50="","NA",R50=0, "Excellent", S50=0, "Good", OR(S50=1, S50=2), "Fair", S50&gt;=3, "Poor")</f>
        <v>NA</v>
      </c>
    </row>
    <row r="51" spans="1:20">
      <c r="A51" s="3" t="s">
        <v>54</v>
      </c>
      <c r="B51" s="25" t="str">
        <f t="shared" si="3"/>
        <v/>
      </c>
      <c r="C51" s="17" t="str">
        <f>IF(_xlfn.XLOOKUP(($A51&amp;"_"&amp;TEXT(C$2,"yyyy-mm-dd")),[1]SURVEY123!$A:$A,[1]SURVEY123!$AI:$AI,"")&lt;0,"0.0000",_xlfn.XLOOKUP(($A51&amp;"_"&amp;TEXT(C$2,"yyyy-mm-dd")),[1]SURVEY123!$A:$A,[1]SURVEY123!$AI:$AI,""))</f>
        <v/>
      </c>
      <c r="D51" s="17" t="str">
        <f>IF(_xlfn.XLOOKUP(($A51&amp;"_"&amp;TEXT(D$2,"yyyy-mm-dd")),[1]SURVEY123!$A:$A,[1]SURVEY123!$AI:$AI,"")&lt;0,"0.0000",_xlfn.XLOOKUP(($A51&amp;"_"&amp;TEXT(D$2,"yyyy-mm-dd")),[1]SURVEY123!$A:$A,[1]SURVEY123!$AI:$AI,""))</f>
        <v/>
      </c>
      <c r="E51" s="17" t="str">
        <f>IF(_xlfn.XLOOKUP(($A51&amp;"_"&amp;TEXT(E$2,"yyyy-mm-dd")),[1]SURVEY123!$A:$A,[1]SURVEY123!$AI:$AI,"")&lt;0,"0.0000",_xlfn.XLOOKUP(($A51&amp;"_"&amp;TEXT(E$2,"yyyy-mm-dd")),[1]SURVEY123!$A:$A,[1]SURVEY123!$AI:$AI,""))</f>
        <v/>
      </c>
      <c r="F51" s="17" t="str">
        <f>IF(_xlfn.XLOOKUP(($A51&amp;"_"&amp;TEXT(F$2,"yyyy-mm-dd")),[1]SURVEY123!$A:$A,[1]SURVEY123!$AI:$AI,"")&lt;0,"0.0000",_xlfn.XLOOKUP(($A51&amp;"_"&amp;TEXT(F$2,"yyyy-mm-dd")),[1]SURVEY123!$A:$A,[1]SURVEY123!$AI:$AI,""))</f>
        <v/>
      </c>
      <c r="G51" s="17" t="str">
        <f>IF(_xlfn.XLOOKUP(($A51&amp;"_"&amp;TEXT(G$2,"yyyy-mm-dd")),[1]SURVEY123!$A:$A,[1]SURVEY123!$AI:$AI,"")&lt;0,"0.0000",_xlfn.XLOOKUP(($A51&amp;"_"&amp;TEXT(G$2,"yyyy-mm-dd")),[1]SURVEY123!$A:$A,[1]SURVEY123!$AI:$AI,""))</f>
        <v/>
      </c>
      <c r="H51" s="17" t="str">
        <f>IF(_xlfn.XLOOKUP(($A51&amp;"_"&amp;TEXT(H$2,"yyyy-mm-dd")),[1]SURVEY123!$A:$A,[1]SURVEY123!$AI:$AI,"")&lt;0,"0.0000",_xlfn.XLOOKUP(($A51&amp;"_"&amp;TEXT(H$2,"yyyy-mm-dd")),[1]SURVEY123!$A:$A,[1]SURVEY123!$AI:$AI,""))</f>
        <v/>
      </c>
      <c r="I51" s="17" t="str">
        <f>IF(_xlfn.XLOOKUP(($A51&amp;"_"&amp;TEXT(I$2,"yyyy-mm-dd")),[1]SURVEY123!$A:$A,[1]SURVEY123!$AI:$AI,"")&lt;0,"0.0000",_xlfn.XLOOKUP(($A51&amp;"_"&amp;TEXT(I$2,"yyyy-mm-dd")),[1]SURVEY123!$A:$A,[1]SURVEY123!$AI:$AI,""))</f>
        <v/>
      </c>
      <c r="J51" s="17" t="str">
        <f>IF(_xlfn.XLOOKUP(($A51&amp;"_"&amp;TEXT(J$2,"yyyy-mm-dd")),[1]SURVEY123!$A:$A,[1]SURVEY123!$AI:$AI,"")&lt;0,"0.0000",_xlfn.XLOOKUP(($A51&amp;"_"&amp;TEXT(J$2,"yyyy-mm-dd")),[1]SURVEY123!$A:$A,[1]SURVEY123!$AI:$AI,""))</f>
        <v/>
      </c>
      <c r="K51" s="17" t="str">
        <f>IF(_xlfn.XLOOKUP(($A51&amp;"_"&amp;TEXT(K$2,"yyyy-mm-dd")),[1]SURVEY123!$A:$A,[1]SURVEY123!$AI:$AI,"")&lt;0,"0.0000",_xlfn.XLOOKUP(($A51&amp;"_"&amp;TEXT(K$2,"yyyy-mm-dd")),[1]SURVEY123!$A:$A,[1]SURVEY123!$AI:$AI,""))</f>
        <v/>
      </c>
      <c r="L51" s="17" t="str">
        <f>IF(_xlfn.XLOOKUP(($A51&amp;"_"&amp;TEXT(L$2,"yyyy-mm-dd")),[1]SURVEY123!$A:$A,[1]SURVEY123!$AI:$AI,"")&lt;0,"0.0000",_xlfn.XLOOKUP(($A51&amp;"_"&amp;TEXT(L$2,"yyyy-mm-dd")),[1]SURVEY123!$A:$A,[1]SURVEY123!$AI:$AI,""))</f>
        <v/>
      </c>
      <c r="M51" s="17" t="str">
        <f>IF(_xlfn.XLOOKUP(($A51&amp;"_"&amp;TEXT(M$2,"yyyy-mm-dd")),[1]SURVEY123!$A:$A,[1]SURVEY123!$AI:$AI,"")&lt;0,"0.0000",_xlfn.XLOOKUP(($A51&amp;"_"&amp;TEXT(M$2,"yyyy-mm-dd")),[1]SURVEY123!$A:$A,[1]SURVEY123!$AI:$AI,""))</f>
        <v/>
      </c>
      <c r="N51" s="17" t="str">
        <f>IF(_xlfn.XLOOKUP(($A51&amp;"_"&amp;TEXT(N$2,"yyyy-mm-dd")),[1]SURVEY123!$A:$A,[1]SURVEY123!$AI:$AI,"")&lt;0,"0.0000",_xlfn.XLOOKUP(($A51&amp;"_"&amp;TEXT(N$2,"yyyy-mm-dd")),[1]SURVEY123!$A:$A,[1]SURVEY123!$AI:$AI,""))</f>
        <v/>
      </c>
      <c r="O51" s="17" t="str">
        <f>IF(_xlfn.XLOOKUP(($A51&amp;"_"&amp;TEXT(O$2,"yyyy-mm-dd")),[1]SURVEY123!$A:$A,[1]SURVEY123!$AI:$AI,"")&lt;0,"0.0000",_xlfn.XLOOKUP(($A51&amp;"_"&amp;TEXT(O$2,"yyyy-mm-dd")),[1]SURVEY123!$A:$A,[1]SURVEY123!$AI:$AI,""))</f>
        <v/>
      </c>
      <c r="P51" s="17" t="str">
        <f>IF(_xlfn.XLOOKUP(($A51&amp;"_"&amp;TEXT(P$2,"yyyy-mm-dd")),[1]SURVEY123!$A:$A,[1]SURVEY123!$AI:$AI,"")&lt;0,"0.0000",_xlfn.XLOOKUP(($A51&amp;"_"&amp;TEXT(P$2,"yyyy-mm-dd")),[1]SURVEY123!$A:$A,[1]SURVEY123!$AI:$AI,""))</f>
        <v/>
      </c>
      <c r="Q51" s="16" t="str">
        <f>IF(_xlfn.XLOOKUP(($A51&amp;"_"&amp;TEXT(Q$2,"yyyy-mm-dd")),[1]SURVEY123!$A:$A,[1]SURVEY123!$AI:$AI,"")&lt;0,"0.0000",_xlfn.XLOOKUP(($A51&amp;"_"&amp;TEXT(Q$2,"yyyy-mm-dd")),[1]SURVEY123!$A:$A,[1]SURVEY123!$AI:$AI,""))</f>
        <v/>
      </c>
      <c r="R51" s="22">
        <f t="shared" si="1"/>
        <v>0</v>
      </c>
      <c r="S51" s="22">
        <f t="shared" si="2"/>
        <v>0</v>
      </c>
      <c r="T51" s="12" t="str" cm="1">
        <f t="array" ref="T51">_xlfn.IFS(B51="","NA",R51=0, "Excellent", S51=0, "Good", OR(S51=1, S51=2), "Fair", S51&gt;=3, "Poor")</f>
        <v>NA</v>
      </c>
    </row>
    <row r="52" spans="1:20">
      <c r="A52" s="3" t="s">
        <v>55</v>
      </c>
      <c r="B52" s="25" t="str">
        <f t="shared" si="3"/>
        <v/>
      </c>
      <c r="C52" s="17" t="str">
        <f>IF(_xlfn.XLOOKUP(($A52&amp;"_"&amp;TEXT(C$2,"yyyy-mm-dd")),[1]SURVEY123!$A:$A,[1]SURVEY123!$AI:$AI,"")&lt;0,"0.0000",_xlfn.XLOOKUP(($A52&amp;"_"&amp;TEXT(C$2,"yyyy-mm-dd")),[1]SURVEY123!$A:$A,[1]SURVEY123!$AI:$AI,""))</f>
        <v/>
      </c>
      <c r="D52" s="17" t="str">
        <f>IF(_xlfn.XLOOKUP(($A52&amp;"_"&amp;TEXT(D$2,"yyyy-mm-dd")),[1]SURVEY123!$A:$A,[1]SURVEY123!$AI:$AI,"")&lt;0,"0.0000",_xlfn.XLOOKUP(($A52&amp;"_"&amp;TEXT(D$2,"yyyy-mm-dd")),[1]SURVEY123!$A:$A,[1]SURVEY123!$AI:$AI,""))</f>
        <v/>
      </c>
      <c r="E52" s="17" t="str">
        <f>IF(_xlfn.XLOOKUP(($A52&amp;"_"&amp;TEXT(E$2,"yyyy-mm-dd")),[1]SURVEY123!$A:$A,[1]SURVEY123!$AI:$AI,"")&lt;0,"0.0000",_xlfn.XLOOKUP(($A52&amp;"_"&amp;TEXT(E$2,"yyyy-mm-dd")),[1]SURVEY123!$A:$A,[1]SURVEY123!$AI:$AI,""))</f>
        <v/>
      </c>
      <c r="F52" s="17" t="str">
        <f>IF(_xlfn.XLOOKUP(($A52&amp;"_"&amp;TEXT(F$2,"yyyy-mm-dd")),[1]SURVEY123!$A:$A,[1]SURVEY123!$AI:$AI,"")&lt;0,"0.0000",_xlfn.XLOOKUP(($A52&amp;"_"&amp;TEXT(F$2,"yyyy-mm-dd")),[1]SURVEY123!$A:$A,[1]SURVEY123!$AI:$AI,""))</f>
        <v/>
      </c>
      <c r="G52" s="17" t="str">
        <f>IF(_xlfn.XLOOKUP(($A52&amp;"_"&amp;TEXT(G$2,"yyyy-mm-dd")),[1]SURVEY123!$A:$A,[1]SURVEY123!$AI:$AI,"")&lt;0,"0.0000",_xlfn.XLOOKUP(($A52&amp;"_"&amp;TEXT(G$2,"yyyy-mm-dd")),[1]SURVEY123!$A:$A,[1]SURVEY123!$AI:$AI,""))</f>
        <v/>
      </c>
      <c r="H52" s="17" t="str">
        <f>IF(_xlfn.XLOOKUP(($A52&amp;"_"&amp;TEXT(H$2,"yyyy-mm-dd")),[1]SURVEY123!$A:$A,[1]SURVEY123!$AI:$AI,"")&lt;0,"0.0000",_xlfn.XLOOKUP(($A52&amp;"_"&amp;TEXT(H$2,"yyyy-mm-dd")),[1]SURVEY123!$A:$A,[1]SURVEY123!$AI:$AI,""))</f>
        <v/>
      </c>
      <c r="I52" s="17" t="str">
        <f>IF(_xlfn.XLOOKUP(($A52&amp;"_"&amp;TEXT(I$2,"yyyy-mm-dd")),[1]SURVEY123!$A:$A,[1]SURVEY123!$AI:$AI,"")&lt;0,"0.0000",_xlfn.XLOOKUP(($A52&amp;"_"&amp;TEXT(I$2,"yyyy-mm-dd")),[1]SURVEY123!$A:$A,[1]SURVEY123!$AI:$AI,""))</f>
        <v/>
      </c>
      <c r="J52" s="17" t="str">
        <f>IF(_xlfn.XLOOKUP(($A52&amp;"_"&amp;TEXT(J$2,"yyyy-mm-dd")),[1]SURVEY123!$A:$A,[1]SURVEY123!$AI:$AI,"")&lt;0,"0.0000",_xlfn.XLOOKUP(($A52&amp;"_"&amp;TEXT(J$2,"yyyy-mm-dd")),[1]SURVEY123!$A:$A,[1]SURVEY123!$AI:$AI,""))</f>
        <v/>
      </c>
      <c r="K52" s="17" t="str">
        <f>IF(_xlfn.XLOOKUP(($A52&amp;"_"&amp;TEXT(K$2,"yyyy-mm-dd")),[1]SURVEY123!$A:$A,[1]SURVEY123!$AI:$AI,"")&lt;0,"0.0000",_xlfn.XLOOKUP(($A52&amp;"_"&amp;TEXT(K$2,"yyyy-mm-dd")),[1]SURVEY123!$A:$A,[1]SURVEY123!$AI:$AI,""))</f>
        <v/>
      </c>
      <c r="L52" s="17" t="str">
        <f>IF(_xlfn.XLOOKUP(($A52&amp;"_"&amp;TEXT(L$2,"yyyy-mm-dd")),[1]SURVEY123!$A:$A,[1]SURVEY123!$AI:$AI,"")&lt;0,"0.0000",_xlfn.XLOOKUP(($A52&amp;"_"&amp;TEXT(L$2,"yyyy-mm-dd")),[1]SURVEY123!$A:$A,[1]SURVEY123!$AI:$AI,""))</f>
        <v/>
      </c>
      <c r="M52" s="17" t="str">
        <f>IF(_xlfn.XLOOKUP(($A52&amp;"_"&amp;TEXT(M$2,"yyyy-mm-dd")),[1]SURVEY123!$A:$A,[1]SURVEY123!$AI:$AI,"")&lt;0,"0.0000",_xlfn.XLOOKUP(($A52&amp;"_"&amp;TEXT(M$2,"yyyy-mm-dd")),[1]SURVEY123!$A:$A,[1]SURVEY123!$AI:$AI,""))</f>
        <v/>
      </c>
      <c r="N52" s="17" t="str">
        <f>IF(_xlfn.XLOOKUP(($A52&amp;"_"&amp;TEXT(N$2,"yyyy-mm-dd")),[1]SURVEY123!$A:$A,[1]SURVEY123!$AI:$AI,"")&lt;0,"0.0000",_xlfn.XLOOKUP(($A52&amp;"_"&amp;TEXT(N$2,"yyyy-mm-dd")),[1]SURVEY123!$A:$A,[1]SURVEY123!$AI:$AI,""))</f>
        <v/>
      </c>
      <c r="O52" s="17" t="str">
        <f>IF(_xlfn.XLOOKUP(($A52&amp;"_"&amp;TEXT(O$2,"yyyy-mm-dd")),[1]SURVEY123!$A:$A,[1]SURVEY123!$AI:$AI,"")&lt;0,"0.0000",_xlfn.XLOOKUP(($A52&amp;"_"&amp;TEXT(O$2,"yyyy-mm-dd")),[1]SURVEY123!$A:$A,[1]SURVEY123!$AI:$AI,""))</f>
        <v/>
      </c>
      <c r="P52" s="17" t="str">
        <f>IF(_xlfn.XLOOKUP(($A52&amp;"_"&amp;TEXT(P$2,"yyyy-mm-dd")),[1]SURVEY123!$A:$A,[1]SURVEY123!$AI:$AI,"")&lt;0,"0.0000",_xlfn.XLOOKUP(($A52&amp;"_"&amp;TEXT(P$2,"yyyy-mm-dd")),[1]SURVEY123!$A:$A,[1]SURVEY123!$AI:$AI,""))</f>
        <v/>
      </c>
      <c r="Q52" s="16" t="str">
        <f>IF(_xlfn.XLOOKUP(($A52&amp;"_"&amp;TEXT(Q$2,"yyyy-mm-dd")),[1]SURVEY123!$A:$A,[1]SURVEY123!$AI:$AI,"")&lt;0,"0.0000",_xlfn.XLOOKUP(($A52&amp;"_"&amp;TEXT(Q$2,"yyyy-mm-dd")),[1]SURVEY123!$A:$A,[1]SURVEY123!$AI:$AI,""))</f>
        <v/>
      </c>
      <c r="R52" s="22">
        <f t="shared" si="1"/>
        <v>0</v>
      </c>
      <c r="S52" s="22">
        <f t="shared" si="2"/>
        <v>0</v>
      </c>
      <c r="T52" s="12" t="str" cm="1">
        <f t="array" ref="T52">_xlfn.IFS(B52="","NA",R52=0, "Excellent", S52=0, "Good", OR(S52=1, S52=2), "Fair", S52&gt;=3, "Poor")</f>
        <v>NA</v>
      </c>
    </row>
    <row r="53" spans="1:20">
      <c r="A53" s="3" t="s">
        <v>56</v>
      </c>
      <c r="B53" s="25">
        <f t="shared" si="3"/>
        <v>0.72758398499999999</v>
      </c>
      <c r="C53" s="17" t="str">
        <f>IF(_xlfn.XLOOKUP(($A53&amp;"_"&amp;TEXT(C$2,"yyyy-mm-dd")),[1]SURVEY123!$A:$A,[1]SURVEY123!$AI:$AI,"")&lt;0,"0.0000",_xlfn.XLOOKUP(($A53&amp;"_"&amp;TEXT(C$2,"yyyy-mm-dd")),[1]SURVEY123!$A:$A,[1]SURVEY123!$AI:$AI,""))</f>
        <v/>
      </c>
      <c r="D53" s="17" t="str">
        <f>IF(_xlfn.XLOOKUP(($A53&amp;"_"&amp;TEXT(D$2,"yyyy-mm-dd")),[1]SURVEY123!$A:$A,[1]SURVEY123!$AI:$AI,"")&lt;0,"0.0000",_xlfn.XLOOKUP(($A53&amp;"_"&amp;TEXT(D$2,"yyyy-mm-dd")),[1]SURVEY123!$A:$A,[1]SURVEY123!$AI:$AI,""))</f>
        <v/>
      </c>
      <c r="E53" s="17" t="str">
        <f>IF(_xlfn.XLOOKUP(($A53&amp;"_"&amp;TEXT(E$2,"yyyy-mm-dd")),[1]SURVEY123!$A:$A,[1]SURVEY123!$AI:$AI,"")&lt;0,"0.0000",_xlfn.XLOOKUP(($A53&amp;"_"&amp;TEXT(E$2,"yyyy-mm-dd")),[1]SURVEY123!$A:$A,[1]SURVEY123!$AI:$AI,""))</f>
        <v/>
      </c>
      <c r="F53" s="17" t="str">
        <f>IF(_xlfn.XLOOKUP(($A53&amp;"_"&amp;TEXT(F$2,"yyyy-mm-dd")),[1]SURVEY123!$A:$A,[1]SURVEY123!$AI:$AI,"")&lt;0,"0.0000",_xlfn.XLOOKUP(($A53&amp;"_"&amp;TEXT(F$2,"yyyy-mm-dd")),[1]SURVEY123!$A:$A,[1]SURVEY123!$AI:$AI,""))</f>
        <v/>
      </c>
      <c r="G53" s="17" t="str">
        <f>IF(_xlfn.XLOOKUP(($A53&amp;"_"&amp;TEXT(G$2,"yyyy-mm-dd")),[1]SURVEY123!$A:$A,[1]SURVEY123!$AI:$AI,"")&lt;0,"0.0000",_xlfn.XLOOKUP(($A53&amp;"_"&amp;TEXT(G$2,"yyyy-mm-dd")),[1]SURVEY123!$A:$A,[1]SURVEY123!$AI:$AI,""))</f>
        <v/>
      </c>
      <c r="H53" s="17" t="str">
        <f>IF(_xlfn.XLOOKUP(($A53&amp;"_"&amp;TEXT(H$2,"yyyy-mm-dd")),[1]SURVEY123!$A:$A,[1]SURVEY123!$AI:$AI,"")&lt;0,"0.0000",_xlfn.XLOOKUP(($A53&amp;"_"&amp;TEXT(H$2,"yyyy-mm-dd")),[1]SURVEY123!$A:$A,[1]SURVEY123!$AI:$AI,""))</f>
        <v/>
      </c>
      <c r="I53" s="17">
        <f>IF(_xlfn.XLOOKUP(($A53&amp;"_"&amp;TEXT(I$2,"yyyy-mm-dd")),[1]SURVEY123!$A:$A,[1]SURVEY123!$AI:$AI,"")&lt;0,"0.0000",_xlfn.XLOOKUP(($A53&amp;"_"&amp;TEXT(I$2,"yyyy-mm-dd")),[1]SURVEY123!$A:$A,[1]SURVEY123!$AI:$AI,""))</f>
        <v>0.68238924999999995</v>
      </c>
      <c r="J53" s="17">
        <f>IF(_xlfn.XLOOKUP(($A53&amp;"_"&amp;TEXT(J$2,"yyyy-mm-dd")),[1]SURVEY123!$A:$A,[1]SURVEY123!$AI:$AI,"")&lt;0,"0.0000",_xlfn.XLOOKUP(($A53&amp;"_"&amp;TEXT(J$2,"yyyy-mm-dd")),[1]SURVEY123!$A:$A,[1]SURVEY123!$AI:$AI,""))</f>
        <v>1.6146289999999999</v>
      </c>
      <c r="K53" s="17">
        <f>IF(_xlfn.XLOOKUP(($A53&amp;"_"&amp;TEXT(K$2,"yyyy-mm-dd")),[1]SURVEY123!$A:$A,[1]SURVEY123!$AI:$AI,"")&lt;0,"0.0000",_xlfn.XLOOKUP(($A53&amp;"_"&amp;TEXT(K$2,"yyyy-mm-dd")),[1]SURVEY123!$A:$A,[1]SURVEY123!$AI:$AI,""))</f>
        <v>0.67402580000000001</v>
      </c>
      <c r="L53" s="17">
        <f>IF(_xlfn.XLOOKUP(($A53&amp;"_"&amp;TEXT(L$2,"yyyy-mm-dd")),[1]SURVEY123!$A:$A,[1]SURVEY123!$AI:$AI,"")&lt;0,"0.0000",_xlfn.XLOOKUP(($A53&amp;"_"&amp;TEXT(L$2,"yyyy-mm-dd")),[1]SURVEY123!$A:$A,[1]SURVEY123!$AI:$AI,""))</f>
        <v>2.5916700000000003E-3</v>
      </c>
      <c r="M53" s="17">
        <f>IF(_xlfn.XLOOKUP(($A53&amp;"_"&amp;TEXT(M$2,"yyyy-mm-dd")),[1]SURVEY123!$A:$A,[1]SURVEY123!$AI:$AI,"")&lt;0,"0.0000",_xlfn.XLOOKUP(($A53&amp;"_"&amp;TEXT(M$2,"yyyy-mm-dd")),[1]SURVEY123!$A:$A,[1]SURVEY123!$AI:$AI,""))</f>
        <v>0.90078748000000008</v>
      </c>
      <c r="N53" s="17">
        <f>IF(_xlfn.XLOOKUP(($A53&amp;"_"&amp;TEXT(N$2,"yyyy-mm-dd")),[1]SURVEY123!$A:$A,[1]SURVEY123!$AI:$AI,"")&lt;0,"0.0000",_xlfn.XLOOKUP(($A53&amp;"_"&amp;TEXT(N$2,"yyyy-mm-dd")),[1]SURVEY123!$A:$A,[1]SURVEY123!$AI:$AI,""))</f>
        <v>0.49108071000000003</v>
      </c>
      <c r="O53" s="17" t="str">
        <f>IF(_xlfn.XLOOKUP(($A53&amp;"_"&amp;TEXT(O$2,"yyyy-mm-dd")),[1]SURVEY123!$A:$A,[1]SURVEY123!$AI:$AI,"")&lt;0,"0.0000",_xlfn.XLOOKUP(($A53&amp;"_"&amp;TEXT(O$2,"yyyy-mm-dd")),[1]SURVEY123!$A:$A,[1]SURVEY123!$AI:$AI,""))</f>
        <v/>
      </c>
      <c r="P53" s="17" t="str">
        <f>IF(_xlfn.XLOOKUP(($A53&amp;"_"&amp;TEXT(P$2,"yyyy-mm-dd")),[1]SURVEY123!$A:$A,[1]SURVEY123!$AI:$AI,"")&lt;0,"0.0000",_xlfn.XLOOKUP(($A53&amp;"_"&amp;TEXT(P$2,"yyyy-mm-dd")),[1]SURVEY123!$A:$A,[1]SURVEY123!$AI:$AI,""))</f>
        <v/>
      </c>
      <c r="Q53" s="16" t="str">
        <f>IF(_xlfn.XLOOKUP(($A53&amp;"_"&amp;TEXT(Q$2,"yyyy-mm-dd")),[1]SURVEY123!$A:$A,[1]SURVEY123!$AI:$AI,"")&lt;0,"0.0000",_xlfn.XLOOKUP(($A53&amp;"_"&amp;TEXT(Q$2,"yyyy-mm-dd")),[1]SURVEY123!$A:$A,[1]SURVEY123!$AI:$AI,""))</f>
        <v/>
      </c>
      <c r="R53" s="22">
        <f t="shared" si="1"/>
        <v>1</v>
      </c>
      <c r="S53" s="22">
        <f t="shared" si="2"/>
        <v>0</v>
      </c>
      <c r="T53" s="12" t="str" cm="1">
        <f t="array" ref="T53">_xlfn.IFS(B53="","NA",R53=0, "Excellent", S53=0, "Good", OR(S53=1, S53=2), "Fair", S53&gt;=3, "Poor")</f>
        <v>Good</v>
      </c>
    </row>
    <row r="54" spans="1:20">
      <c r="A54" s="3" t="s">
        <v>57</v>
      </c>
      <c r="B54" s="25">
        <f t="shared" si="3"/>
        <v>0.59716035333333328</v>
      </c>
      <c r="C54" s="17" t="str">
        <f>IF(_xlfn.XLOOKUP(($A54&amp;"_"&amp;TEXT(C$2,"yyyy-mm-dd")),[1]SURVEY123!$A:$A,[1]SURVEY123!$AI:$AI,"")&lt;0,"0.0000",_xlfn.XLOOKUP(($A54&amp;"_"&amp;TEXT(C$2,"yyyy-mm-dd")),[1]SURVEY123!$A:$A,[1]SURVEY123!$AI:$AI,""))</f>
        <v/>
      </c>
      <c r="D54" s="17" t="str">
        <f>IF(_xlfn.XLOOKUP(($A54&amp;"_"&amp;TEXT(D$2,"yyyy-mm-dd")),[1]SURVEY123!$A:$A,[1]SURVEY123!$AI:$AI,"")&lt;0,"0.0000",_xlfn.XLOOKUP(($A54&amp;"_"&amp;TEXT(D$2,"yyyy-mm-dd")),[1]SURVEY123!$A:$A,[1]SURVEY123!$AI:$AI,""))</f>
        <v/>
      </c>
      <c r="E54" s="17" t="str">
        <f>IF(_xlfn.XLOOKUP(($A54&amp;"_"&amp;TEXT(E$2,"yyyy-mm-dd")),[1]SURVEY123!$A:$A,[1]SURVEY123!$AI:$AI,"")&lt;0,"0.0000",_xlfn.XLOOKUP(($A54&amp;"_"&amp;TEXT(E$2,"yyyy-mm-dd")),[1]SURVEY123!$A:$A,[1]SURVEY123!$AI:$AI,""))</f>
        <v/>
      </c>
      <c r="F54" s="17" t="str">
        <f>IF(_xlfn.XLOOKUP(($A54&amp;"_"&amp;TEXT(F$2,"yyyy-mm-dd")),[1]SURVEY123!$A:$A,[1]SURVEY123!$AI:$AI,"")&lt;0,"0.0000",_xlfn.XLOOKUP(($A54&amp;"_"&amp;TEXT(F$2,"yyyy-mm-dd")),[1]SURVEY123!$A:$A,[1]SURVEY123!$AI:$AI,""))</f>
        <v/>
      </c>
      <c r="G54" s="17" t="str">
        <f>IF(_xlfn.XLOOKUP(($A54&amp;"_"&amp;TEXT(G$2,"yyyy-mm-dd")),[1]SURVEY123!$A:$A,[1]SURVEY123!$AI:$AI,"")&lt;0,"0.0000",_xlfn.XLOOKUP(($A54&amp;"_"&amp;TEXT(G$2,"yyyy-mm-dd")),[1]SURVEY123!$A:$A,[1]SURVEY123!$AI:$AI,""))</f>
        <v/>
      </c>
      <c r="H54" s="17" t="str">
        <f>IF(_xlfn.XLOOKUP(($A54&amp;"_"&amp;TEXT(H$2,"yyyy-mm-dd")),[1]SURVEY123!$A:$A,[1]SURVEY123!$AI:$AI,"")&lt;0,"0.0000",_xlfn.XLOOKUP(($A54&amp;"_"&amp;TEXT(H$2,"yyyy-mm-dd")),[1]SURVEY123!$A:$A,[1]SURVEY123!$AI:$AI,""))</f>
        <v/>
      </c>
      <c r="I54" s="17">
        <f>IF(_xlfn.XLOOKUP(($A54&amp;"_"&amp;TEXT(I$2,"yyyy-mm-dd")),[1]SURVEY123!$A:$A,[1]SURVEY123!$AI:$AI,"")&lt;0,"0.0000",_xlfn.XLOOKUP(($A54&amp;"_"&amp;TEXT(I$2,"yyyy-mm-dd")),[1]SURVEY123!$A:$A,[1]SURVEY123!$AI:$AI,""))</f>
        <v>0.47392540000000005</v>
      </c>
      <c r="J54" s="17">
        <f>IF(_xlfn.XLOOKUP(($A54&amp;"_"&amp;TEXT(J$2,"yyyy-mm-dd")),[1]SURVEY123!$A:$A,[1]SURVEY123!$AI:$AI,"")&lt;0,"0.0000",_xlfn.XLOOKUP(($A54&amp;"_"&amp;TEXT(J$2,"yyyy-mm-dd")),[1]SURVEY123!$A:$A,[1]SURVEY123!$AI:$AI,""))</f>
        <v>0.51754579999999994</v>
      </c>
      <c r="K54" s="17">
        <f>IF(_xlfn.XLOOKUP(($A54&amp;"_"&amp;TEXT(K$2,"yyyy-mm-dd")),[1]SURVEY123!$A:$A,[1]SURVEY123!$AI:$AI,"")&lt;0,"0.0000",_xlfn.XLOOKUP(($A54&amp;"_"&amp;TEXT(K$2,"yyyy-mm-dd")),[1]SURVEY123!$A:$A,[1]SURVEY123!$AI:$AI,""))</f>
        <v>0.46411021999999996</v>
      </c>
      <c r="L54" s="17">
        <f>IF(_xlfn.XLOOKUP(($A54&amp;"_"&amp;TEXT(L$2,"yyyy-mm-dd")),[1]SURVEY123!$A:$A,[1]SURVEY123!$AI:$AI,"")&lt;0,"0.0000",_xlfn.XLOOKUP(($A54&amp;"_"&amp;TEXT(L$2,"yyyy-mm-dd")),[1]SURVEY123!$A:$A,[1]SURVEY123!$AI:$AI,""))</f>
        <v>0.6171006</v>
      </c>
      <c r="M54" s="17">
        <f>IF(_xlfn.XLOOKUP(($A54&amp;"_"&amp;TEXT(M$2,"yyyy-mm-dd")),[1]SURVEY123!$A:$A,[1]SURVEY123!$AI:$AI,"")&lt;0,"0.0000",_xlfn.XLOOKUP(($A54&amp;"_"&amp;TEXT(M$2,"yyyy-mm-dd")),[1]SURVEY123!$A:$A,[1]SURVEY123!$AI:$AI,""))</f>
        <v>0.42115609999999998</v>
      </c>
      <c r="N54" s="17">
        <f>IF(_xlfn.XLOOKUP(($A54&amp;"_"&amp;TEXT(N$2,"yyyy-mm-dd")),[1]SURVEY123!$A:$A,[1]SURVEY123!$AI:$AI,"")&lt;0,"0.0000",_xlfn.XLOOKUP(($A54&amp;"_"&amp;TEXT(N$2,"yyyy-mm-dd")),[1]SURVEY123!$A:$A,[1]SURVEY123!$AI:$AI,""))</f>
        <v>1.089124</v>
      </c>
      <c r="O54" s="17" t="str">
        <f>IF(_xlfn.XLOOKUP(($A54&amp;"_"&amp;TEXT(O$2,"yyyy-mm-dd")),[1]SURVEY123!$A:$A,[1]SURVEY123!$AI:$AI,"")&lt;0,"0.0000",_xlfn.XLOOKUP(($A54&amp;"_"&amp;TEXT(O$2,"yyyy-mm-dd")),[1]SURVEY123!$A:$A,[1]SURVEY123!$AI:$AI,""))</f>
        <v/>
      </c>
      <c r="P54" s="17" t="str">
        <f>IF(_xlfn.XLOOKUP(($A54&amp;"_"&amp;TEXT(P$2,"yyyy-mm-dd")),[1]SURVEY123!$A:$A,[1]SURVEY123!$AI:$AI,"")&lt;0,"0.0000",_xlfn.XLOOKUP(($A54&amp;"_"&amp;TEXT(P$2,"yyyy-mm-dd")),[1]SURVEY123!$A:$A,[1]SURVEY123!$AI:$AI,""))</f>
        <v/>
      </c>
      <c r="Q54" s="16" t="str">
        <f>IF(_xlfn.XLOOKUP(($A54&amp;"_"&amp;TEXT(Q$2,"yyyy-mm-dd")),[1]SURVEY123!$A:$A,[1]SURVEY123!$AI:$AI,"")&lt;0,"0.0000",_xlfn.XLOOKUP(($A54&amp;"_"&amp;TEXT(Q$2,"yyyy-mm-dd")),[1]SURVEY123!$A:$A,[1]SURVEY123!$AI:$AI,""))</f>
        <v/>
      </c>
      <c r="R54" s="22">
        <f t="shared" si="1"/>
        <v>0</v>
      </c>
      <c r="S54" s="22">
        <f t="shared" si="2"/>
        <v>0</v>
      </c>
      <c r="T54" s="12" t="str" cm="1">
        <f t="array" ref="T54">_xlfn.IFS(B54="","NA",R54=0, "Excellent", S54=0, "Good", OR(S54=1, S54=2), "Fair", S54&gt;=3, "Poor")</f>
        <v>Excellent</v>
      </c>
    </row>
    <row r="55" spans="1:20">
      <c r="A55" s="3" t="s">
        <v>58</v>
      </c>
      <c r="B55" s="25">
        <f t="shared" si="3"/>
        <v>0.59811537857142849</v>
      </c>
      <c r="C55" s="17" t="str">
        <f>IF(_xlfn.XLOOKUP(($A55&amp;"_"&amp;TEXT(C$2,"yyyy-mm-dd")),[1]SURVEY123!$A:$A,[1]SURVEY123!$AI:$AI,"")&lt;0,"0.0000",_xlfn.XLOOKUP(($A55&amp;"_"&amp;TEXT(C$2,"yyyy-mm-dd")),[1]SURVEY123!$A:$A,[1]SURVEY123!$AI:$AI,""))</f>
        <v/>
      </c>
      <c r="D55" s="17" t="str">
        <f>IF(_xlfn.XLOOKUP(($A55&amp;"_"&amp;TEXT(D$2,"yyyy-mm-dd")),[1]SURVEY123!$A:$A,[1]SURVEY123!$AI:$AI,"")&lt;0,"0.0000",_xlfn.XLOOKUP(($A55&amp;"_"&amp;TEXT(D$2,"yyyy-mm-dd")),[1]SURVEY123!$A:$A,[1]SURVEY123!$AI:$AI,""))</f>
        <v/>
      </c>
      <c r="E55" s="17" t="str">
        <f>IF(_xlfn.XLOOKUP(($A55&amp;"_"&amp;TEXT(E$2,"yyyy-mm-dd")),[1]SURVEY123!$A:$A,[1]SURVEY123!$AI:$AI,"")&lt;0,"0.0000",_xlfn.XLOOKUP(($A55&amp;"_"&amp;TEXT(E$2,"yyyy-mm-dd")),[1]SURVEY123!$A:$A,[1]SURVEY123!$AI:$AI,""))</f>
        <v/>
      </c>
      <c r="F55" s="17" t="str">
        <f>IF(_xlfn.XLOOKUP(($A55&amp;"_"&amp;TEXT(F$2,"yyyy-mm-dd")),[1]SURVEY123!$A:$A,[1]SURVEY123!$AI:$AI,"")&lt;0,"0.0000",_xlfn.XLOOKUP(($A55&amp;"_"&amp;TEXT(F$2,"yyyy-mm-dd")),[1]SURVEY123!$A:$A,[1]SURVEY123!$AI:$AI,""))</f>
        <v/>
      </c>
      <c r="G55" s="17" t="str">
        <f>IF(_xlfn.XLOOKUP(($A55&amp;"_"&amp;TEXT(G$2,"yyyy-mm-dd")),[1]SURVEY123!$A:$A,[1]SURVEY123!$AI:$AI,"")&lt;0,"0.0000",_xlfn.XLOOKUP(($A55&amp;"_"&amp;TEXT(G$2,"yyyy-mm-dd")),[1]SURVEY123!$A:$A,[1]SURVEY123!$AI:$AI,""))</f>
        <v/>
      </c>
      <c r="H55" s="17">
        <f>IF(_xlfn.XLOOKUP(($A55&amp;"_"&amp;TEXT(H$2,"yyyy-mm-dd")),[1]SURVEY123!$A:$A,[1]SURVEY123!$AI:$AI,"")&lt;0,"0.0000",_xlfn.XLOOKUP(($A55&amp;"_"&amp;TEXT(H$2,"yyyy-mm-dd")),[1]SURVEY123!$A:$A,[1]SURVEY123!$AI:$AI,""))</f>
        <v>0.61413450000000003</v>
      </c>
      <c r="I55" s="17">
        <f>IF(_xlfn.XLOOKUP(($A55&amp;"_"&amp;TEXT(I$2,"yyyy-mm-dd")),[1]SURVEY123!$A:$A,[1]SURVEY123!$AI:$AI,"")&lt;0,"0.0000",_xlfn.XLOOKUP(($A55&amp;"_"&amp;TEXT(I$2,"yyyy-mm-dd")),[1]SURVEY123!$A:$A,[1]SURVEY123!$AI:$AI,""))</f>
        <v>1.987005E-2</v>
      </c>
      <c r="J55" s="17">
        <f>IF(_xlfn.XLOOKUP(($A55&amp;"_"&amp;TEXT(J$2,"yyyy-mm-dd")),[1]SURVEY123!$A:$A,[1]SURVEY123!$AI:$AI,"")&lt;0,"0.0000",_xlfn.XLOOKUP(($A55&amp;"_"&amp;TEXT(J$2,"yyyy-mm-dd")),[1]SURVEY123!$A:$A,[1]SURVEY123!$AI:$AI,""))</f>
        <v>1.79037355</v>
      </c>
      <c r="K55" s="17">
        <f>IF(_xlfn.XLOOKUP(($A55&amp;"_"&amp;TEXT(K$2,"yyyy-mm-dd")),[1]SURVEY123!$A:$A,[1]SURVEY123!$AI:$AI,"")&lt;0,"0.0000",_xlfn.XLOOKUP(($A55&amp;"_"&amp;TEXT(K$2,"yyyy-mm-dd")),[1]SURVEY123!$A:$A,[1]SURVEY123!$AI:$AI,""))</f>
        <v>0.53879480999999996</v>
      </c>
      <c r="L55" s="17">
        <f>IF(_xlfn.XLOOKUP(($A55&amp;"_"&amp;TEXT(L$2,"yyyy-mm-dd")),[1]SURVEY123!$A:$A,[1]SURVEY123!$AI:$AI,"")&lt;0,"0.0000",_xlfn.XLOOKUP(($A55&amp;"_"&amp;TEXT(L$2,"yyyy-mm-dd")),[1]SURVEY123!$A:$A,[1]SURVEY123!$AI:$AI,""))</f>
        <v>0.48415076000000001</v>
      </c>
      <c r="M55" s="17">
        <f>IF(_xlfn.XLOOKUP(($A55&amp;"_"&amp;TEXT(M$2,"yyyy-mm-dd")),[1]SURVEY123!$A:$A,[1]SURVEY123!$AI:$AI,"")&lt;0,"0.0000",_xlfn.XLOOKUP(($A55&amp;"_"&amp;TEXT(M$2,"yyyy-mm-dd")),[1]SURVEY123!$A:$A,[1]SURVEY123!$AI:$AI,""))</f>
        <v>0.47662105000000005</v>
      </c>
      <c r="N55" s="17">
        <f>IF(_xlfn.XLOOKUP(($A55&amp;"_"&amp;TEXT(N$2,"yyyy-mm-dd")),[1]SURVEY123!$A:$A,[1]SURVEY123!$AI:$AI,"")&lt;0,"0.0000",_xlfn.XLOOKUP(($A55&amp;"_"&amp;TEXT(N$2,"yyyy-mm-dd")),[1]SURVEY123!$A:$A,[1]SURVEY123!$AI:$AI,""))</f>
        <v>0.26286292999999999</v>
      </c>
      <c r="O55" s="17" t="str">
        <f>IF(_xlfn.XLOOKUP(($A55&amp;"_"&amp;TEXT(O$2,"yyyy-mm-dd")),[1]SURVEY123!$A:$A,[1]SURVEY123!$AI:$AI,"")&lt;0,"0.0000",_xlfn.XLOOKUP(($A55&amp;"_"&amp;TEXT(O$2,"yyyy-mm-dd")),[1]SURVEY123!$A:$A,[1]SURVEY123!$AI:$AI,""))</f>
        <v/>
      </c>
      <c r="P55" s="17" t="str">
        <f>IF(_xlfn.XLOOKUP(($A55&amp;"_"&amp;TEXT(P$2,"yyyy-mm-dd")),[1]SURVEY123!$A:$A,[1]SURVEY123!$AI:$AI,"")&lt;0,"0.0000",_xlfn.XLOOKUP(($A55&amp;"_"&amp;TEXT(P$2,"yyyy-mm-dd")),[1]SURVEY123!$A:$A,[1]SURVEY123!$AI:$AI,""))</f>
        <v/>
      </c>
      <c r="Q55" s="16" t="str">
        <f>IF(_xlfn.XLOOKUP(($A55&amp;"_"&amp;TEXT(Q$2,"yyyy-mm-dd")),[1]SURVEY123!$A:$A,[1]SURVEY123!$AI:$AI,"")&lt;0,"0.0000",_xlfn.XLOOKUP(($A55&amp;"_"&amp;TEXT(Q$2,"yyyy-mm-dd")),[1]SURVEY123!$A:$A,[1]SURVEY123!$AI:$AI,""))</f>
        <v/>
      </c>
      <c r="R55" s="22">
        <f t="shared" si="1"/>
        <v>1</v>
      </c>
      <c r="S55" s="22">
        <f t="shared" si="2"/>
        <v>0</v>
      </c>
      <c r="T55" s="12" t="str" cm="1">
        <f t="array" ref="T55">_xlfn.IFS(B55="","NA",R55=0, "Excellent", S55=0, "Good", OR(S55=1, S55=2), "Fair", S55&gt;=3, "Poor")</f>
        <v>Good</v>
      </c>
    </row>
    <row r="56" spans="1:20">
      <c r="A56" s="3" t="s">
        <v>59</v>
      </c>
      <c r="B56" s="25" t="str">
        <f t="shared" si="3"/>
        <v/>
      </c>
      <c r="C56" s="17" t="str">
        <f>IF(_xlfn.XLOOKUP(($A56&amp;"_"&amp;TEXT(C$2,"yyyy-mm-dd")),[1]SURVEY123!$A:$A,[1]SURVEY123!$AI:$AI,"")&lt;0,"0.0000",_xlfn.XLOOKUP(($A56&amp;"_"&amp;TEXT(C$2,"yyyy-mm-dd")),[1]SURVEY123!$A:$A,[1]SURVEY123!$AI:$AI,""))</f>
        <v/>
      </c>
      <c r="D56" s="17" t="str">
        <f>IF(_xlfn.XLOOKUP(($A56&amp;"_"&amp;TEXT(D$2,"yyyy-mm-dd")),[1]SURVEY123!$A:$A,[1]SURVEY123!$AI:$AI,"")&lt;0,"0.0000",_xlfn.XLOOKUP(($A56&amp;"_"&amp;TEXT(D$2,"yyyy-mm-dd")),[1]SURVEY123!$A:$A,[1]SURVEY123!$AI:$AI,""))</f>
        <v/>
      </c>
      <c r="E56" s="17" t="str">
        <f>IF(_xlfn.XLOOKUP(($A56&amp;"_"&amp;TEXT(E$2,"yyyy-mm-dd")),[1]SURVEY123!$A:$A,[1]SURVEY123!$AI:$AI,"")&lt;0,"0.0000",_xlfn.XLOOKUP(($A56&amp;"_"&amp;TEXT(E$2,"yyyy-mm-dd")),[1]SURVEY123!$A:$A,[1]SURVEY123!$AI:$AI,""))</f>
        <v/>
      </c>
      <c r="F56" s="17" t="str">
        <f>IF(_xlfn.XLOOKUP(($A56&amp;"_"&amp;TEXT(F$2,"yyyy-mm-dd")),[1]SURVEY123!$A:$A,[1]SURVEY123!$AI:$AI,"")&lt;0,"0.0000",_xlfn.XLOOKUP(($A56&amp;"_"&amp;TEXT(F$2,"yyyy-mm-dd")),[1]SURVEY123!$A:$A,[1]SURVEY123!$AI:$AI,""))</f>
        <v/>
      </c>
      <c r="G56" s="17" t="str">
        <f>IF(_xlfn.XLOOKUP(($A56&amp;"_"&amp;TEXT(G$2,"yyyy-mm-dd")),[1]SURVEY123!$A:$A,[1]SURVEY123!$AI:$AI,"")&lt;0,"0.0000",_xlfn.XLOOKUP(($A56&amp;"_"&amp;TEXT(G$2,"yyyy-mm-dd")),[1]SURVEY123!$A:$A,[1]SURVEY123!$AI:$AI,""))</f>
        <v/>
      </c>
      <c r="H56" s="17" t="str">
        <f>IF(_xlfn.XLOOKUP(($A56&amp;"_"&amp;TEXT(H$2,"yyyy-mm-dd")),[1]SURVEY123!$A:$A,[1]SURVEY123!$AI:$AI,"")&lt;0,"0.0000",_xlfn.XLOOKUP(($A56&amp;"_"&amp;TEXT(H$2,"yyyy-mm-dd")),[1]SURVEY123!$A:$A,[1]SURVEY123!$AI:$AI,""))</f>
        <v/>
      </c>
      <c r="I56" s="17" t="str">
        <f>IF(_xlfn.XLOOKUP(($A56&amp;"_"&amp;TEXT(I$2,"yyyy-mm-dd")),[1]SURVEY123!$A:$A,[1]SURVEY123!$AI:$AI,"")&lt;0,"0.0000",_xlfn.XLOOKUP(($A56&amp;"_"&amp;TEXT(I$2,"yyyy-mm-dd")),[1]SURVEY123!$A:$A,[1]SURVEY123!$AI:$AI,""))</f>
        <v/>
      </c>
      <c r="J56" s="17" t="str">
        <f>IF(_xlfn.XLOOKUP(($A56&amp;"_"&amp;TEXT(J$2,"yyyy-mm-dd")),[1]SURVEY123!$A:$A,[1]SURVEY123!$AI:$AI,"")&lt;0,"0.0000",_xlfn.XLOOKUP(($A56&amp;"_"&amp;TEXT(J$2,"yyyy-mm-dd")),[1]SURVEY123!$A:$A,[1]SURVEY123!$AI:$AI,""))</f>
        <v/>
      </c>
      <c r="K56" s="17" t="str">
        <f>IF(_xlfn.XLOOKUP(($A56&amp;"_"&amp;TEXT(K$2,"yyyy-mm-dd")),[1]SURVEY123!$A:$A,[1]SURVEY123!$AI:$AI,"")&lt;0,"0.0000",_xlfn.XLOOKUP(($A56&amp;"_"&amp;TEXT(K$2,"yyyy-mm-dd")),[1]SURVEY123!$A:$A,[1]SURVEY123!$AI:$AI,""))</f>
        <v/>
      </c>
      <c r="L56" s="17" t="str">
        <f>IF(_xlfn.XLOOKUP(($A56&amp;"_"&amp;TEXT(L$2,"yyyy-mm-dd")),[1]SURVEY123!$A:$A,[1]SURVEY123!$AI:$AI,"")&lt;0,"0.0000",_xlfn.XLOOKUP(($A56&amp;"_"&amp;TEXT(L$2,"yyyy-mm-dd")),[1]SURVEY123!$A:$A,[1]SURVEY123!$AI:$AI,""))</f>
        <v/>
      </c>
      <c r="M56" s="17" t="str">
        <f>IF(_xlfn.XLOOKUP(($A56&amp;"_"&amp;TEXT(M$2,"yyyy-mm-dd")),[1]SURVEY123!$A:$A,[1]SURVEY123!$AI:$AI,"")&lt;0,"0.0000",_xlfn.XLOOKUP(($A56&amp;"_"&amp;TEXT(M$2,"yyyy-mm-dd")),[1]SURVEY123!$A:$A,[1]SURVEY123!$AI:$AI,""))</f>
        <v/>
      </c>
      <c r="N56" s="17" t="str">
        <f>IF(_xlfn.XLOOKUP(($A56&amp;"_"&amp;TEXT(N$2,"yyyy-mm-dd")),[1]SURVEY123!$A:$A,[1]SURVEY123!$AI:$AI,"")&lt;0,"0.0000",_xlfn.XLOOKUP(($A56&amp;"_"&amp;TEXT(N$2,"yyyy-mm-dd")),[1]SURVEY123!$A:$A,[1]SURVEY123!$AI:$AI,""))</f>
        <v/>
      </c>
      <c r="O56" s="17" t="str">
        <f>IF(_xlfn.XLOOKUP(($A56&amp;"_"&amp;TEXT(O$2,"yyyy-mm-dd")),[1]SURVEY123!$A:$A,[1]SURVEY123!$AI:$AI,"")&lt;0,"0.0000",_xlfn.XLOOKUP(($A56&amp;"_"&amp;TEXT(O$2,"yyyy-mm-dd")),[1]SURVEY123!$A:$A,[1]SURVEY123!$AI:$AI,""))</f>
        <v/>
      </c>
      <c r="P56" s="17" t="str">
        <f>IF(_xlfn.XLOOKUP(($A56&amp;"_"&amp;TEXT(P$2,"yyyy-mm-dd")),[1]SURVEY123!$A:$A,[1]SURVEY123!$AI:$AI,"")&lt;0,"0.0000",_xlfn.XLOOKUP(($A56&amp;"_"&amp;TEXT(P$2,"yyyy-mm-dd")),[1]SURVEY123!$A:$A,[1]SURVEY123!$AI:$AI,""))</f>
        <v/>
      </c>
      <c r="Q56" s="16" t="str">
        <f>IF(_xlfn.XLOOKUP(($A56&amp;"_"&amp;TEXT(Q$2,"yyyy-mm-dd")),[1]SURVEY123!$A:$A,[1]SURVEY123!$AI:$AI,"")&lt;0,"0.0000",_xlfn.XLOOKUP(($A56&amp;"_"&amp;TEXT(Q$2,"yyyy-mm-dd")),[1]SURVEY123!$A:$A,[1]SURVEY123!$AI:$AI,""))</f>
        <v/>
      </c>
      <c r="R56" s="22">
        <f t="shared" si="1"/>
        <v>0</v>
      </c>
      <c r="S56" s="22">
        <f t="shared" si="2"/>
        <v>0</v>
      </c>
      <c r="T56" s="12" t="str" cm="1">
        <f t="array" ref="T56">_xlfn.IFS(B56="","NA",R56=0, "Excellent", S56=0, "Good", OR(S56=1, S56=2), "Fair", S56&gt;=3, "Poor")</f>
        <v>NA</v>
      </c>
    </row>
    <row r="57" spans="1:20">
      <c r="A57" s="3" t="s">
        <v>60</v>
      </c>
      <c r="B57" s="25">
        <f t="shared" si="3"/>
        <v>0.20114924999999997</v>
      </c>
      <c r="C57" s="17">
        <f>IF(_xlfn.XLOOKUP(($A57&amp;"_"&amp;TEXT(C$2,"yyyy-mm-dd")),[1]SURVEY123!$A:$A,[1]SURVEY123!$AI:$AI,"")&lt;0,"0.0000",_xlfn.XLOOKUP(($A57&amp;"_"&amp;TEXT(C$2,"yyyy-mm-dd")),[1]SURVEY123!$A:$A,[1]SURVEY123!$AI:$AI,""))</f>
        <v>0.26031589999999999</v>
      </c>
      <c r="D57" s="17">
        <f>IF(_xlfn.XLOOKUP(($A57&amp;"_"&amp;TEXT(D$2,"yyyy-mm-dd")),[1]SURVEY123!$A:$A,[1]SURVEY123!$AI:$AI,"")&lt;0,"0.0000",_xlfn.XLOOKUP(($A57&amp;"_"&amp;TEXT(D$2,"yyyy-mm-dd")),[1]SURVEY123!$A:$A,[1]SURVEY123!$AI:$AI,""))</f>
        <v>0.19624529999999998</v>
      </c>
      <c r="E57" s="17">
        <f>IF(_xlfn.XLOOKUP(($A57&amp;"_"&amp;TEXT(E$2,"yyyy-mm-dd")),[1]SURVEY123!$A:$A,[1]SURVEY123!$AI:$AI,"")&lt;0,"0.0000",_xlfn.XLOOKUP(($A57&amp;"_"&amp;TEXT(E$2,"yyyy-mm-dd")),[1]SURVEY123!$A:$A,[1]SURVEY123!$AI:$AI,""))</f>
        <v>0.17361799999999999</v>
      </c>
      <c r="F57" s="17">
        <f>IF(_xlfn.XLOOKUP(($A57&amp;"_"&amp;TEXT(F$2,"yyyy-mm-dd")),[1]SURVEY123!$A:$A,[1]SURVEY123!$AI:$AI,"")&lt;0,"0.0000",_xlfn.XLOOKUP(($A57&amp;"_"&amp;TEXT(F$2,"yyyy-mm-dd")),[1]SURVEY123!$A:$A,[1]SURVEY123!$AI:$AI,""))</f>
        <v>0.1251922</v>
      </c>
      <c r="G57" s="17">
        <f>IF(_xlfn.XLOOKUP(($A57&amp;"_"&amp;TEXT(G$2,"yyyy-mm-dd")),[1]SURVEY123!$A:$A,[1]SURVEY123!$AI:$AI,"")&lt;0,"0.0000",_xlfn.XLOOKUP(($A57&amp;"_"&amp;TEXT(G$2,"yyyy-mm-dd")),[1]SURVEY123!$A:$A,[1]SURVEY123!$AI:$AI,""))</f>
        <v>0.38421929999999999</v>
      </c>
      <c r="H57" s="17">
        <f>IF(_xlfn.XLOOKUP(($A57&amp;"_"&amp;TEXT(H$2,"yyyy-mm-dd")),[1]SURVEY123!$A:$A,[1]SURVEY123!$AI:$AI,"")&lt;0,"0.0000",_xlfn.XLOOKUP(($A57&amp;"_"&amp;TEXT(H$2,"yyyy-mm-dd")),[1]SURVEY123!$A:$A,[1]SURVEY123!$AI:$AI,""))</f>
        <v>0.18235029999999999</v>
      </c>
      <c r="I57" s="17">
        <f>IF(_xlfn.XLOOKUP(($A57&amp;"_"&amp;TEXT(I$2,"yyyy-mm-dd")),[1]SURVEY123!$A:$A,[1]SURVEY123!$AI:$AI,"")&lt;0,"0.0000",_xlfn.XLOOKUP(($A57&amp;"_"&amp;TEXT(I$2,"yyyy-mm-dd")),[1]SURVEY123!$A:$A,[1]SURVEY123!$AI:$AI,""))</f>
        <v>0.1971685</v>
      </c>
      <c r="J57" s="17">
        <f>IF(_xlfn.XLOOKUP(($A57&amp;"_"&amp;TEXT(J$2,"yyyy-mm-dd")),[1]SURVEY123!$A:$A,[1]SURVEY123!$AI:$AI,"")&lt;0,"0.0000",_xlfn.XLOOKUP(($A57&amp;"_"&amp;TEXT(J$2,"yyyy-mm-dd")),[1]SURVEY123!$A:$A,[1]SURVEY123!$AI:$AI,""))</f>
        <v>0.24138850000000001</v>
      </c>
      <c r="K57" s="17">
        <f>IF(_xlfn.XLOOKUP(($A57&amp;"_"&amp;TEXT(K$2,"yyyy-mm-dd")),[1]SURVEY123!$A:$A,[1]SURVEY123!$AI:$AI,"")&lt;0,"0.0000",_xlfn.XLOOKUP(($A57&amp;"_"&amp;TEXT(K$2,"yyyy-mm-dd")),[1]SURVEY123!$A:$A,[1]SURVEY123!$AI:$AI,""))</f>
        <v>0.17818139999999999</v>
      </c>
      <c r="L57" s="17">
        <f>IF(_xlfn.XLOOKUP(($A57&amp;"_"&amp;TEXT(L$2,"yyyy-mm-dd")),[1]SURVEY123!$A:$A,[1]SURVEY123!$AI:$AI,"")&lt;0,"0.0000",_xlfn.XLOOKUP(($A57&amp;"_"&amp;TEXT(L$2,"yyyy-mm-dd")),[1]SURVEY123!$A:$A,[1]SURVEY123!$AI:$AI,""))</f>
        <v>0.1381809</v>
      </c>
      <c r="M57" s="17">
        <f>IF(_xlfn.XLOOKUP(($A57&amp;"_"&amp;TEXT(M$2,"yyyy-mm-dd")),[1]SURVEY123!$A:$A,[1]SURVEY123!$AI:$AI,"")&lt;0,"0.0000",_xlfn.XLOOKUP(($A57&amp;"_"&amp;TEXT(M$2,"yyyy-mm-dd")),[1]SURVEY123!$A:$A,[1]SURVEY123!$AI:$AI,""))</f>
        <v>0.20462370000000002</v>
      </c>
      <c r="N57" s="17">
        <f>IF(_xlfn.XLOOKUP(($A57&amp;"_"&amp;TEXT(N$2,"yyyy-mm-dd")),[1]SURVEY123!$A:$A,[1]SURVEY123!$AI:$AI,"")&lt;0,"0.0000",_xlfn.XLOOKUP(($A57&amp;"_"&amp;TEXT(N$2,"yyyy-mm-dd")),[1]SURVEY123!$A:$A,[1]SURVEY123!$AI:$AI,""))</f>
        <v>0.13230699999999998</v>
      </c>
      <c r="O57" s="17" t="str">
        <f>IF(_xlfn.XLOOKUP(($A57&amp;"_"&amp;TEXT(O$2,"yyyy-mm-dd")),[1]SURVEY123!$A:$A,[1]SURVEY123!$AI:$AI,"")&lt;0,"0.0000",_xlfn.XLOOKUP(($A57&amp;"_"&amp;TEXT(O$2,"yyyy-mm-dd")),[1]SURVEY123!$A:$A,[1]SURVEY123!$AI:$AI,""))</f>
        <v/>
      </c>
      <c r="P57" s="17" t="str">
        <f>IF(_xlfn.XLOOKUP(($A57&amp;"_"&amp;TEXT(P$2,"yyyy-mm-dd")),[1]SURVEY123!$A:$A,[1]SURVEY123!$AI:$AI,"")&lt;0,"0.0000",_xlfn.XLOOKUP(($A57&amp;"_"&amp;TEXT(P$2,"yyyy-mm-dd")),[1]SURVEY123!$A:$A,[1]SURVEY123!$AI:$AI,""))</f>
        <v/>
      </c>
      <c r="Q57" s="16" t="str">
        <f>IF(_xlfn.XLOOKUP(($A57&amp;"_"&amp;TEXT(Q$2,"yyyy-mm-dd")),[1]SURVEY123!$A:$A,[1]SURVEY123!$AI:$AI,"")&lt;0,"0.0000",_xlfn.XLOOKUP(($A57&amp;"_"&amp;TEXT(Q$2,"yyyy-mm-dd")),[1]SURVEY123!$A:$A,[1]SURVEY123!$AI:$AI,""))</f>
        <v/>
      </c>
      <c r="R57" s="22">
        <f t="shared" si="1"/>
        <v>0</v>
      </c>
      <c r="S57" s="22">
        <f t="shared" si="2"/>
        <v>0</v>
      </c>
      <c r="T57" s="12" t="str" cm="1">
        <f t="array" ref="T57">_xlfn.IFS(B57="","NA",R57=0, "Excellent", S57=0, "Good", OR(S57=1, S57=2), "Fair", S57&gt;=3, "Poor")</f>
        <v>Excellent</v>
      </c>
    </row>
    <row r="58" spans="1:20">
      <c r="A58" s="3" t="s">
        <v>61</v>
      </c>
      <c r="B58" s="25">
        <f t="shared" si="3"/>
        <v>1.4451841533333334</v>
      </c>
      <c r="C58" s="17">
        <f>IF(_xlfn.XLOOKUP(($A58&amp;"_"&amp;TEXT(C$2,"yyyy-mm-dd")),[1]SURVEY123!$A:$A,[1]SURVEY123!$AI:$AI,"")&lt;0,"0.0000",_xlfn.XLOOKUP(($A58&amp;"_"&amp;TEXT(C$2,"yyyy-mm-dd")),[1]SURVEY123!$A:$A,[1]SURVEY123!$AI:$AI,""))</f>
        <v>1.4522524800000001</v>
      </c>
      <c r="D58" s="17" t="str">
        <f>IF(_xlfn.XLOOKUP(($A58&amp;"_"&amp;TEXT(D$2,"yyyy-mm-dd")),[1]SURVEY123!$A:$A,[1]SURVEY123!$AI:$AI,"")&lt;0,"0.0000",_xlfn.XLOOKUP(($A58&amp;"_"&amp;TEXT(D$2,"yyyy-mm-dd")),[1]SURVEY123!$A:$A,[1]SURVEY123!$AI:$AI,""))</f>
        <v>0.0000</v>
      </c>
      <c r="E58" s="17">
        <f>IF(_xlfn.XLOOKUP(($A58&amp;"_"&amp;TEXT(E$2,"yyyy-mm-dd")),[1]SURVEY123!$A:$A,[1]SURVEY123!$AI:$AI,"")&lt;0,"0.0000",_xlfn.XLOOKUP(($A58&amp;"_"&amp;TEXT(E$2,"yyyy-mm-dd")),[1]SURVEY123!$A:$A,[1]SURVEY123!$AI:$AI,""))</f>
        <v>1.75987614</v>
      </c>
      <c r="F58" s="17" t="str">
        <f>IF(_xlfn.XLOOKUP(($A58&amp;"_"&amp;TEXT(F$2,"yyyy-mm-dd")),[1]SURVEY123!$A:$A,[1]SURVEY123!$AI:$AI,"")&lt;0,"0.0000",_xlfn.XLOOKUP(($A58&amp;"_"&amp;TEXT(F$2,"yyyy-mm-dd")),[1]SURVEY123!$A:$A,[1]SURVEY123!$AI:$AI,""))</f>
        <v>0.0000</v>
      </c>
      <c r="G58" s="17" t="str">
        <f>IF(_xlfn.XLOOKUP(($A58&amp;"_"&amp;TEXT(G$2,"yyyy-mm-dd")),[1]SURVEY123!$A:$A,[1]SURVEY123!$AI:$AI,"")&lt;0,"0.0000",_xlfn.XLOOKUP(($A58&amp;"_"&amp;TEXT(G$2,"yyyy-mm-dd")),[1]SURVEY123!$A:$A,[1]SURVEY123!$AI:$AI,""))</f>
        <v>0.0000</v>
      </c>
      <c r="H58" s="17">
        <f>IF(_xlfn.XLOOKUP(($A58&amp;"_"&amp;TEXT(H$2,"yyyy-mm-dd")),[1]SURVEY123!$A:$A,[1]SURVEY123!$AI:$AI,"")&lt;0,"0.0000",_xlfn.XLOOKUP(($A58&amp;"_"&amp;TEXT(H$2,"yyyy-mm-dd")),[1]SURVEY123!$A:$A,[1]SURVEY123!$AI:$AI,""))</f>
        <v>1.58067253</v>
      </c>
      <c r="I58" s="17">
        <f>IF(_xlfn.XLOOKUP(($A58&amp;"_"&amp;TEXT(I$2,"yyyy-mm-dd")),[1]SURVEY123!$A:$A,[1]SURVEY123!$AI:$AI,"")&lt;0,"0.0000",_xlfn.XLOOKUP(($A58&amp;"_"&amp;TEXT(I$2,"yyyy-mm-dd")),[1]SURVEY123!$A:$A,[1]SURVEY123!$AI:$AI,""))</f>
        <v>1.5541958899999999</v>
      </c>
      <c r="J58" s="17">
        <f>IF(_xlfn.XLOOKUP(($A58&amp;"_"&amp;TEXT(J$2,"yyyy-mm-dd")),[1]SURVEY123!$A:$A,[1]SURVEY123!$AI:$AI,"")&lt;0,"0.0000",_xlfn.XLOOKUP(($A58&amp;"_"&amp;TEXT(J$2,"yyyy-mm-dd")),[1]SURVEY123!$A:$A,[1]SURVEY123!$AI:$AI,""))</f>
        <v>1.27247098</v>
      </c>
      <c r="K58" s="17">
        <f>IF(_xlfn.XLOOKUP(($A58&amp;"_"&amp;TEXT(K$2,"yyyy-mm-dd")),[1]SURVEY123!$A:$A,[1]SURVEY123!$AI:$AI,"")&lt;0,"0.0000",_xlfn.XLOOKUP(($A58&amp;"_"&amp;TEXT(K$2,"yyyy-mm-dd")),[1]SURVEY123!$A:$A,[1]SURVEY123!$AI:$AI,""))</f>
        <v>1.2810591500000001</v>
      </c>
      <c r="L58" s="17">
        <f>IF(_xlfn.XLOOKUP(($A58&amp;"_"&amp;TEXT(L$2,"yyyy-mm-dd")),[1]SURVEY123!$A:$A,[1]SURVEY123!$AI:$AI,"")&lt;0,"0.0000",_xlfn.XLOOKUP(($A58&amp;"_"&amp;TEXT(L$2,"yyyy-mm-dd")),[1]SURVEY123!$A:$A,[1]SURVEY123!$AI:$AI,""))</f>
        <v>1.32900515</v>
      </c>
      <c r="M58" s="17">
        <f>IF(_xlfn.XLOOKUP(($A58&amp;"_"&amp;TEXT(M$2,"yyyy-mm-dd")),[1]SURVEY123!$A:$A,[1]SURVEY123!$AI:$AI,"")&lt;0,"0.0000",_xlfn.XLOOKUP(($A58&amp;"_"&amp;TEXT(M$2,"yyyy-mm-dd")),[1]SURVEY123!$A:$A,[1]SURVEY123!$AI:$AI,""))</f>
        <v>1.54977298</v>
      </c>
      <c r="N58" s="17">
        <f>IF(_xlfn.XLOOKUP(($A58&amp;"_"&amp;TEXT(N$2,"yyyy-mm-dd")),[1]SURVEY123!$A:$A,[1]SURVEY123!$AI:$AI,"")&lt;0,"0.0000",_xlfn.XLOOKUP(($A58&amp;"_"&amp;TEXT(N$2,"yyyy-mm-dd")),[1]SURVEY123!$A:$A,[1]SURVEY123!$AI:$AI,""))</f>
        <v>1.22735208</v>
      </c>
      <c r="O58" s="17" t="str">
        <f>IF(_xlfn.XLOOKUP(($A58&amp;"_"&amp;TEXT(O$2,"yyyy-mm-dd")),[1]SURVEY123!$A:$A,[1]SURVEY123!$AI:$AI,"")&lt;0,"0.0000",_xlfn.XLOOKUP(($A58&amp;"_"&amp;TEXT(O$2,"yyyy-mm-dd")),[1]SURVEY123!$A:$A,[1]SURVEY123!$AI:$AI,""))</f>
        <v/>
      </c>
      <c r="P58" s="17" t="str">
        <f>IF(_xlfn.XLOOKUP(($A58&amp;"_"&amp;TEXT(P$2,"yyyy-mm-dd")),[1]SURVEY123!$A:$A,[1]SURVEY123!$AI:$AI,"")&lt;0,"0.0000",_xlfn.XLOOKUP(($A58&amp;"_"&amp;TEXT(P$2,"yyyy-mm-dd")),[1]SURVEY123!$A:$A,[1]SURVEY123!$AI:$AI,""))</f>
        <v/>
      </c>
      <c r="Q58" s="16" t="str">
        <f>IF(_xlfn.XLOOKUP(($A58&amp;"_"&amp;TEXT(Q$2,"yyyy-mm-dd")),[1]SURVEY123!$A:$A,[1]SURVEY123!$AI:$AI,"")&lt;0,"0.0000",_xlfn.XLOOKUP(($A58&amp;"_"&amp;TEXT(Q$2,"yyyy-mm-dd")),[1]SURVEY123!$A:$A,[1]SURVEY123!$AI:$AI,""))</f>
        <v/>
      </c>
      <c r="R58" s="22">
        <f t="shared" si="1"/>
        <v>4</v>
      </c>
      <c r="S58" s="22">
        <f t="shared" si="2"/>
        <v>0</v>
      </c>
      <c r="T58" s="12" t="str" cm="1">
        <f t="array" ref="T58">_xlfn.IFS(B58="","NA",R58=0, "Excellent", S58=0, "Good", OR(S58=1, S58=2), "Fair", S58&gt;=3, "Poor")</f>
        <v>Good</v>
      </c>
    </row>
    <row r="59" spans="1:20">
      <c r="A59" s="3" t="s">
        <v>62</v>
      </c>
      <c r="B59" s="25" t="str">
        <f t="shared" si="3"/>
        <v/>
      </c>
      <c r="C59" s="17" t="str">
        <f>IF(_xlfn.XLOOKUP(($A59&amp;"_"&amp;TEXT(C$2,"yyyy-mm-dd")),[1]SURVEY123!$A:$A,[1]SURVEY123!$AI:$AI,"")&lt;0,"0.0000",_xlfn.XLOOKUP(($A59&amp;"_"&amp;TEXT(C$2,"yyyy-mm-dd")),[1]SURVEY123!$A:$A,[1]SURVEY123!$AI:$AI,""))</f>
        <v/>
      </c>
      <c r="D59" s="17" t="str">
        <f>IF(_xlfn.XLOOKUP(($A59&amp;"_"&amp;TEXT(D$2,"yyyy-mm-dd")),[1]SURVEY123!$A:$A,[1]SURVEY123!$AI:$AI,"")&lt;0,"0.0000",_xlfn.XLOOKUP(($A59&amp;"_"&amp;TEXT(D$2,"yyyy-mm-dd")),[1]SURVEY123!$A:$A,[1]SURVEY123!$AI:$AI,""))</f>
        <v/>
      </c>
      <c r="E59" s="17" t="str">
        <f>IF(_xlfn.XLOOKUP(($A59&amp;"_"&amp;TEXT(E$2,"yyyy-mm-dd")),[1]SURVEY123!$A:$A,[1]SURVEY123!$AI:$AI,"")&lt;0,"0.0000",_xlfn.XLOOKUP(($A59&amp;"_"&amp;TEXT(E$2,"yyyy-mm-dd")),[1]SURVEY123!$A:$A,[1]SURVEY123!$AI:$AI,""))</f>
        <v/>
      </c>
      <c r="F59" s="17" t="str">
        <f>IF(_xlfn.XLOOKUP(($A59&amp;"_"&amp;TEXT(F$2,"yyyy-mm-dd")),[1]SURVEY123!$A:$A,[1]SURVEY123!$AI:$AI,"")&lt;0,"0.0000",_xlfn.XLOOKUP(($A59&amp;"_"&amp;TEXT(F$2,"yyyy-mm-dd")),[1]SURVEY123!$A:$A,[1]SURVEY123!$AI:$AI,""))</f>
        <v/>
      </c>
      <c r="G59" s="17" t="str">
        <f>IF(_xlfn.XLOOKUP(($A59&amp;"_"&amp;TEXT(G$2,"yyyy-mm-dd")),[1]SURVEY123!$A:$A,[1]SURVEY123!$AI:$AI,"")&lt;0,"0.0000",_xlfn.XLOOKUP(($A59&amp;"_"&amp;TEXT(G$2,"yyyy-mm-dd")),[1]SURVEY123!$A:$A,[1]SURVEY123!$AI:$AI,""))</f>
        <v/>
      </c>
      <c r="H59" s="17" t="str">
        <f>IF(_xlfn.XLOOKUP(($A59&amp;"_"&amp;TEXT(H$2,"yyyy-mm-dd")),[1]SURVEY123!$A:$A,[1]SURVEY123!$AI:$AI,"")&lt;0,"0.0000",_xlfn.XLOOKUP(($A59&amp;"_"&amp;TEXT(H$2,"yyyy-mm-dd")),[1]SURVEY123!$A:$A,[1]SURVEY123!$AI:$AI,""))</f>
        <v/>
      </c>
      <c r="I59" s="17" t="str">
        <f>IF(_xlfn.XLOOKUP(($A59&amp;"_"&amp;TEXT(I$2,"yyyy-mm-dd")),[1]SURVEY123!$A:$A,[1]SURVEY123!$AI:$AI,"")&lt;0,"0.0000",_xlfn.XLOOKUP(($A59&amp;"_"&amp;TEXT(I$2,"yyyy-mm-dd")),[1]SURVEY123!$A:$A,[1]SURVEY123!$AI:$AI,""))</f>
        <v/>
      </c>
      <c r="J59" s="17" t="str">
        <f>IF(_xlfn.XLOOKUP(($A59&amp;"_"&amp;TEXT(J$2,"yyyy-mm-dd")),[1]SURVEY123!$A:$A,[1]SURVEY123!$AI:$AI,"")&lt;0,"0.0000",_xlfn.XLOOKUP(($A59&amp;"_"&amp;TEXT(J$2,"yyyy-mm-dd")),[1]SURVEY123!$A:$A,[1]SURVEY123!$AI:$AI,""))</f>
        <v/>
      </c>
      <c r="K59" s="17" t="str">
        <f>IF(_xlfn.XLOOKUP(($A59&amp;"_"&amp;TEXT(K$2,"yyyy-mm-dd")),[1]SURVEY123!$A:$A,[1]SURVEY123!$AI:$AI,"")&lt;0,"0.0000",_xlfn.XLOOKUP(($A59&amp;"_"&amp;TEXT(K$2,"yyyy-mm-dd")),[1]SURVEY123!$A:$A,[1]SURVEY123!$AI:$AI,""))</f>
        <v/>
      </c>
      <c r="L59" s="17" t="str">
        <f>IF(_xlfn.XLOOKUP(($A59&amp;"_"&amp;TEXT(L$2,"yyyy-mm-dd")),[1]SURVEY123!$A:$A,[1]SURVEY123!$AI:$AI,"")&lt;0,"0.0000",_xlfn.XLOOKUP(($A59&amp;"_"&amp;TEXT(L$2,"yyyy-mm-dd")),[1]SURVEY123!$A:$A,[1]SURVEY123!$AI:$AI,""))</f>
        <v/>
      </c>
      <c r="M59" s="17" t="str">
        <f>IF(_xlfn.XLOOKUP(($A59&amp;"_"&amp;TEXT(M$2,"yyyy-mm-dd")),[1]SURVEY123!$A:$A,[1]SURVEY123!$AI:$AI,"")&lt;0,"0.0000",_xlfn.XLOOKUP(($A59&amp;"_"&amp;TEXT(M$2,"yyyy-mm-dd")),[1]SURVEY123!$A:$A,[1]SURVEY123!$AI:$AI,""))</f>
        <v/>
      </c>
      <c r="N59" s="17" t="str">
        <f>IF(_xlfn.XLOOKUP(($A59&amp;"_"&amp;TEXT(N$2,"yyyy-mm-dd")),[1]SURVEY123!$A:$A,[1]SURVEY123!$AI:$AI,"")&lt;0,"0.0000",_xlfn.XLOOKUP(($A59&amp;"_"&amp;TEXT(N$2,"yyyy-mm-dd")),[1]SURVEY123!$A:$A,[1]SURVEY123!$AI:$AI,""))</f>
        <v/>
      </c>
      <c r="O59" s="17" t="str">
        <f>IF(_xlfn.XLOOKUP(($A59&amp;"_"&amp;TEXT(O$2,"yyyy-mm-dd")),[1]SURVEY123!$A:$A,[1]SURVEY123!$AI:$AI,"")&lt;0,"0.0000",_xlfn.XLOOKUP(($A59&amp;"_"&amp;TEXT(O$2,"yyyy-mm-dd")),[1]SURVEY123!$A:$A,[1]SURVEY123!$AI:$AI,""))</f>
        <v/>
      </c>
      <c r="P59" s="17" t="str">
        <f>IF(_xlfn.XLOOKUP(($A59&amp;"_"&amp;TEXT(P$2,"yyyy-mm-dd")),[1]SURVEY123!$A:$A,[1]SURVEY123!$AI:$AI,"")&lt;0,"0.0000",_xlfn.XLOOKUP(($A59&amp;"_"&amp;TEXT(P$2,"yyyy-mm-dd")),[1]SURVEY123!$A:$A,[1]SURVEY123!$AI:$AI,""))</f>
        <v/>
      </c>
      <c r="Q59" s="16" t="str">
        <f>IF(_xlfn.XLOOKUP(($A59&amp;"_"&amp;TEXT(Q$2,"yyyy-mm-dd")),[1]SURVEY123!$A:$A,[1]SURVEY123!$AI:$AI,"")&lt;0,"0.0000",_xlfn.XLOOKUP(($A59&amp;"_"&amp;TEXT(Q$2,"yyyy-mm-dd")),[1]SURVEY123!$A:$A,[1]SURVEY123!$AI:$AI,""))</f>
        <v/>
      </c>
      <c r="R59" s="22">
        <f t="shared" si="1"/>
        <v>0</v>
      </c>
      <c r="S59" s="22">
        <f t="shared" si="2"/>
        <v>0</v>
      </c>
      <c r="T59" s="12" t="str" cm="1">
        <f t="array" ref="T59">_xlfn.IFS(B59="","NA",R59=0, "Excellent", S59=0, "Good", OR(S59=1, S59=2), "Fair", S59&gt;=3, "Poor")</f>
        <v>NA</v>
      </c>
    </row>
    <row r="60" spans="1:20">
      <c r="A60" s="3" t="s">
        <v>63</v>
      </c>
      <c r="B60" s="25">
        <f t="shared" si="3"/>
        <v>0.49098590000000003</v>
      </c>
      <c r="C60" s="17" t="str">
        <f>IF(_xlfn.XLOOKUP(($A60&amp;"_"&amp;TEXT(C$2,"yyyy-mm-dd")),[1]SURVEY123!$A:$A,[1]SURVEY123!$AI:$AI,"")&lt;0,"0.0000",_xlfn.XLOOKUP(($A60&amp;"_"&amp;TEXT(C$2,"yyyy-mm-dd")),[1]SURVEY123!$A:$A,[1]SURVEY123!$AI:$AI,""))</f>
        <v/>
      </c>
      <c r="D60" s="17" t="str">
        <f>IF(_xlfn.XLOOKUP(($A60&amp;"_"&amp;TEXT(D$2,"yyyy-mm-dd")),[1]SURVEY123!$A:$A,[1]SURVEY123!$AI:$AI,"")&lt;0,"0.0000",_xlfn.XLOOKUP(($A60&amp;"_"&amp;TEXT(D$2,"yyyy-mm-dd")),[1]SURVEY123!$A:$A,[1]SURVEY123!$AI:$AI,""))</f>
        <v/>
      </c>
      <c r="E60" s="17" t="str">
        <f>IF(_xlfn.XLOOKUP(($A60&amp;"_"&amp;TEXT(E$2,"yyyy-mm-dd")),[1]SURVEY123!$A:$A,[1]SURVEY123!$AI:$AI,"")&lt;0,"0.0000",_xlfn.XLOOKUP(($A60&amp;"_"&amp;TEXT(E$2,"yyyy-mm-dd")),[1]SURVEY123!$A:$A,[1]SURVEY123!$AI:$AI,""))</f>
        <v/>
      </c>
      <c r="F60" s="17" t="str">
        <f>IF(_xlfn.XLOOKUP(($A60&amp;"_"&amp;TEXT(F$2,"yyyy-mm-dd")),[1]SURVEY123!$A:$A,[1]SURVEY123!$AI:$AI,"")&lt;0,"0.0000",_xlfn.XLOOKUP(($A60&amp;"_"&amp;TEXT(F$2,"yyyy-mm-dd")),[1]SURVEY123!$A:$A,[1]SURVEY123!$AI:$AI,""))</f>
        <v/>
      </c>
      <c r="G60" s="17" t="str">
        <f>IF(_xlfn.XLOOKUP(($A60&amp;"_"&amp;TEXT(G$2,"yyyy-mm-dd")),[1]SURVEY123!$A:$A,[1]SURVEY123!$AI:$AI,"")&lt;0,"0.0000",_xlfn.XLOOKUP(($A60&amp;"_"&amp;TEXT(G$2,"yyyy-mm-dd")),[1]SURVEY123!$A:$A,[1]SURVEY123!$AI:$AI,""))</f>
        <v/>
      </c>
      <c r="H60" s="17" t="str">
        <f>IF(_xlfn.XLOOKUP(($A60&amp;"_"&amp;TEXT(H$2,"yyyy-mm-dd")),[1]SURVEY123!$A:$A,[1]SURVEY123!$AI:$AI,"")&lt;0,"0.0000",_xlfn.XLOOKUP(($A60&amp;"_"&amp;TEXT(H$2,"yyyy-mm-dd")),[1]SURVEY123!$A:$A,[1]SURVEY123!$AI:$AI,""))</f>
        <v/>
      </c>
      <c r="I60" s="17">
        <f>IF(_xlfn.XLOOKUP(($A60&amp;"_"&amp;TEXT(I$2,"yyyy-mm-dd")),[1]SURVEY123!$A:$A,[1]SURVEY123!$AI:$AI,"")&lt;0,"0.0000",_xlfn.XLOOKUP(($A60&amp;"_"&amp;TEXT(I$2,"yyyy-mm-dd")),[1]SURVEY123!$A:$A,[1]SURVEY123!$AI:$AI,""))</f>
        <v>0.63849929999999999</v>
      </c>
      <c r="J60" s="17">
        <f>IF(_xlfn.XLOOKUP(($A60&amp;"_"&amp;TEXT(J$2,"yyyy-mm-dd")),[1]SURVEY123!$A:$A,[1]SURVEY123!$AI:$AI,"")&lt;0,"0.0000",_xlfn.XLOOKUP(($A60&amp;"_"&amp;TEXT(J$2,"yyyy-mm-dd")),[1]SURVEY123!$A:$A,[1]SURVEY123!$AI:$AI,""))</f>
        <v>0.45242020000000005</v>
      </c>
      <c r="K60" s="17">
        <f>IF(_xlfn.XLOOKUP(($A60&amp;"_"&amp;TEXT(K$2,"yyyy-mm-dd")),[1]SURVEY123!$A:$A,[1]SURVEY123!$AI:$AI,"")&lt;0,"0.0000",_xlfn.XLOOKUP(($A60&amp;"_"&amp;TEXT(K$2,"yyyy-mm-dd")),[1]SURVEY123!$A:$A,[1]SURVEY123!$AI:$AI,""))</f>
        <v>0.4788097</v>
      </c>
      <c r="L60" s="17">
        <f>IF(_xlfn.XLOOKUP(($A60&amp;"_"&amp;TEXT(L$2,"yyyy-mm-dd")),[1]SURVEY123!$A:$A,[1]SURVEY123!$AI:$AI,"")&lt;0,"0.0000",_xlfn.XLOOKUP(($A60&amp;"_"&amp;TEXT(L$2,"yyyy-mm-dd")),[1]SURVEY123!$A:$A,[1]SURVEY123!$AI:$AI,""))</f>
        <v>0.39421440000000002</v>
      </c>
      <c r="M60" s="17" t="str">
        <f>IF(_xlfn.XLOOKUP(($A60&amp;"_"&amp;TEXT(M$2,"yyyy-mm-dd")),[1]SURVEY123!$A:$A,[1]SURVEY123!$AI:$AI,"")&lt;0,"0.0000",_xlfn.XLOOKUP(($A60&amp;"_"&amp;TEXT(M$2,"yyyy-mm-dd")),[1]SURVEY123!$A:$A,[1]SURVEY123!$AI:$AI,""))</f>
        <v/>
      </c>
      <c r="N60" s="17" t="str">
        <f>IF(_xlfn.XLOOKUP(($A60&amp;"_"&amp;TEXT(N$2,"yyyy-mm-dd")),[1]SURVEY123!$A:$A,[1]SURVEY123!$AI:$AI,"")&lt;0,"0.0000",_xlfn.XLOOKUP(($A60&amp;"_"&amp;TEXT(N$2,"yyyy-mm-dd")),[1]SURVEY123!$A:$A,[1]SURVEY123!$AI:$AI,""))</f>
        <v/>
      </c>
      <c r="O60" s="17" t="str">
        <f>IF(_xlfn.XLOOKUP(($A60&amp;"_"&amp;TEXT(O$2,"yyyy-mm-dd")),[1]SURVEY123!$A:$A,[1]SURVEY123!$AI:$AI,"")&lt;0,"0.0000",_xlfn.XLOOKUP(($A60&amp;"_"&amp;TEXT(O$2,"yyyy-mm-dd")),[1]SURVEY123!$A:$A,[1]SURVEY123!$AI:$AI,""))</f>
        <v/>
      </c>
      <c r="P60" s="17" t="str">
        <f>IF(_xlfn.XLOOKUP(($A60&amp;"_"&amp;TEXT(P$2,"yyyy-mm-dd")),[1]SURVEY123!$A:$A,[1]SURVEY123!$AI:$AI,"")&lt;0,"0.0000",_xlfn.XLOOKUP(($A60&amp;"_"&amp;TEXT(P$2,"yyyy-mm-dd")),[1]SURVEY123!$A:$A,[1]SURVEY123!$AI:$AI,""))</f>
        <v/>
      </c>
      <c r="Q60" s="16" t="str">
        <f>IF(_xlfn.XLOOKUP(($A60&amp;"_"&amp;TEXT(Q$2,"yyyy-mm-dd")),[1]SURVEY123!$A:$A,[1]SURVEY123!$AI:$AI,"")&lt;0,"0.0000",_xlfn.XLOOKUP(($A60&amp;"_"&amp;TEXT(Q$2,"yyyy-mm-dd")),[1]SURVEY123!$A:$A,[1]SURVEY123!$AI:$AI,""))</f>
        <v/>
      </c>
      <c r="R60" s="22">
        <f t="shared" si="1"/>
        <v>0</v>
      </c>
      <c r="S60" s="22">
        <f t="shared" si="2"/>
        <v>0</v>
      </c>
      <c r="T60" s="12" t="str" cm="1">
        <f t="array" ref="T60">_xlfn.IFS(B60="","NA",R60=0, "Excellent", S60=0, "Good", OR(S60=1, S60=2), "Fair", S60&gt;=3, "Poor")</f>
        <v>Excellent</v>
      </c>
    </row>
    <row r="61" spans="1:20">
      <c r="A61" s="3" t="s">
        <v>64</v>
      </c>
      <c r="B61" s="25">
        <f t="shared" si="3"/>
        <v>1.2979488899999998</v>
      </c>
      <c r="C61" s="17" t="str">
        <f>IF(_xlfn.XLOOKUP(($A61&amp;"_"&amp;TEXT(C$2,"yyyy-mm-dd")),[1]SURVEY123!$A:$A,[1]SURVEY123!$AI:$AI,"")&lt;0,"0.0000",_xlfn.XLOOKUP(($A61&amp;"_"&amp;TEXT(C$2,"yyyy-mm-dd")),[1]SURVEY123!$A:$A,[1]SURVEY123!$AI:$AI,""))</f>
        <v/>
      </c>
      <c r="D61" s="17" t="str">
        <f>IF(_xlfn.XLOOKUP(($A61&amp;"_"&amp;TEXT(D$2,"yyyy-mm-dd")),[1]SURVEY123!$A:$A,[1]SURVEY123!$AI:$AI,"")&lt;0,"0.0000",_xlfn.XLOOKUP(($A61&amp;"_"&amp;TEXT(D$2,"yyyy-mm-dd")),[1]SURVEY123!$A:$A,[1]SURVEY123!$AI:$AI,""))</f>
        <v/>
      </c>
      <c r="E61" s="17" t="str">
        <f>IF(_xlfn.XLOOKUP(($A61&amp;"_"&amp;TEXT(E$2,"yyyy-mm-dd")),[1]SURVEY123!$A:$A,[1]SURVEY123!$AI:$AI,"")&lt;0,"0.0000",_xlfn.XLOOKUP(($A61&amp;"_"&amp;TEXT(E$2,"yyyy-mm-dd")),[1]SURVEY123!$A:$A,[1]SURVEY123!$AI:$AI,""))</f>
        <v/>
      </c>
      <c r="F61" s="17" t="str">
        <f>IF(_xlfn.XLOOKUP(($A61&amp;"_"&amp;TEXT(F$2,"yyyy-mm-dd")),[1]SURVEY123!$A:$A,[1]SURVEY123!$AI:$AI,"")&lt;0,"0.0000",_xlfn.XLOOKUP(($A61&amp;"_"&amp;TEXT(F$2,"yyyy-mm-dd")),[1]SURVEY123!$A:$A,[1]SURVEY123!$AI:$AI,""))</f>
        <v/>
      </c>
      <c r="G61" s="17" t="str">
        <f>IF(_xlfn.XLOOKUP(($A61&amp;"_"&amp;TEXT(G$2,"yyyy-mm-dd")),[1]SURVEY123!$A:$A,[1]SURVEY123!$AI:$AI,"")&lt;0,"0.0000",_xlfn.XLOOKUP(($A61&amp;"_"&amp;TEXT(G$2,"yyyy-mm-dd")),[1]SURVEY123!$A:$A,[1]SURVEY123!$AI:$AI,""))</f>
        <v/>
      </c>
      <c r="H61" s="17">
        <f>IF(_xlfn.XLOOKUP(($A61&amp;"_"&amp;TEXT(H$2,"yyyy-mm-dd")),[1]SURVEY123!$A:$A,[1]SURVEY123!$AI:$AI,"")&lt;0,"0.0000",_xlfn.XLOOKUP(($A61&amp;"_"&amp;TEXT(H$2,"yyyy-mm-dd")),[1]SURVEY123!$A:$A,[1]SURVEY123!$AI:$AI,""))</f>
        <v>1.33602865</v>
      </c>
      <c r="I61" s="17" t="str">
        <f>IF(_xlfn.XLOOKUP(($A61&amp;"_"&amp;TEXT(I$2,"yyyy-mm-dd")),[1]SURVEY123!$A:$A,[1]SURVEY123!$AI:$AI,"")&lt;0,"0.0000",_xlfn.XLOOKUP(($A61&amp;"_"&amp;TEXT(I$2,"yyyy-mm-dd")),[1]SURVEY123!$A:$A,[1]SURVEY123!$AI:$AI,""))</f>
        <v>0.0000</v>
      </c>
      <c r="J61" s="17">
        <f>IF(_xlfn.XLOOKUP(($A61&amp;"_"&amp;TEXT(J$2,"yyyy-mm-dd")),[1]SURVEY123!$A:$A,[1]SURVEY123!$AI:$AI,"")&lt;0,"0.0000",_xlfn.XLOOKUP(($A61&amp;"_"&amp;TEXT(J$2,"yyyy-mm-dd")),[1]SURVEY123!$A:$A,[1]SURVEY123!$AI:$AI,""))</f>
        <v>1.39782699</v>
      </c>
      <c r="K61" s="17">
        <f>IF(_xlfn.XLOOKUP(($A61&amp;"_"&amp;TEXT(K$2,"yyyy-mm-dd")),[1]SURVEY123!$A:$A,[1]SURVEY123!$AI:$AI,"")&lt;0,"0.0000",_xlfn.XLOOKUP(($A61&amp;"_"&amp;TEXT(K$2,"yyyy-mm-dd")),[1]SURVEY123!$A:$A,[1]SURVEY123!$AI:$AI,""))</f>
        <v>1.4702703699999999</v>
      </c>
      <c r="L61" s="17">
        <f>IF(_xlfn.XLOOKUP(($A61&amp;"_"&amp;TEXT(L$2,"yyyy-mm-dd")),[1]SURVEY123!$A:$A,[1]SURVEY123!$AI:$AI,"")&lt;0,"0.0000",_xlfn.XLOOKUP(($A61&amp;"_"&amp;TEXT(L$2,"yyyy-mm-dd")),[1]SURVEY123!$A:$A,[1]SURVEY123!$AI:$AI,""))</f>
        <v>0.98766955000000001</v>
      </c>
      <c r="M61" s="17" t="str">
        <f>IF(_xlfn.XLOOKUP(($A61&amp;"_"&amp;TEXT(M$2,"yyyy-mm-dd")),[1]SURVEY123!$A:$A,[1]SURVEY123!$AI:$AI,"")&lt;0,"0.0000",_xlfn.XLOOKUP(($A61&amp;"_"&amp;TEXT(M$2,"yyyy-mm-dd")),[1]SURVEY123!$A:$A,[1]SURVEY123!$AI:$AI,""))</f>
        <v/>
      </c>
      <c r="N61" s="17" t="str">
        <f>IF(_xlfn.XLOOKUP(($A61&amp;"_"&amp;TEXT(N$2,"yyyy-mm-dd")),[1]SURVEY123!$A:$A,[1]SURVEY123!$AI:$AI,"")&lt;0,"0.0000",_xlfn.XLOOKUP(($A61&amp;"_"&amp;TEXT(N$2,"yyyy-mm-dd")),[1]SURVEY123!$A:$A,[1]SURVEY123!$AI:$AI,""))</f>
        <v/>
      </c>
      <c r="O61" s="17" t="str">
        <f>IF(_xlfn.XLOOKUP(($A61&amp;"_"&amp;TEXT(O$2,"yyyy-mm-dd")),[1]SURVEY123!$A:$A,[1]SURVEY123!$AI:$AI,"")&lt;0,"0.0000",_xlfn.XLOOKUP(($A61&amp;"_"&amp;TEXT(O$2,"yyyy-mm-dd")),[1]SURVEY123!$A:$A,[1]SURVEY123!$AI:$AI,""))</f>
        <v/>
      </c>
      <c r="P61" s="17" t="str">
        <f>IF(_xlfn.XLOOKUP(($A61&amp;"_"&amp;TEXT(P$2,"yyyy-mm-dd")),[1]SURVEY123!$A:$A,[1]SURVEY123!$AI:$AI,"")&lt;0,"0.0000",_xlfn.XLOOKUP(($A61&amp;"_"&amp;TEXT(P$2,"yyyy-mm-dd")),[1]SURVEY123!$A:$A,[1]SURVEY123!$AI:$AI,""))</f>
        <v/>
      </c>
      <c r="Q61" s="16" t="str">
        <f>IF(_xlfn.XLOOKUP(($A61&amp;"_"&amp;TEXT(Q$2,"yyyy-mm-dd")),[1]SURVEY123!$A:$A,[1]SURVEY123!$AI:$AI,"")&lt;0,"0.0000",_xlfn.XLOOKUP(($A61&amp;"_"&amp;TEXT(Q$2,"yyyy-mm-dd")),[1]SURVEY123!$A:$A,[1]SURVEY123!$AI:$AI,""))</f>
        <v/>
      </c>
      <c r="R61" s="22">
        <f t="shared" si="1"/>
        <v>0</v>
      </c>
      <c r="S61" s="22">
        <f t="shared" si="2"/>
        <v>0</v>
      </c>
      <c r="T61" s="12" t="str" cm="1">
        <f t="array" ref="T61">_xlfn.IFS(B61="","NA",R61=0, "Excellent", S61=0, "Good", OR(S61=1, S61=2), "Fair", S61&gt;=3, "Poor")</f>
        <v>Excellent</v>
      </c>
    </row>
    <row r="62" spans="1:20">
      <c r="A62" s="3" t="s">
        <v>65</v>
      </c>
      <c r="B62" s="25">
        <f t="shared" si="3"/>
        <v>1.9269361899999999</v>
      </c>
      <c r="C62" s="17" t="str">
        <f>IF(_xlfn.XLOOKUP(($A62&amp;"_"&amp;TEXT(C$2,"yyyy-mm-dd")),[1]SURVEY123!$A:$A,[1]SURVEY123!$AI:$AI,"")&lt;0,"0.0000",_xlfn.XLOOKUP(($A62&amp;"_"&amp;TEXT(C$2,"yyyy-mm-dd")),[1]SURVEY123!$A:$A,[1]SURVEY123!$AI:$AI,""))</f>
        <v/>
      </c>
      <c r="D62" s="17" t="str">
        <f>IF(_xlfn.XLOOKUP(($A62&amp;"_"&amp;TEXT(D$2,"yyyy-mm-dd")),[1]SURVEY123!$A:$A,[1]SURVEY123!$AI:$AI,"")&lt;0,"0.0000",_xlfn.XLOOKUP(($A62&amp;"_"&amp;TEXT(D$2,"yyyy-mm-dd")),[1]SURVEY123!$A:$A,[1]SURVEY123!$AI:$AI,""))</f>
        <v/>
      </c>
      <c r="E62" s="17" t="str">
        <f>IF(_xlfn.XLOOKUP(($A62&amp;"_"&amp;TEXT(E$2,"yyyy-mm-dd")),[1]SURVEY123!$A:$A,[1]SURVEY123!$AI:$AI,"")&lt;0,"0.0000",_xlfn.XLOOKUP(($A62&amp;"_"&amp;TEXT(E$2,"yyyy-mm-dd")),[1]SURVEY123!$A:$A,[1]SURVEY123!$AI:$AI,""))</f>
        <v/>
      </c>
      <c r="F62" s="17" t="str">
        <f>IF(_xlfn.XLOOKUP(($A62&amp;"_"&amp;TEXT(F$2,"yyyy-mm-dd")),[1]SURVEY123!$A:$A,[1]SURVEY123!$AI:$AI,"")&lt;0,"0.0000",_xlfn.XLOOKUP(($A62&amp;"_"&amp;TEXT(F$2,"yyyy-mm-dd")),[1]SURVEY123!$A:$A,[1]SURVEY123!$AI:$AI,""))</f>
        <v/>
      </c>
      <c r="G62" s="17" t="str">
        <f>IF(_xlfn.XLOOKUP(($A62&amp;"_"&amp;TEXT(G$2,"yyyy-mm-dd")),[1]SURVEY123!$A:$A,[1]SURVEY123!$AI:$AI,"")&lt;0,"0.0000",_xlfn.XLOOKUP(($A62&amp;"_"&amp;TEXT(G$2,"yyyy-mm-dd")),[1]SURVEY123!$A:$A,[1]SURVEY123!$AI:$AI,""))</f>
        <v/>
      </c>
      <c r="H62" s="17" t="str">
        <f>IF(_xlfn.XLOOKUP(($A62&amp;"_"&amp;TEXT(H$2,"yyyy-mm-dd")),[1]SURVEY123!$A:$A,[1]SURVEY123!$AI:$AI,"")&lt;0,"0.0000",_xlfn.XLOOKUP(($A62&amp;"_"&amp;TEXT(H$2,"yyyy-mm-dd")),[1]SURVEY123!$A:$A,[1]SURVEY123!$AI:$AI,""))</f>
        <v/>
      </c>
      <c r="I62" s="17" t="str">
        <f>IF(_xlfn.XLOOKUP(($A62&amp;"_"&amp;TEXT(I$2,"yyyy-mm-dd")),[1]SURVEY123!$A:$A,[1]SURVEY123!$AI:$AI,"")&lt;0,"0.0000",_xlfn.XLOOKUP(($A62&amp;"_"&amp;TEXT(I$2,"yyyy-mm-dd")),[1]SURVEY123!$A:$A,[1]SURVEY123!$AI:$AI,""))</f>
        <v/>
      </c>
      <c r="J62" s="17" t="str">
        <f>IF(_xlfn.XLOOKUP(($A62&amp;"_"&amp;TEXT(J$2,"yyyy-mm-dd")),[1]SURVEY123!$A:$A,[1]SURVEY123!$AI:$AI,"")&lt;0,"0.0000",_xlfn.XLOOKUP(($A62&amp;"_"&amp;TEXT(J$2,"yyyy-mm-dd")),[1]SURVEY123!$A:$A,[1]SURVEY123!$AI:$AI,""))</f>
        <v/>
      </c>
      <c r="K62" s="17" t="str">
        <f>IF(_xlfn.XLOOKUP(($A62&amp;"_"&amp;TEXT(K$2,"yyyy-mm-dd")),[1]SURVEY123!$A:$A,[1]SURVEY123!$AI:$AI,"")&lt;0,"0.0000",_xlfn.XLOOKUP(($A62&amp;"_"&amp;TEXT(K$2,"yyyy-mm-dd")),[1]SURVEY123!$A:$A,[1]SURVEY123!$AI:$AI,""))</f>
        <v/>
      </c>
      <c r="L62" s="17" t="str">
        <f>IF(_xlfn.XLOOKUP(($A62&amp;"_"&amp;TEXT(L$2,"yyyy-mm-dd")),[1]SURVEY123!$A:$A,[1]SURVEY123!$AI:$AI,"")&lt;0,"0.0000",_xlfn.XLOOKUP(($A62&amp;"_"&amp;TEXT(L$2,"yyyy-mm-dd")),[1]SURVEY123!$A:$A,[1]SURVEY123!$AI:$AI,""))</f>
        <v/>
      </c>
      <c r="M62" s="17" t="str">
        <f>IF(_xlfn.XLOOKUP(($A62&amp;"_"&amp;TEXT(M$2,"yyyy-mm-dd")),[1]SURVEY123!$A:$A,[1]SURVEY123!$AI:$AI,"")&lt;0,"0.0000",_xlfn.XLOOKUP(($A62&amp;"_"&amp;TEXT(M$2,"yyyy-mm-dd")),[1]SURVEY123!$A:$A,[1]SURVEY123!$AI:$AI,""))</f>
        <v>0.0000</v>
      </c>
      <c r="N62" s="17">
        <f>IF(_xlfn.XLOOKUP(($A62&amp;"_"&amp;TEXT(N$2,"yyyy-mm-dd")),[1]SURVEY123!$A:$A,[1]SURVEY123!$AI:$AI,"")&lt;0,"0.0000",_xlfn.XLOOKUP(($A62&amp;"_"&amp;TEXT(N$2,"yyyy-mm-dd")),[1]SURVEY123!$A:$A,[1]SURVEY123!$AI:$AI,""))</f>
        <v>1.9269361899999999</v>
      </c>
      <c r="O62" s="17" t="str">
        <f>IF(_xlfn.XLOOKUP(($A62&amp;"_"&amp;TEXT(O$2,"yyyy-mm-dd")),[1]SURVEY123!$A:$A,[1]SURVEY123!$AI:$AI,"")&lt;0,"0.0000",_xlfn.XLOOKUP(($A62&amp;"_"&amp;TEXT(O$2,"yyyy-mm-dd")),[1]SURVEY123!$A:$A,[1]SURVEY123!$AI:$AI,""))</f>
        <v/>
      </c>
      <c r="P62" s="17" t="str">
        <f>IF(_xlfn.XLOOKUP(($A62&amp;"_"&amp;TEXT(P$2,"yyyy-mm-dd")),[1]SURVEY123!$A:$A,[1]SURVEY123!$AI:$AI,"")&lt;0,"0.0000",_xlfn.XLOOKUP(($A62&amp;"_"&amp;TEXT(P$2,"yyyy-mm-dd")),[1]SURVEY123!$A:$A,[1]SURVEY123!$AI:$AI,""))</f>
        <v/>
      </c>
      <c r="Q62" s="16" t="str">
        <f>IF(_xlfn.XLOOKUP(($A62&amp;"_"&amp;TEXT(Q$2,"yyyy-mm-dd")),[1]SURVEY123!$A:$A,[1]SURVEY123!$AI:$AI,"")&lt;0,"0.0000",_xlfn.XLOOKUP(($A62&amp;"_"&amp;TEXT(Q$2,"yyyy-mm-dd")),[1]SURVEY123!$A:$A,[1]SURVEY123!$AI:$AI,""))</f>
        <v/>
      </c>
      <c r="R62" s="22">
        <f t="shared" si="1"/>
        <v>1</v>
      </c>
      <c r="S62" s="22">
        <f t="shared" si="2"/>
        <v>0</v>
      </c>
      <c r="T62" s="12" t="str" cm="1">
        <f t="array" ref="T62">_xlfn.IFS(B62="","NA",R62=0, "Excellent", S62=0, "Good", OR(S62=1, S62=2), "Fair", S62&gt;=3, "Poor")</f>
        <v>Good</v>
      </c>
    </row>
    <row r="63" spans="1:20">
      <c r="A63" s="3" t="s">
        <v>66</v>
      </c>
      <c r="B63" s="25">
        <f t="shared" si="3"/>
        <v>1.4402788766666668</v>
      </c>
      <c r="C63" s="17">
        <f>IF(_xlfn.XLOOKUP(($A63&amp;"_"&amp;TEXT(C$2,"yyyy-mm-dd")),[1]SURVEY123!$A:$A,[1]SURVEY123!$AI:$AI,"")&lt;0,"0.0000",_xlfn.XLOOKUP(($A63&amp;"_"&amp;TEXT(C$2,"yyyy-mm-dd")),[1]SURVEY123!$A:$A,[1]SURVEY123!$AI:$AI,""))</f>
        <v>1.0777549</v>
      </c>
      <c r="D63" s="17">
        <f>IF(_xlfn.XLOOKUP(($A63&amp;"_"&amp;TEXT(D$2,"yyyy-mm-dd")),[1]SURVEY123!$A:$A,[1]SURVEY123!$AI:$AI,"")&lt;0,"0.0000",_xlfn.XLOOKUP(($A63&amp;"_"&amp;TEXT(D$2,"yyyy-mm-dd")),[1]SURVEY123!$A:$A,[1]SURVEY123!$AI:$AI,""))</f>
        <v>1.29299363</v>
      </c>
      <c r="E63" s="17">
        <f>IF(_xlfn.XLOOKUP(($A63&amp;"_"&amp;TEXT(E$2,"yyyy-mm-dd")),[1]SURVEY123!$A:$A,[1]SURVEY123!$AI:$AI,"")&lt;0,"0.0000",_xlfn.XLOOKUP(($A63&amp;"_"&amp;TEXT(E$2,"yyyy-mm-dd")),[1]SURVEY123!$A:$A,[1]SURVEY123!$AI:$AI,""))</f>
        <v>1.1753192699999999</v>
      </c>
      <c r="F63" s="17">
        <f>IF(_xlfn.XLOOKUP(($A63&amp;"_"&amp;TEXT(F$2,"yyyy-mm-dd")),[1]SURVEY123!$A:$A,[1]SURVEY123!$AI:$AI,"")&lt;0,"0.0000",_xlfn.XLOOKUP(($A63&amp;"_"&amp;TEXT(F$2,"yyyy-mm-dd")),[1]SURVEY123!$A:$A,[1]SURVEY123!$AI:$AI,""))</f>
        <v>1.8274610499999999</v>
      </c>
      <c r="G63" s="17">
        <f>IF(_xlfn.XLOOKUP(($A63&amp;"_"&amp;TEXT(G$2,"yyyy-mm-dd")),[1]SURVEY123!$A:$A,[1]SURVEY123!$AI:$AI,"")&lt;0,"0.0000",_xlfn.XLOOKUP(($A63&amp;"_"&amp;TEXT(G$2,"yyyy-mm-dd")),[1]SURVEY123!$A:$A,[1]SURVEY123!$AI:$AI,""))</f>
        <v>1.06812598</v>
      </c>
      <c r="H63" s="17" t="str">
        <f>IF(_xlfn.XLOOKUP(($A63&amp;"_"&amp;TEXT(H$2,"yyyy-mm-dd")),[1]SURVEY123!$A:$A,[1]SURVEY123!$AI:$AI,"")&lt;0,"0.0000",_xlfn.XLOOKUP(($A63&amp;"_"&amp;TEXT(H$2,"yyyy-mm-dd")),[1]SURVEY123!$A:$A,[1]SURVEY123!$AI:$AI,""))</f>
        <v/>
      </c>
      <c r="I63" s="17" t="str">
        <f>IF(_xlfn.XLOOKUP(($A63&amp;"_"&amp;TEXT(I$2,"yyyy-mm-dd")),[1]SURVEY123!$A:$A,[1]SURVEY123!$AI:$AI,"")&lt;0,"0.0000",_xlfn.XLOOKUP(($A63&amp;"_"&amp;TEXT(I$2,"yyyy-mm-dd")),[1]SURVEY123!$A:$A,[1]SURVEY123!$AI:$AI,""))</f>
        <v/>
      </c>
      <c r="J63" s="17" t="str">
        <f>IF(_xlfn.XLOOKUP(($A63&amp;"_"&amp;TEXT(J$2,"yyyy-mm-dd")),[1]SURVEY123!$A:$A,[1]SURVEY123!$AI:$AI,"")&lt;0,"0.0000",_xlfn.XLOOKUP(($A63&amp;"_"&amp;TEXT(J$2,"yyyy-mm-dd")),[1]SURVEY123!$A:$A,[1]SURVEY123!$AI:$AI,""))</f>
        <v/>
      </c>
      <c r="K63" s="17" t="str">
        <f>IF(_xlfn.XLOOKUP(($A63&amp;"_"&amp;TEXT(K$2,"yyyy-mm-dd")),[1]SURVEY123!$A:$A,[1]SURVEY123!$AI:$AI,"")&lt;0,"0.0000",_xlfn.XLOOKUP(($A63&amp;"_"&amp;TEXT(K$2,"yyyy-mm-dd")),[1]SURVEY123!$A:$A,[1]SURVEY123!$AI:$AI,""))</f>
        <v/>
      </c>
      <c r="L63" s="17" t="str">
        <f>IF(_xlfn.XLOOKUP(($A63&amp;"_"&amp;TEXT(L$2,"yyyy-mm-dd")),[1]SURVEY123!$A:$A,[1]SURVEY123!$AI:$AI,"")&lt;0,"0.0000",_xlfn.XLOOKUP(($A63&amp;"_"&amp;TEXT(L$2,"yyyy-mm-dd")),[1]SURVEY123!$A:$A,[1]SURVEY123!$AI:$AI,""))</f>
        <v/>
      </c>
      <c r="M63" s="17" t="str">
        <f>IF(_xlfn.XLOOKUP(($A63&amp;"_"&amp;TEXT(M$2,"yyyy-mm-dd")),[1]SURVEY123!$A:$A,[1]SURVEY123!$AI:$AI,"")&lt;0,"0.0000",_xlfn.XLOOKUP(($A63&amp;"_"&amp;TEXT(M$2,"yyyy-mm-dd")),[1]SURVEY123!$A:$A,[1]SURVEY123!$AI:$AI,""))</f>
        <v/>
      </c>
      <c r="N63" s="17">
        <f>IF(_xlfn.XLOOKUP(($A63&amp;"_"&amp;TEXT(N$2,"yyyy-mm-dd")),[1]SURVEY123!$A:$A,[1]SURVEY123!$AI:$AI,"")&lt;0,"0.0000",_xlfn.XLOOKUP(($A63&amp;"_"&amp;TEXT(N$2,"yyyy-mm-dd")),[1]SURVEY123!$A:$A,[1]SURVEY123!$AI:$AI,""))</f>
        <v>2.2000184300000001</v>
      </c>
      <c r="O63" s="17" t="str">
        <f>IF(_xlfn.XLOOKUP(($A63&amp;"_"&amp;TEXT(O$2,"yyyy-mm-dd")),[1]SURVEY123!$A:$A,[1]SURVEY123!$AI:$AI,"")&lt;0,"0.0000",_xlfn.XLOOKUP(($A63&amp;"_"&amp;TEXT(O$2,"yyyy-mm-dd")),[1]SURVEY123!$A:$A,[1]SURVEY123!$AI:$AI,""))</f>
        <v/>
      </c>
      <c r="P63" s="17" t="str">
        <f>IF(_xlfn.XLOOKUP(($A63&amp;"_"&amp;TEXT(P$2,"yyyy-mm-dd")),[1]SURVEY123!$A:$A,[1]SURVEY123!$AI:$AI,"")&lt;0,"0.0000",_xlfn.XLOOKUP(($A63&amp;"_"&amp;TEXT(P$2,"yyyy-mm-dd")),[1]SURVEY123!$A:$A,[1]SURVEY123!$AI:$AI,""))</f>
        <v/>
      </c>
      <c r="Q63" s="16" t="str">
        <f>IF(_xlfn.XLOOKUP(($A63&amp;"_"&amp;TEXT(Q$2,"yyyy-mm-dd")),[1]SURVEY123!$A:$A,[1]SURVEY123!$AI:$AI,"")&lt;0,"0.0000",_xlfn.XLOOKUP(($A63&amp;"_"&amp;TEXT(Q$2,"yyyy-mm-dd")),[1]SURVEY123!$A:$A,[1]SURVEY123!$AI:$AI,""))</f>
        <v/>
      </c>
      <c r="R63" s="22">
        <f t="shared" si="1"/>
        <v>2</v>
      </c>
      <c r="S63" s="22">
        <f t="shared" si="2"/>
        <v>0</v>
      </c>
      <c r="T63" s="12" t="str" cm="1">
        <f t="array" ref="T63">_xlfn.IFS(B63="","NA",R63=0, "Excellent", S63=0, "Good", OR(S63=1, S63=2), "Fair", S63&gt;=3, "Poor")</f>
        <v>Good</v>
      </c>
    </row>
    <row r="64" spans="1:20">
      <c r="A64" s="3" t="s">
        <v>67</v>
      </c>
      <c r="B64" s="25">
        <f t="shared" si="3"/>
        <v>1.4321372222222222</v>
      </c>
      <c r="C64" s="17">
        <f>IF(_xlfn.XLOOKUP(($A64&amp;"_"&amp;TEXT(C$2,"yyyy-mm-dd")),[1]SURVEY123!$A:$A,[1]SURVEY123!$AI:$AI,"")&lt;0,"0.0000",_xlfn.XLOOKUP(($A64&amp;"_"&amp;TEXT(C$2,"yyyy-mm-dd")),[1]SURVEY123!$A:$A,[1]SURVEY123!$AI:$AI,""))</f>
        <v>1.02741514</v>
      </c>
      <c r="D64" s="17">
        <f>IF(_xlfn.XLOOKUP(($A64&amp;"_"&amp;TEXT(D$2,"yyyy-mm-dd")),[1]SURVEY123!$A:$A,[1]SURVEY123!$AI:$AI,"")&lt;0,"0.0000",_xlfn.XLOOKUP(($A64&amp;"_"&amp;TEXT(D$2,"yyyy-mm-dd")),[1]SURVEY123!$A:$A,[1]SURVEY123!$AI:$AI,""))</f>
        <v>1.2402217699999998</v>
      </c>
      <c r="E64" s="17">
        <f>IF(_xlfn.XLOOKUP(($A64&amp;"_"&amp;TEXT(E$2,"yyyy-mm-dd")),[1]SURVEY123!$A:$A,[1]SURVEY123!$AI:$AI,"")&lt;0,"0.0000",_xlfn.XLOOKUP(($A64&amp;"_"&amp;TEXT(E$2,"yyyy-mm-dd")),[1]SURVEY123!$A:$A,[1]SURVEY123!$AI:$AI,""))</f>
        <v>0.55746982</v>
      </c>
      <c r="F64" s="17" t="str">
        <f>IF(_xlfn.XLOOKUP(($A64&amp;"_"&amp;TEXT(F$2,"yyyy-mm-dd")),[1]SURVEY123!$A:$A,[1]SURVEY123!$AI:$AI,"")&lt;0,"0.0000",_xlfn.XLOOKUP(($A64&amp;"_"&amp;TEXT(F$2,"yyyy-mm-dd")),[1]SURVEY123!$A:$A,[1]SURVEY123!$AI:$AI,""))</f>
        <v>0.0000</v>
      </c>
      <c r="G64" s="17">
        <f>IF(_xlfn.XLOOKUP(($A64&amp;"_"&amp;TEXT(G$2,"yyyy-mm-dd")),[1]SURVEY123!$A:$A,[1]SURVEY123!$AI:$AI,"")&lt;0,"0.0000",_xlfn.XLOOKUP(($A64&amp;"_"&amp;TEXT(G$2,"yyyy-mm-dd")),[1]SURVEY123!$A:$A,[1]SURVEY123!$AI:$AI,""))</f>
        <v>0.87281136000000004</v>
      </c>
      <c r="H64" s="17">
        <f>IF(_xlfn.XLOOKUP(($A64&amp;"_"&amp;TEXT(H$2,"yyyy-mm-dd")),[1]SURVEY123!$A:$A,[1]SURVEY123!$AI:$AI,"")&lt;0,"0.0000",_xlfn.XLOOKUP(($A64&amp;"_"&amp;TEXT(H$2,"yyyy-mm-dd")),[1]SURVEY123!$A:$A,[1]SURVEY123!$AI:$AI,""))</f>
        <v>1.5334021</v>
      </c>
      <c r="I64" s="17">
        <f>IF(_xlfn.XLOOKUP(($A64&amp;"_"&amp;TEXT(I$2,"yyyy-mm-dd")),[1]SURVEY123!$A:$A,[1]SURVEY123!$AI:$AI,"")&lt;0,"0.0000",_xlfn.XLOOKUP(($A64&amp;"_"&amp;TEXT(I$2,"yyyy-mm-dd")),[1]SURVEY123!$A:$A,[1]SURVEY123!$AI:$AI,""))</f>
        <v>2.3755936099999997</v>
      </c>
      <c r="J64" s="17">
        <f>IF(_xlfn.XLOOKUP(($A64&amp;"_"&amp;TEXT(J$2,"yyyy-mm-dd")),[1]SURVEY123!$A:$A,[1]SURVEY123!$AI:$AI,"")&lt;0,"0.0000",_xlfn.XLOOKUP(($A64&amp;"_"&amp;TEXT(J$2,"yyyy-mm-dd")),[1]SURVEY123!$A:$A,[1]SURVEY123!$AI:$AI,""))</f>
        <v>1.3655752999999999</v>
      </c>
      <c r="K64" s="17">
        <f>IF(_xlfn.XLOOKUP(($A64&amp;"_"&amp;TEXT(K$2,"yyyy-mm-dd")),[1]SURVEY123!$A:$A,[1]SURVEY123!$AI:$AI,"")&lt;0,"0.0000",_xlfn.XLOOKUP(($A64&amp;"_"&amp;TEXT(K$2,"yyyy-mm-dd")),[1]SURVEY123!$A:$A,[1]SURVEY123!$AI:$AI,""))</f>
        <v>2.0282594899999999</v>
      </c>
      <c r="L64" s="17" t="str">
        <f>IF(_xlfn.XLOOKUP(($A64&amp;"_"&amp;TEXT(L$2,"yyyy-mm-dd")),[1]SURVEY123!$A:$A,[1]SURVEY123!$AI:$AI,"")&lt;0,"0.0000",_xlfn.XLOOKUP(($A64&amp;"_"&amp;TEXT(L$2,"yyyy-mm-dd")),[1]SURVEY123!$A:$A,[1]SURVEY123!$AI:$AI,""))</f>
        <v>0.0000</v>
      </c>
      <c r="M64" s="17">
        <f>IF(_xlfn.XLOOKUP(($A64&amp;"_"&amp;TEXT(M$2,"yyyy-mm-dd")),[1]SURVEY123!$A:$A,[1]SURVEY123!$AI:$AI,"")&lt;0,"0.0000",_xlfn.XLOOKUP(($A64&amp;"_"&amp;TEXT(M$2,"yyyy-mm-dd")),[1]SURVEY123!$A:$A,[1]SURVEY123!$AI:$AI,""))</f>
        <v>1.8884864100000001</v>
      </c>
      <c r="N64" s="17" t="str">
        <f>IF(_xlfn.XLOOKUP(($A64&amp;"_"&amp;TEXT(N$2,"yyyy-mm-dd")),[1]SURVEY123!$A:$A,[1]SURVEY123!$AI:$AI,"")&lt;0,"0.0000",_xlfn.XLOOKUP(($A64&amp;"_"&amp;TEXT(N$2,"yyyy-mm-dd")),[1]SURVEY123!$A:$A,[1]SURVEY123!$AI:$AI,""))</f>
        <v/>
      </c>
      <c r="O64" s="17" t="str">
        <f>IF(_xlfn.XLOOKUP(($A64&amp;"_"&amp;TEXT(O$2,"yyyy-mm-dd")),[1]SURVEY123!$A:$A,[1]SURVEY123!$AI:$AI,"")&lt;0,"0.0000",_xlfn.XLOOKUP(($A64&amp;"_"&amp;TEXT(O$2,"yyyy-mm-dd")),[1]SURVEY123!$A:$A,[1]SURVEY123!$AI:$AI,""))</f>
        <v/>
      </c>
      <c r="P64" s="17" t="str">
        <f>IF(_xlfn.XLOOKUP(($A64&amp;"_"&amp;TEXT(P$2,"yyyy-mm-dd")),[1]SURVEY123!$A:$A,[1]SURVEY123!$AI:$AI,"")&lt;0,"0.0000",_xlfn.XLOOKUP(($A64&amp;"_"&amp;TEXT(P$2,"yyyy-mm-dd")),[1]SURVEY123!$A:$A,[1]SURVEY123!$AI:$AI,""))</f>
        <v/>
      </c>
      <c r="Q64" s="16" t="str">
        <f>IF(_xlfn.XLOOKUP(($A64&amp;"_"&amp;TEXT(Q$2,"yyyy-mm-dd")),[1]SURVEY123!$A:$A,[1]SURVEY123!$AI:$AI,"")&lt;0,"0.0000",_xlfn.XLOOKUP(($A64&amp;"_"&amp;TEXT(Q$2,"yyyy-mm-dd")),[1]SURVEY123!$A:$A,[1]SURVEY123!$AI:$AI,""))</f>
        <v/>
      </c>
      <c r="R64" s="22">
        <f t="shared" si="1"/>
        <v>4</v>
      </c>
      <c r="S64" s="22">
        <f t="shared" si="2"/>
        <v>0</v>
      </c>
      <c r="T64" s="12" t="str" cm="1">
        <f t="array" ref="T64">_xlfn.IFS(B64="","NA",R64=0, "Excellent", S64=0, "Good", OR(S64=1, S64=2), "Fair", S64&gt;=3, "Poor")</f>
        <v>Good</v>
      </c>
    </row>
    <row r="65" spans="1:20">
      <c r="A65" s="3" t="s">
        <v>68</v>
      </c>
      <c r="B65" s="25" t="str">
        <f t="shared" si="3"/>
        <v/>
      </c>
      <c r="C65" s="17" t="str">
        <f>IF(_xlfn.XLOOKUP(($A65&amp;"_"&amp;TEXT(C$2,"yyyy-mm-dd")),[1]SURVEY123!$A:$A,[1]SURVEY123!$AI:$AI,"")&lt;0,"0.0000",_xlfn.XLOOKUP(($A65&amp;"_"&amp;TEXT(C$2,"yyyy-mm-dd")),[1]SURVEY123!$A:$A,[1]SURVEY123!$AI:$AI,""))</f>
        <v/>
      </c>
      <c r="D65" s="17" t="str">
        <f>IF(_xlfn.XLOOKUP(($A65&amp;"_"&amp;TEXT(D$2,"yyyy-mm-dd")),[1]SURVEY123!$A:$A,[1]SURVEY123!$AI:$AI,"")&lt;0,"0.0000",_xlfn.XLOOKUP(($A65&amp;"_"&amp;TEXT(D$2,"yyyy-mm-dd")),[1]SURVEY123!$A:$A,[1]SURVEY123!$AI:$AI,""))</f>
        <v/>
      </c>
      <c r="E65" s="17" t="str">
        <f>IF(_xlfn.XLOOKUP(($A65&amp;"_"&amp;TEXT(E$2,"yyyy-mm-dd")),[1]SURVEY123!$A:$A,[1]SURVEY123!$AI:$AI,"")&lt;0,"0.0000",_xlfn.XLOOKUP(($A65&amp;"_"&amp;TEXT(E$2,"yyyy-mm-dd")),[1]SURVEY123!$A:$A,[1]SURVEY123!$AI:$AI,""))</f>
        <v/>
      </c>
      <c r="F65" s="17" t="str">
        <f>IF(_xlfn.XLOOKUP(($A65&amp;"_"&amp;TEXT(F$2,"yyyy-mm-dd")),[1]SURVEY123!$A:$A,[1]SURVEY123!$AI:$AI,"")&lt;0,"0.0000",_xlfn.XLOOKUP(($A65&amp;"_"&amp;TEXT(F$2,"yyyy-mm-dd")),[1]SURVEY123!$A:$A,[1]SURVEY123!$AI:$AI,""))</f>
        <v/>
      </c>
      <c r="G65" s="17" t="str">
        <f>IF(_xlfn.XLOOKUP(($A65&amp;"_"&amp;TEXT(G$2,"yyyy-mm-dd")),[1]SURVEY123!$A:$A,[1]SURVEY123!$AI:$AI,"")&lt;0,"0.0000",_xlfn.XLOOKUP(($A65&amp;"_"&amp;TEXT(G$2,"yyyy-mm-dd")),[1]SURVEY123!$A:$A,[1]SURVEY123!$AI:$AI,""))</f>
        <v/>
      </c>
      <c r="H65" s="17" t="str">
        <f>IF(_xlfn.XLOOKUP(($A65&amp;"_"&amp;TEXT(H$2,"yyyy-mm-dd")),[1]SURVEY123!$A:$A,[1]SURVEY123!$AI:$AI,"")&lt;0,"0.0000",_xlfn.XLOOKUP(($A65&amp;"_"&amp;TEXT(H$2,"yyyy-mm-dd")),[1]SURVEY123!$A:$A,[1]SURVEY123!$AI:$AI,""))</f>
        <v/>
      </c>
      <c r="I65" s="17" t="str">
        <f>IF(_xlfn.XLOOKUP(($A65&amp;"_"&amp;TEXT(I$2,"yyyy-mm-dd")),[1]SURVEY123!$A:$A,[1]SURVEY123!$AI:$AI,"")&lt;0,"0.0000",_xlfn.XLOOKUP(($A65&amp;"_"&amp;TEXT(I$2,"yyyy-mm-dd")),[1]SURVEY123!$A:$A,[1]SURVEY123!$AI:$AI,""))</f>
        <v/>
      </c>
      <c r="J65" s="17" t="str">
        <f>IF(_xlfn.XLOOKUP(($A65&amp;"_"&amp;TEXT(J$2,"yyyy-mm-dd")),[1]SURVEY123!$A:$A,[1]SURVEY123!$AI:$AI,"")&lt;0,"0.0000",_xlfn.XLOOKUP(($A65&amp;"_"&amp;TEXT(J$2,"yyyy-mm-dd")),[1]SURVEY123!$A:$A,[1]SURVEY123!$AI:$AI,""))</f>
        <v/>
      </c>
      <c r="K65" s="17" t="str">
        <f>IF(_xlfn.XLOOKUP(($A65&amp;"_"&amp;TEXT(K$2,"yyyy-mm-dd")),[1]SURVEY123!$A:$A,[1]SURVEY123!$AI:$AI,"")&lt;0,"0.0000",_xlfn.XLOOKUP(($A65&amp;"_"&amp;TEXT(K$2,"yyyy-mm-dd")),[1]SURVEY123!$A:$A,[1]SURVEY123!$AI:$AI,""))</f>
        <v/>
      </c>
      <c r="L65" s="17" t="str">
        <f>IF(_xlfn.XLOOKUP(($A65&amp;"_"&amp;TEXT(L$2,"yyyy-mm-dd")),[1]SURVEY123!$A:$A,[1]SURVEY123!$AI:$AI,"")&lt;0,"0.0000",_xlfn.XLOOKUP(($A65&amp;"_"&amp;TEXT(L$2,"yyyy-mm-dd")),[1]SURVEY123!$A:$A,[1]SURVEY123!$AI:$AI,""))</f>
        <v/>
      </c>
      <c r="M65" s="17" t="str">
        <f>IF(_xlfn.XLOOKUP(($A65&amp;"_"&amp;TEXT(M$2,"yyyy-mm-dd")),[1]SURVEY123!$A:$A,[1]SURVEY123!$AI:$AI,"")&lt;0,"0.0000",_xlfn.XLOOKUP(($A65&amp;"_"&amp;TEXT(M$2,"yyyy-mm-dd")),[1]SURVEY123!$A:$A,[1]SURVEY123!$AI:$AI,""))</f>
        <v/>
      </c>
      <c r="N65" s="17" t="str">
        <f>IF(_xlfn.XLOOKUP(($A65&amp;"_"&amp;TEXT(N$2,"yyyy-mm-dd")),[1]SURVEY123!$A:$A,[1]SURVEY123!$AI:$AI,"")&lt;0,"0.0000",_xlfn.XLOOKUP(($A65&amp;"_"&amp;TEXT(N$2,"yyyy-mm-dd")),[1]SURVEY123!$A:$A,[1]SURVEY123!$AI:$AI,""))</f>
        <v/>
      </c>
      <c r="O65" s="17" t="str">
        <f>IF(_xlfn.XLOOKUP(($A65&amp;"_"&amp;TEXT(O$2,"yyyy-mm-dd")),[1]SURVEY123!$A:$A,[1]SURVEY123!$AI:$AI,"")&lt;0,"0.0000",_xlfn.XLOOKUP(($A65&amp;"_"&amp;TEXT(O$2,"yyyy-mm-dd")),[1]SURVEY123!$A:$A,[1]SURVEY123!$AI:$AI,""))</f>
        <v/>
      </c>
      <c r="P65" s="17" t="str">
        <f>IF(_xlfn.XLOOKUP(($A65&amp;"_"&amp;TEXT(P$2,"yyyy-mm-dd")),[1]SURVEY123!$A:$A,[1]SURVEY123!$AI:$AI,"")&lt;0,"0.0000",_xlfn.XLOOKUP(($A65&amp;"_"&amp;TEXT(P$2,"yyyy-mm-dd")),[1]SURVEY123!$A:$A,[1]SURVEY123!$AI:$AI,""))</f>
        <v/>
      </c>
      <c r="Q65" s="16" t="str">
        <f>IF(_xlfn.XLOOKUP(($A65&amp;"_"&amp;TEXT(Q$2,"yyyy-mm-dd")),[1]SURVEY123!$A:$A,[1]SURVEY123!$AI:$AI,"")&lt;0,"0.0000",_xlfn.XLOOKUP(($A65&amp;"_"&amp;TEXT(Q$2,"yyyy-mm-dd")),[1]SURVEY123!$A:$A,[1]SURVEY123!$AI:$AI,""))</f>
        <v/>
      </c>
      <c r="R65" s="22">
        <f t="shared" si="1"/>
        <v>0</v>
      </c>
      <c r="S65" s="22">
        <f t="shared" si="2"/>
        <v>0</v>
      </c>
      <c r="T65" s="12" t="str" cm="1">
        <f t="array" ref="T65">_xlfn.IFS(B65="","NA",R65=0, "Excellent", S65=0, "Good", OR(S65=1, S65=2), "Fair", S65&gt;=3, "Poor")</f>
        <v>NA</v>
      </c>
    </row>
    <row r="66" spans="1:20">
      <c r="A66" s="3" t="s">
        <v>69</v>
      </c>
      <c r="B66" s="25" t="str">
        <f t="shared" si="3"/>
        <v/>
      </c>
      <c r="C66" s="17" t="str">
        <f>IF(_xlfn.XLOOKUP(($A66&amp;"_"&amp;TEXT(C$2,"yyyy-mm-dd")),[1]SURVEY123!$A:$A,[1]SURVEY123!$AI:$AI,"")&lt;0,"0.0000",_xlfn.XLOOKUP(($A66&amp;"_"&amp;TEXT(C$2,"yyyy-mm-dd")),[1]SURVEY123!$A:$A,[1]SURVEY123!$AI:$AI,""))</f>
        <v/>
      </c>
      <c r="D66" s="17" t="str">
        <f>IF(_xlfn.XLOOKUP(($A66&amp;"_"&amp;TEXT(D$2,"yyyy-mm-dd")),[1]SURVEY123!$A:$A,[1]SURVEY123!$AI:$AI,"")&lt;0,"0.0000",_xlfn.XLOOKUP(($A66&amp;"_"&amp;TEXT(D$2,"yyyy-mm-dd")),[1]SURVEY123!$A:$A,[1]SURVEY123!$AI:$AI,""))</f>
        <v/>
      </c>
      <c r="E66" s="17" t="str">
        <f>IF(_xlfn.XLOOKUP(($A66&amp;"_"&amp;TEXT(E$2,"yyyy-mm-dd")),[1]SURVEY123!$A:$A,[1]SURVEY123!$AI:$AI,"")&lt;0,"0.0000",_xlfn.XLOOKUP(($A66&amp;"_"&amp;TEXT(E$2,"yyyy-mm-dd")),[1]SURVEY123!$A:$A,[1]SURVEY123!$AI:$AI,""))</f>
        <v/>
      </c>
      <c r="F66" s="17" t="str">
        <f>IF(_xlfn.XLOOKUP(($A66&amp;"_"&amp;TEXT(F$2,"yyyy-mm-dd")),[1]SURVEY123!$A:$A,[1]SURVEY123!$AI:$AI,"")&lt;0,"0.0000",_xlfn.XLOOKUP(($A66&amp;"_"&amp;TEXT(F$2,"yyyy-mm-dd")),[1]SURVEY123!$A:$A,[1]SURVEY123!$AI:$AI,""))</f>
        <v/>
      </c>
      <c r="G66" s="17" t="str">
        <f>IF(_xlfn.XLOOKUP(($A66&amp;"_"&amp;TEXT(G$2,"yyyy-mm-dd")),[1]SURVEY123!$A:$A,[1]SURVEY123!$AI:$AI,"")&lt;0,"0.0000",_xlfn.XLOOKUP(($A66&amp;"_"&amp;TEXT(G$2,"yyyy-mm-dd")),[1]SURVEY123!$A:$A,[1]SURVEY123!$AI:$AI,""))</f>
        <v/>
      </c>
      <c r="H66" s="17" t="str">
        <f>IF(_xlfn.XLOOKUP(($A66&amp;"_"&amp;TEXT(H$2,"yyyy-mm-dd")),[1]SURVEY123!$A:$A,[1]SURVEY123!$AI:$AI,"")&lt;0,"0.0000",_xlfn.XLOOKUP(($A66&amp;"_"&amp;TEXT(H$2,"yyyy-mm-dd")),[1]SURVEY123!$A:$A,[1]SURVEY123!$AI:$AI,""))</f>
        <v/>
      </c>
      <c r="I66" s="17" t="str">
        <f>IF(_xlfn.XLOOKUP(($A66&amp;"_"&amp;TEXT(I$2,"yyyy-mm-dd")),[1]SURVEY123!$A:$A,[1]SURVEY123!$AI:$AI,"")&lt;0,"0.0000",_xlfn.XLOOKUP(($A66&amp;"_"&amp;TEXT(I$2,"yyyy-mm-dd")),[1]SURVEY123!$A:$A,[1]SURVEY123!$AI:$AI,""))</f>
        <v/>
      </c>
      <c r="J66" s="17" t="str">
        <f>IF(_xlfn.XLOOKUP(($A66&amp;"_"&amp;TEXT(J$2,"yyyy-mm-dd")),[1]SURVEY123!$A:$A,[1]SURVEY123!$AI:$AI,"")&lt;0,"0.0000",_xlfn.XLOOKUP(($A66&amp;"_"&amp;TEXT(J$2,"yyyy-mm-dd")),[1]SURVEY123!$A:$A,[1]SURVEY123!$AI:$AI,""))</f>
        <v/>
      </c>
      <c r="K66" s="17" t="str">
        <f>IF(_xlfn.XLOOKUP(($A66&amp;"_"&amp;TEXT(K$2,"yyyy-mm-dd")),[1]SURVEY123!$A:$A,[1]SURVEY123!$AI:$AI,"")&lt;0,"0.0000",_xlfn.XLOOKUP(($A66&amp;"_"&amp;TEXT(K$2,"yyyy-mm-dd")),[1]SURVEY123!$A:$A,[1]SURVEY123!$AI:$AI,""))</f>
        <v/>
      </c>
      <c r="L66" s="17" t="str">
        <f>IF(_xlfn.XLOOKUP(($A66&amp;"_"&amp;TEXT(L$2,"yyyy-mm-dd")),[1]SURVEY123!$A:$A,[1]SURVEY123!$AI:$AI,"")&lt;0,"0.0000",_xlfn.XLOOKUP(($A66&amp;"_"&amp;TEXT(L$2,"yyyy-mm-dd")),[1]SURVEY123!$A:$A,[1]SURVEY123!$AI:$AI,""))</f>
        <v/>
      </c>
      <c r="M66" s="17" t="str">
        <f>IF(_xlfn.XLOOKUP(($A66&amp;"_"&amp;TEXT(M$2,"yyyy-mm-dd")),[1]SURVEY123!$A:$A,[1]SURVEY123!$AI:$AI,"")&lt;0,"0.0000",_xlfn.XLOOKUP(($A66&amp;"_"&amp;TEXT(M$2,"yyyy-mm-dd")),[1]SURVEY123!$A:$A,[1]SURVEY123!$AI:$AI,""))</f>
        <v/>
      </c>
      <c r="N66" s="17" t="str">
        <f>IF(_xlfn.XLOOKUP(($A66&amp;"_"&amp;TEXT(N$2,"yyyy-mm-dd")),[1]SURVEY123!$A:$A,[1]SURVEY123!$AI:$AI,"")&lt;0,"0.0000",_xlfn.XLOOKUP(($A66&amp;"_"&amp;TEXT(N$2,"yyyy-mm-dd")),[1]SURVEY123!$A:$A,[1]SURVEY123!$AI:$AI,""))</f>
        <v/>
      </c>
      <c r="O66" s="17" t="str">
        <f>IF(_xlfn.XLOOKUP(($A66&amp;"_"&amp;TEXT(O$2,"yyyy-mm-dd")),[1]SURVEY123!$A:$A,[1]SURVEY123!$AI:$AI,"")&lt;0,"0.0000",_xlfn.XLOOKUP(($A66&amp;"_"&amp;TEXT(O$2,"yyyy-mm-dd")),[1]SURVEY123!$A:$A,[1]SURVEY123!$AI:$AI,""))</f>
        <v/>
      </c>
      <c r="P66" s="17" t="str">
        <f>IF(_xlfn.XLOOKUP(($A66&amp;"_"&amp;TEXT(P$2,"yyyy-mm-dd")),[1]SURVEY123!$A:$A,[1]SURVEY123!$AI:$AI,"")&lt;0,"0.0000",_xlfn.XLOOKUP(($A66&amp;"_"&amp;TEXT(P$2,"yyyy-mm-dd")),[1]SURVEY123!$A:$A,[1]SURVEY123!$AI:$AI,""))</f>
        <v/>
      </c>
      <c r="Q66" s="16" t="str">
        <f>IF(_xlfn.XLOOKUP(($A66&amp;"_"&amp;TEXT(Q$2,"yyyy-mm-dd")),[1]SURVEY123!$A:$A,[1]SURVEY123!$AI:$AI,"")&lt;0,"0.0000",_xlfn.XLOOKUP(($A66&amp;"_"&amp;TEXT(Q$2,"yyyy-mm-dd")),[1]SURVEY123!$A:$A,[1]SURVEY123!$AI:$AI,""))</f>
        <v/>
      </c>
      <c r="R66" s="22">
        <f t="shared" si="1"/>
        <v>0</v>
      </c>
      <c r="S66" s="22">
        <f t="shared" si="2"/>
        <v>0</v>
      </c>
      <c r="T66" s="12" t="str" cm="1">
        <f t="array" ref="T66">_xlfn.IFS(B66="","NA",R66=0, "Excellent", S66=0, "Good", OR(S66=1, S66=2), "Fair", S66&gt;=3, "Poor")</f>
        <v>NA</v>
      </c>
    </row>
    <row r="67" spans="1:20">
      <c r="A67" s="3" t="s">
        <v>70</v>
      </c>
      <c r="B67" s="25">
        <f t="shared" si="3"/>
        <v>0.33146202000000002</v>
      </c>
      <c r="C67" s="17" t="str">
        <f>IF(_xlfn.XLOOKUP(($A67&amp;"_"&amp;TEXT(C$2,"yyyy-mm-dd")),[1]SURVEY123!$A:$A,[1]SURVEY123!$AI:$AI,"")&lt;0,"0.0000",_xlfn.XLOOKUP(($A67&amp;"_"&amp;TEXT(C$2,"yyyy-mm-dd")),[1]SURVEY123!$A:$A,[1]SURVEY123!$AI:$AI,""))</f>
        <v/>
      </c>
      <c r="D67" s="17" t="str">
        <f>IF(_xlfn.XLOOKUP(($A67&amp;"_"&amp;TEXT(D$2,"yyyy-mm-dd")),[1]SURVEY123!$A:$A,[1]SURVEY123!$AI:$AI,"")&lt;0,"0.0000",_xlfn.XLOOKUP(($A67&amp;"_"&amp;TEXT(D$2,"yyyy-mm-dd")),[1]SURVEY123!$A:$A,[1]SURVEY123!$AI:$AI,""))</f>
        <v/>
      </c>
      <c r="E67" s="17" t="str">
        <f>IF(_xlfn.XLOOKUP(($A67&amp;"_"&amp;TEXT(E$2,"yyyy-mm-dd")),[1]SURVEY123!$A:$A,[1]SURVEY123!$AI:$AI,"")&lt;0,"0.0000",_xlfn.XLOOKUP(($A67&amp;"_"&amp;TEXT(E$2,"yyyy-mm-dd")),[1]SURVEY123!$A:$A,[1]SURVEY123!$AI:$AI,""))</f>
        <v/>
      </c>
      <c r="F67" s="17" t="str">
        <f>IF(_xlfn.XLOOKUP(($A67&amp;"_"&amp;TEXT(F$2,"yyyy-mm-dd")),[1]SURVEY123!$A:$A,[1]SURVEY123!$AI:$AI,"")&lt;0,"0.0000",_xlfn.XLOOKUP(($A67&amp;"_"&amp;TEXT(F$2,"yyyy-mm-dd")),[1]SURVEY123!$A:$A,[1]SURVEY123!$AI:$AI,""))</f>
        <v/>
      </c>
      <c r="G67" s="17" t="str">
        <f>IF(_xlfn.XLOOKUP(($A67&amp;"_"&amp;TEXT(G$2,"yyyy-mm-dd")),[1]SURVEY123!$A:$A,[1]SURVEY123!$AI:$AI,"")&lt;0,"0.0000",_xlfn.XLOOKUP(($A67&amp;"_"&amp;TEXT(G$2,"yyyy-mm-dd")),[1]SURVEY123!$A:$A,[1]SURVEY123!$AI:$AI,""))</f>
        <v/>
      </c>
      <c r="H67" s="17">
        <f>IF(_xlfn.XLOOKUP(($A67&amp;"_"&amp;TEXT(H$2,"yyyy-mm-dd")),[1]SURVEY123!$A:$A,[1]SURVEY123!$AI:$AI,"")&lt;0,"0.0000",_xlfn.XLOOKUP(($A67&amp;"_"&amp;TEXT(H$2,"yyyy-mm-dd")),[1]SURVEY123!$A:$A,[1]SURVEY123!$AI:$AI,""))</f>
        <v>0.34008579999999999</v>
      </c>
      <c r="I67" s="17">
        <f>IF(_xlfn.XLOOKUP(($A67&amp;"_"&amp;TEXT(I$2,"yyyy-mm-dd")),[1]SURVEY123!$A:$A,[1]SURVEY123!$AI:$AI,"")&lt;0,"0.0000",_xlfn.XLOOKUP(($A67&amp;"_"&amp;TEXT(I$2,"yyyy-mm-dd")),[1]SURVEY123!$A:$A,[1]SURVEY123!$AI:$AI,""))</f>
        <v>0.37193860000000001</v>
      </c>
      <c r="J67" s="17">
        <f>IF(_xlfn.XLOOKUP(($A67&amp;"_"&amp;TEXT(J$2,"yyyy-mm-dd")),[1]SURVEY123!$A:$A,[1]SURVEY123!$AI:$AI,"")&lt;0,"0.0000",_xlfn.XLOOKUP(($A67&amp;"_"&amp;TEXT(J$2,"yyyy-mm-dd")),[1]SURVEY123!$A:$A,[1]SURVEY123!$AI:$AI,""))</f>
        <v>0.372697</v>
      </c>
      <c r="K67" s="17">
        <f>IF(_xlfn.XLOOKUP(($A67&amp;"_"&amp;TEXT(K$2,"yyyy-mm-dd")),[1]SURVEY123!$A:$A,[1]SURVEY123!$AI:$AI,"")&lt;0,"0.0000",_xlfn.XLOOKUP(($A67&amp;"_"&amp;TEXT(K$2,"yyyy-mm-dd")),[1]SURVEY123!$A:$A,[1]SURVEY123!$AI:$AI,""))</f>
        <v>0.3149515</v>
      </c>
      <c r="L67" s="17">
        <f>IF(_xlfn.XLOOKUP(($A67&amp;"_"&amp;TEXT(L$2,"yyyy-mm-dd")),[1]SURVEY123!$A:$A,[1]SURVEY123!$AI:$AI,"")&lt;0,"0.0000",_xlfn.XLOOKUP(($A67&amp;"_"&amp;TEXT(L$2,"yyyy-mm-dd")),[1]SURVEY123!$A:$A,[1]SURVEY123!$AI:$AI,""))</f>
        <v>0.25763720000000001</v>
      </c>
      <c r="M67" s="17" t="str">
        <f>IF(_xlfn.XLOOKUP(($A67&amp;"_"&amp;TEXT(M$2,"yyyy-mm-dd")),[1]SURVEY123!$A:$A,[1]SURVEY123!$AI:$AI,"")&lt;0,"0.0000",_xlfn.XLOOKUP(($A67&amp;"_"&amp;TEXT(M$2,"yyyy-mm-dd")),[1]SURVEY123!$A:$A,[1]SURVEY123!$AI:$AI,""))</f>
        <v/>
      </c>
      <c r="N67" s="17" t="str">
        <f>IF(_xlfn.XLOOKUP(($A67&amp;"_"&amp;TEXT(N$2,"yyyy-mm-dd")),[1]SURVEY123!$A:$A,[1]SURVEY123!$AI:$AI,"")&lt;0,"0.0000",_xlfn.XLOOKUP(($A67&amp;"_"&amp;TEXT(N$2,"yyyy-mm-dd")),[1]SURVEY123!$A:$A,[1]SURVEY123!$AI:$AI,""))</f>
        <v/>
      </c>
      <c r="O67" s="17" t="str">
        <f>IF(_xlfn.XLOOKUP(($A67&amp;"_"&amp;TEXT(O$2,"yyyy-mm-dd")),[1]SURVEY123!$A:$A,[1]SURVEY123!$AI:$AI,"")&lt;0,"0.0000",_xlfn.XLOOKUP(($A67&amp;"_"&amp;TEXT(O$2,"yyyy-mm-dd")),[1]SURVEY123!$A:$A,[1]SURVEY123!$AI:$AI,""))</f>
        <v/>
      </c>
      <c r="P67" s="17" t="str">
        <f>IF(_xlfn.XLOOKUP(($A67&amp;"_"&amp;TEXT(P$2,"yyyy-mm-dd")),[1]SURVEY123!$A:$A,[1]SURVEY123!$AI:$AI,"")&lt;0,"0.0000",_xlfn.XLOOKUP(($A67&amp;"_"&amp;TEXT(P$2,"yyyy-mm-dd")),[1]SURVEY123!$A:$A,[1]SURVEY123!$AI:$AI,""))</f>
        <v/>
      </c>
      <c r="Q67" s="16" t="str">
        <f>IF(_xlfn.XLOOKUP(($A67&amp;"_"&amp;TEXT(Q$2,"yyyy-mm-dd")),[1]SURVEY123!$A:$A,[1]SURVEY123!$AI:$AI,"")&lt;0,"0.0000",_xlfn.XLOOKUP(($A67&amp;"_"&amp;TEXT(Q$2,"yyyy-mm-dd")),[1]SURVEY123!$A:$A,[1]SURVEY123!$AI:$AI,""))</f>
        <v/>
      </c>
      <c r="R67" s="22">
        <f t="shared" si="1"/>
        <v>0</v>
      </c>
      <c r="S67" s="22">
        <f t="shared" si="2"/>
        <v>0</v>
      </c>
      <c r="T67" s="12" t="str" cm="1">
        <f t="array" ref="T67">_xlfn.IFS(B67="","NA",R67=0, "Excellent", S67=0, "Good", OR(S67=1, S67=2), "Fair", S67&gt;=3, "Poor")</f>
        <v>Excellent</v>
      </c>
    </row>
    <row r="68" spans="1:20">
      <c r="A68" s="3" t="s">
        <v>71</v>
      </c>
      <c r="B68" s="25" t="str">
        <f t="shared" ref="B68:B104" si="4">IFERROR(AVERAGE(C68:Q68),"")</f>
        <v/>
      </c>
      <c r="C68" s="17" t="str">
        <f>IF(_xlfn.XLOOKUP(($A68&amp;"_"&amp;TEXT(C$2,"yyyy-mm-dd")),[1]SURVEY123!$A:$A,[1]SURVEY123!$AI:$AI,"")&lt;0,"0.0000",_xlfn.XLOOKUP(($A68&amp;"_"&amp;TEXT(C$2,"yyyy-mm-dd")),[1]SURVEY123!$A:$A,[1]SURVEY123!$AI:$AI,""))</f>
        <v/>
      </c>
      <c r="D68" s="17" t="str">
        <f>IF(_xlfn.XLOOKUP(($A68&amp;"_"&amp;TEXT(D$2,"yyyy-mm-dd")),[1]SURVEY123!$A:$A,[1]SURVEY123!$AI:$AI,"")&lt;0,"0.0000",_xlfn.XLOOKUP(($A68&amp;"_"&amp;TEXT(D$2,"yyyy-mm-dd")),[1]SURVEY123!$A:$A,[1]SURVEY123!$AI:$AI,""))</f>
        <v/>
      </c>
      <c r="E68" s="17" t="str">
        <f>IF(_xlfn.XLOOKUP(($A68&amp;"_"&amp;TEXT(E$2,"yyyy-mm-dd")),[1]SURVEY123!$A:$A,[1]SURVEY123!$AI:$AI,"")&lt;0,"0.0000",_xlfn.XLOOKUP(($A68&amp;"_"&amp;TEXT(E$2,"yyyy-mm-dd")),[1]SURVEY123!$A:$A,[1]SURVEY123!$AI:$AI,""))</f>
        <v/>
      </c>
      <c r="F68" s="17" t="str">
        <f>IF(_xlfn.XLOOKUP(($A68&amp;"_"&amp;TEXT(F$2,"yyyy-mm-dd")),[1]SURVEY123!$A:$A,[1]SURVEY123!$AI:$AI,"")&lt;0,"0.0000",_xlfn.XLOOKUP(($A68&amp;"_"&amp;TEXT(F$2,"yyyy-mm-dd")),[1]SURVEY123!$A:$A,[1]SURVEY123!$AI:$AI,""))</f>
        <v/>
      </c>
      <c r="G68" s="17" t="str">
        <f>IF(_xlfn.XLOOKUP(($A68&amp;"_"&amp;TEXT(G$2,"yyyy-mm-dd")),[1]SURVEY123!$A:$A,[1]SURVEY123!$AI:$AI,"")&lt;0,"0.0000",_xlfn.XLOOKUP(($A68&amp;"_"&amp;TEXT(G$2,"yyyy-mm-dd")),[1]SURVEY123!$A:$A,[1]SURVEY123!$AI:$AI,""))</f>
        <v/>
      </c>
      <c r="H68" s="17" t="str">
        <f>IF(_xlfn.XLOOKUP(($A68&amp;"_"&amp;TEXT(H$2,"yyyy-mm-dd")),[1]SURVEY123!$A:$A,[1]SURVEY123!$AI:$AI,"")&lt;0,"0.0000",_xlfn.XLOOKUP(($A68&amp;"_"&amp;TEXT(H$2,"yyyy-mm-dd")),[1]SURVEY123!$A:$A,[1]SURVEY123!$AI:$AI,""))</f>
        <v/>
      </c>
      <c r="I68" s="17" t="str">
        <f>IF(_xlfn.XLOOKUP(($A68&amp;"_"&amp;TEXT(I$2,"yyyy-mm-dd")),[1]SURVEY123!$A:$A,[1]SURVEY123!$AI:$AI,"")&lt;0,"0.0000",_xlfn.XLOOKUP(($A68&amp;"_"&amp;TEXT(I$2,"yyyy-mm-dd")),[1]SURVEY123!$A:$A,[1]SURVEY123!$AI:$AI,""))</f>
        <v/>
      </c>
      <c r="J68" s="17" t="str">
        <f>IF(_xlfn.XLOOKUP(($A68&amp;"_"&amp;TEXT(J$2,"yyyy-mm-dd")),[1]SURVEY123!$A:$A,[1]SURVEY123!$AI:$AI,"")&lt;0,"0.0000",_xlfn.XLOOKUP(($A68&amp;"_"&amp;TEXT(J$2,"yyyy-mm-dd")),[1]SURVEY123!$A:$A,[1]SURVEY123!$AI:$AI,""))</f>
        <v/>
      </c>
      <c r="K68" s="17" t="str">
        <f>IF(_xlfn.XLOOKUP(($A68&amp;"_"&amp;TEXT(K$2,"yyyy-mm-dd")),[1]SURVEY123!$A:$A,[1]SURVEY123!$AI:$AI,"")&lt;0,"0.0000",_xlfn.XLOOKUP(($A68&amp;"_"&amp;TEXT(K$2,"yyyy-mm-dd")),[1]SURVEY123!$A:$A,[1]SURVEY123!$AI:$AI,""))</f>
        <v/>
      </c>
      <c r="L68" s="17" t="str">
        <f>IF(_xlfn.XLOOKUP(($A68&amp;"_"&amp;TEXT(L$2,"yyyy-mm-dd")),[1]SURVEY123!$A:$A,[1]SURVEY123!$AI:$AI,"")&lt;0,"0.0000",_xlfn.XLOOKUP(($A68&amp;"_"&amp;TEXT(L$2,"yyyy-mm-dd")),[1]SURVEY123!$A:$A,[1]SURVEY123!$AI:$AI,""))</f>
        <v/>
      </c>
      <c r="M68" s="17" t="str">
        <f>IF(_xlfn.XLOOKUP(($A68&amp;"_"&amp;TEXT(M$2,"yyyy-mm-dd")),[1]SURVEY123!$A:$A,[1]SURVEY123!$AI:$AI,"")&lt;0,"0.0000",_xlfn.XLOOKUP(($A68&amp;"_"&amp;TEXT(M$2,"yyyy-mm-dd")),[1]SURVEY123!$A:$A,[1]SURVEY123!$AI:$AI,""))</f>
        <v/>
      </c>
      <c r="N68" s="17" t="str">
        <f>IF(_xlfn.XLOOKUP(($A68&amp;"_"&amp;TEXT(N$2,"yyyy-mm-dd")),[1]SURVEY123!$A:$A,[1]SURVEY123!$AI:$AI,"")&lt;0,"0.0000",_xlfn.XLOOKUP(($A68&amp;"_"&amp;TEXT(N$2,"yyyy-mm-dd")),[1]SURVEY123!$A:$A,[1]SURVEY123!$AI:$AI,""))</f>
        <v/>
      </c>
      <c r="O68" s="17" t="str">
        <f>IF(_xlfn.XLOOKUP(($A68&amp;"_"&amp;TEXT(O$2,"yyyy-mm-dd")),[1]SURVEY123!$A:$A,[1]SURVEY123!$AI:$AI,"")&lt;0,"0.0000",_xlfn.XLOOKUP(($A68&amp;"_"&amp;TEXT(O$2,"yyyy-mm-dd")),[1]SURVEY123!$A:$A,[1]SURVEY123!$AI:$AI,""))</f>
        <v/>
      </c>
      <c r="P68" s="17" t="str">
        <f>IF(_xlfn.XLOOKUP(($A68&amp;"_"&amp;TEXT(P$2,"yyyy-mm-dd")),[1]SURVEY123!$A:$A,[1]SURVEY123!$AI:$AI,"")&lt;0,"0.0000",_xlfn.XLOOKUP(($A68&amp;"_"&amp;TEXT(P$2,"yyyy-mm-dd")),[1]SURVEY123!$A:$A,[1]SURVEY123!$AI:$AI,""))</f>
        <v/>
      </c>
      <c r="Q68" s="16" t="str">
        <f>IF(_xlfn.XLOOKUP(($A68&amp;"_"&amp;TEXT(Q$2,"yyyy-mm-dd")),[1]SURVEY123!$A:$A,[1]SURVEY123!$AI:$AI,"")&lt;0,"0.0000",_xlfn.XLOOKUP(($A68&amp;"_"&amp;TEXT(Q$2,"yyyy-mm-dd")),[1]SURVEY123!$A:$A,[1]SURVEY123!$AI:$AI,""))</f>
        <v/>
      </c>
      <c r="R68" s="22">
        <f t="shared" ref="R68:R104" si="5">COUNTIF($C68:$Q68,"&gt;1.5")</f>
        <v>0</v>
      </c>
      <c r="S68" s="22">
        <f t="shared" ref="S68:S104" si="6">COUNTIF($C68:$Q68,"&gt;3.0")</f>
        <v>0</v>
      </c>
      <c r="T68" s="12" t="str" cm="1">
        <f t="array" ref="T68">_xlfn.IFS(B68="","NA",R68=0, "Excellent", S68=0, "Good", OR(S68=1, S68=2), "Fair", S68&gt;=3, "Poor")</f>
        <v>NA</v>
      </c>
    </row>
    <row r="69" spans="1:20">
      <c r="A69" s="3" t="s">
        <v>72</v>
      </c>
      <c r="B69" s="25">
        <f t="shared" si="4"/>
        <v>0.32671823285714291</v>
      </c>
      <c r="C69" s="17" t="str">
        <f>IF(_xlfn.XLOOKUP(($A69&amp;"_"&amp;TEXT(C$2,"yyyy-mm-dd")),[1]SURVEY123!$A:$A,[1]SURVEY123!$AI:$AI,"")&lt;0,"0.0000",_xlfn.XLOOKUP(($A69&amp;"_"&amp;TEXT(C$2,"yyyy-mm-dd")),[1]SURVEY123!$A:$A,[1]SURVEY123!$AI:$AI,""))</f>
        <v/>
      </c>
      <c r="D69" s="17">
        <f>IF(_xlfn.XLOOKUP(($A69&amp;"_"&amp;TEXT(D$2,"yyyy-mm-dd")),[1]SURVEY123!$A:$A,[1]SURVEY123!$AI:$AI,"")&lt;0,"0.0000",_xlfn.XLOOKUP(($A69&amp;"_"&amp;TEXT(D$2,"yyyy-mm-dd")),[1]SURVEY123!$A:$A,[1]SURVEY123!$AI:$AI,""))</f>
        <v>0.48061717000000004</v>
      </c>
      <c r="E69" s="17">
        <f>IF(_xlfn.XLOOKUP(($A69&amp;"_"&amp;TEXT(E$2,"yyyy-mm-dd")),[1]SURVEY123!$A:$A,[1]SURVEY123!$AI:$AI,"")&lt;0,"0.0000",_xlfn.XLOOKUP(($A69&amp;"_"&amp;TEXT(E$2,"yyyy-mm-dd")),[1]SURVEY123!$A:$A,[1]SURVEY123!$AI:$AI,""))</f>
        <v>0.45408703</v>
      </c>
      <c r="F69" s="17">
        <f>IF(_xlfn.XLOOKUP(($A69&amp;"_"&amp;TEXT(F$2,"yyyy-mm-dd")),[1]SURVEY123!$A:$A,[1]SURVEY123!$AI:$AI,"")&lt;0,"0.0000",_xlfn.XLOOKUP(($A69&amp;"_"&amp;TEXT(F$2,"yyyy-mm-dd")),[1]SURVEY123!$A:$A,[1]SURVEY123!$AI:$AI,""))</f>
        <v>0.46151227</v>
      </c>
      <c r="G69" s="17" t="str">
        <f>IF(_xlfn.XLOOKUP(($A69&amp;"_"&amp;TEXT(G$2,"yyyy-mm-dd")),[1]SURVEY123!$A:$A,[1]SURVEY123!$AI:$AI,"")&lt;0,"0.0000",_xlfn.XLOOKUP(($A69&amp;"_"&amp;TEXT(G$2,"yyyy-mm-dd")),[1]SURVEY123!$A:$A,[1]SURVEY123!$AI:$AI,""))</f>
        <v/>
      </c>
      <c r="H69" s="17" t="str">
        <f>IF(_xlfn.XLOOKUP(($A69&amp;"_"&amp;TEXT(H$2,"yyyy-mm-dd")),[1]SURVEY123!$A:$A,[1]SURVEY123!$AI:$AI,"")&lt;0,"0.0000",_xlfn.XLOOKUP(($A69&amp;"_"&amp;TEXT(H$2,"yyyy-mm-dd")),[1]SURVEY123!$A:$A,[1]SURVEY123!$AI:$AI,""))</f>
        <v/>
      </c>
      <c r="I69" s="17" t="str">
        <f>IF(_xlfn.XLOOKUP(($A69&amp;"_"&amp;TEXT(I$2,"yyyy-mm-dd")),[1]SURVEY123!$A:$A,[1]SURVEY123!$AI:$AI,"")&lt;0,"0.0000",_xlfn.XLOOKUP(($A69&amp;"_"&amp;TEXT(I$2,"yyyy-mm-dd")),[1]SURVEY123!$A:$A,[1]SURVEY123!$AI:$AI,""))</f>
        <v/>
      </c>
      <c r="J69" s="17">
        <f>IF(_xlfn.XLOOKUP(($A69&amp;"_"&amp;TEXT(J$2,"yyyy-mm-dd")),[1]SURVEY123!$A:$A,[1]SURVEY123!$AI:$AI,"")&lt;0,"0.0000",_xlfn.XLOOKUP(($A69&amp;"_"&amp;TEXT(J$2,"yyyy-mm-dd")),[1]SURVEY123!$A:$A,[1]SURVEY123!$AI:$AI,""))</f>
        <v>0.37070391999999996</v>
      </c>
      <c r="K69" s="17">
        <f>IF(_xlfn.XLOOKUP(($A69&amp;"_"&amp;TEXT(K$2,"yyyy-mm-dd")),[1]SURVEY123!$A:$A,[1]SURVEY123!$AI:$AI,"")&lt;0,"0.0000",_xlfn.XLOOKUP(($A69&amp;"_"&amp;TEXT(K$2,"yyyy-mm-dd")),[1]SURVEY123!$A:$A,[1]SURVEY123!$AI:$AI,""))</f>
        <v>0.21686601</v>
      </c>
      <c r="L69" s="17" t="str">
        <f>IF(_xlfn.XLOOKUP(($A69&amp;"_"&amp;TEXT(L$2,"yyyy-mm-dd")),[1]SURVEY123!$A:$A,[1]SURVEY123!$AI:$AI,"")&lt;0,"0.0000",_xlfn.XLOOKUP(($A69&amp;"_"&amp;TEXT(L$2,"yyyy-mm-dd")),[1]SURVEY123!$A:$A,[1]SURVEY123!$AI:$AI,""))</f>
        <v/>
      </c>
      <c r="M69" s="17">
        <f>IF(_xlfn.XLOOKUP(($A69&amp;"_"&amp;TEXT(M$2,"yyyy-mm-dd")),[1]SURVEY123!$A:$A,[1]SURVEY123!$AI:$AI,"")&lt;0,"0.0000",_xlfn.XLOOKUP(($A69&amp;"_"&amp;TEXT(M$2,"yyyy-mm-dd")),[1]SURVEY123!$A:$A,[1]SURVEY123!$AI:$AI,""))</f>
        <v>0.15420194000000001</v>
      </c>
      <c r="N69" s="17">
        <f>IF(_xlfn.XLOOKUP(($A69&amp;"_"&amp;TEXT(N$2,"yyyy-mm-dd")),[1]SURVEY123!$A:$A,[1]SURVEY123!$AI:$AI,"")&lt;0,"0.0000",_xlfn.XLOOKUP(($A69&amp;"_"&amp;TEXT(N$2,"yyyy-mm-dd")),[1]SURVEY123!$A:$A,[1]SURVEY123!$AI:$AI,""))</f>
        <v>0.14903928999999999</v>
      </c>
      <c r="O69" s="17" t="str">
        <f>IF(_xlfn.XLOOKUP(($A69&amp;"_"&amp;TEXT(O$2,"yyyy-mm-dd")),[1]SURVEY123!$A:$A,[1]SURVEY123!$AI:$AI,"")&lt;0,"0.0000",_xlfn.XLOOKUP(($A69&amp;"_"&amp;TEXT(O$2,"yyyy-mm-dd")),[1]SURVEY123!$A:$A,[1]SURVEY123!$AI:$AI,""))</f>
        <v/>
      </c>
      <c r="P69" s="17" t="str">
        <f>IF(_xlfn.XLOOKUP(($A69&amp;"_"&amp;TEXT(P$2,"yyyy-mm-dd")),[1]SURVEY123!$A:$A,[1]SURVEY123!$AI:$AI,"")&lt;0,"0.0000",_xlfn.XLOOKUP(($A69&amp;"_"&amp;TEXT(P$2,"yyyy-mm-dd")),[1]SURVEY123!$A:$A,[1]SURVEY123!$AI:$AI,""))</f>
        <v/>
      </c>
      <c r="Q69" s="16" t="str">
        <f>IF(_xlfn.XLOOKUP(($A69&amp;"_"&amp;TEXT(Q$2,"yyyy-mm-dd")),[1]SURVEY123!$A:$A,[1]SURVEY123!$AI:$AI,"")&lt;0,"0.0000",_xlfn.XLOOKUP(($A69&amp;"_"&amp;TEXT(Q$2,"yyyy-mm-dd")),[1]SURVEY123!$A:$A,[1]SURVEY123!$AI:$AI,""))</f>
        <v/>
      </c>
      <c r="R69" s="22">
        <f t="shared" si="5"/>
        <v>0</v>
      </c>
      <c r="S69" s="22">
        <f t="shared" si="6"/>
        <v>0</v>
      </c>
      <c r="T69" s="12" t="str" cm="1">
        <f t="array" ref="T69">_xlfn.IFS(B69="","NA",R69=0, "Excellent", S69=0, "Good", OR(S69=1, S69=2), "Fair", S69&gt;=3, "Poor")</f>
        <v>Excellent</v>
      </c>
    </row>
    <row r="70" spans="1:20">
      <c r="A70" s="3" t="s">
        <v>73</v>
      </c>
      <c r="B70" s="25">
        <f t="shared" si="4"/>
        <v>0.47825873916666661</v>
      </c>
      <c r="C70" s="17">
        <f>IF(_xlfn.XLOOKUP(($A70&amp;"_"&amp;TEXT(C$2,"yyyy-mm-dd")),[1]SURVEY123!$A:$A,[1]SURVEY123!$AI:$AI,"")&lt;0,"0.0000",_xlfn.XLOOKUP(($A70&amp;"_"&amp;TEXT(C$2,"yyyy-mm-dd")),[1]SURVEY123!$A:$A,[1]SURVEY123!$AI:$AI,""))</f>
        <v>0.73191003999999993</v>
      </c>
      <c r="D70" s="17">
        <f>IF(_xlfn.XLOOKUP(($A70&amp;"_"&amp;TEXT(D$2,"yyyy-mm-dd")),[1]SURVEY123!$A:$A,[1]SURVEY123!$AI:$AI,"")&lt;0,"0.0000",_xlfn.XLOOKUP(($A70&amp;"_"&amp;TEXT(D$2,"yyyy-mm-dd")),[1]SURVEY123!$A:$A,[1]SURVEY123!$AI:$AI,""))</f>
        <v>0.88104746999999994</v>
      </c>
      <c r="E70" s="17">
        <f>IF(_xlfn.XLOOKUP(($A70&amp;"_"&amp;TEXT(E$2,"yyyy-mm-dd")),[1]SURVEY123!$A:$A,[1]SURVEY123!$AI:$AI,"")&lt;0,"0.0000",_xlfn.XLOOKUP(($A70&amp;"_"&amp;TEXT(E$2,"yyyy-mm-dd")),[1]SURVEY123!$A:$A,[1]SURVEY123!$AI:$AI,""))</f>
        <v>0.85046033999999993</v>
      </c>
      <c r="F70" s="17">
        <f>IF(_xlfn.XLOOKUP(($A70&amp;"_"&amp;TEXT(F$2,"yyyy-mm-dd")),[1]SURVEY123!$A:$A,[1]SURVEY123!$AI:$AI,"")&lt;0,"0.0000",_xlfn.XLOOKUP(($A70&amp;"_"&amp;TEXT(F$2,"yyyy-mm-dd")),[1]SURVEY123!$A:$A,[1]SURVEY123!$AI:$AI,""))</f>
        <v>0.59304498999999999</v>
      </c>
      <c r="G70" s="17">
        <f>IF(_xlfn.XLOOKUP(($A70&amp;"_"&amp;TEXT(G$2,"yyyy-mm-dd")),[1]SURVEY123!$A:$A,[1]SURVEY123!$AI:$AI,"")&lt;0,"0.0000",_xlfn.XLOOKUP(($A70&amp;"_"&amp;TEXT(G$2,"yyyy-mm-dd")),[1]SURVEY123!$A:$A,[1]SURVEY123!$AI:$AI,""))</f>
        <v>0.50400643000000001</v>
      </c>
      <c r="H70" s="17">
        <f>IF(_xlfn.XLOOKUP(($A70&amp;"_"&amp;TEXT(H$2,"yyyy-mm-dd")),[1]SURVEY123!$A:$A,[1]SURVEY123!$AI:$AI,"")&lt;0,"0.0000",_xlfn.XLOOKUP(($A70&amp;"_"&amp;TEXT(H$2,"yyyy-mm-dd")),[1]SURVEY123!$A:$A,[1]SURVEY123!$AI:$AI,""))</f>
        <v>0.51896536000000004</v>
      </c>
      <c r="I70" s="17">
        <f>IF(_xlfn.XLOOKUP(($A70&amp;"_"&amp;TEXT(I$2,"yyyy-mm-dd")),[1]SURVEY123!$A:$A,[1]SURVEY123!$AI:$AI,"")&lt;0,"0.0000",_xlfn.XLOOKUP(($A70&amp;"_"&amp;TEXT(I$2,"yyyy-mm-dd")),[1]SURVEY123!$A:$A,[1]SURVEY123!$AI:$AI,""))</f>
        <v>0.38953353000000002</v>
      </c>
      <c r="J70" s="17">
        <f>IF(_xlfn.XLOOKUP(($A70&amp;"_"&amp;TEXT(J$2,"yyyy-mm-dd")),[1]SURVEY123!$A:$A,[1]SURVEY123!$AI:$AI,"")&lt;0,"0.0000",_xlfn.XLOOKUP(($A70&amp;"_"&amp;TEXT(J$2,"yyyy-mm-dd")),[1]SURVEY123!$A:$A,[1]SURVEY123!$AI:$AI,""))</f>
        <v>0.28350380000000003</v>
      </c>
      <c r="K70" s="17">
        <f>IF(_xlfn.XLOOKUP(($A70&amp;"_"&amp;TEXT(K$2,"yyyy-mm-dd")),[1]SURVEY123!$A:$A,[1]SURVEY123!$AI:$AI,"")&lt;0,"0.0000",_xlfn.XLOOKUP(($A70&amp;"_"&amp;TEXT(K$2,"yyyy-mm-dd")),[1]SURVEY123!$A:$A,[1]SURVEY123!$AI:$AI,""))</f>
        <v>0.27728894000000004</v>
      </c>
      <c r="L70" s="17">
        <f>IF(_xlfn.XLOOKUP(($A70&amp;"_"&amp;TEXT(L$2,"yyyy-mm-dd")),[1]SURVEY123!$A:$A,[1]SURVEY123!$AI:$AI,"")&lt;0,"0.0000",_xlfn.XLOOKUP(($A70&amp;"_"&amp;TEXT(L$2,"yyyy-mm-dd")),[1]SURVEY123!$A:$A,[1]SURVEY123!$AI:$AI,""))</f>
        <v>0.21118826999999998</v>
      </c>
      <c r="M70" s="17">
        <f>IF(_xlfn.XLOOKUP(($A70&amp;"_"&amp;TEXT(M$2,"yyyy-mm-dd")),[1]SURVEY123!$A:$A,[1]SURVEY123!$AI:$AI,"")&lt;0,"0.0000",_xlfn.XLOOKUP(($A70&amp;"_"&amp;TEXT(M$2,"yyyy-mm-dd")),[1]SURVEY123!$A:$A,[1]SURVEY123!$AI:$AI,""))</f>
        <v>0.15366168999999999</v>
      </c>
      <c r="N70" s="17">
        <f>IF(_xlfn.XLOOKUP(($A70&amp;"_"&amp;TEXT(N$2,"yyyy-mm-dd")),[1]SURVEY123!$A:$A,[1]SURVEY123!$AI:$AI,"")&lt;0,"0.0000",_xlfn.XLOOKUP(($A70&amp;"_"&amp;TEXT(N$2,"yyyy-mm-dd")),[1]SURVEY123!$A:$A,[1]SURVEY123!$AI:$AI,""))</f>
        <v>0.34449401000000002</v>
      </c>
      <c r="O70" s="17" t="str">
        <f>IF(_xlfn.XLOOKUP(($A70&amp;"_"&amp;TEXT(O$2,"yyyy-mm-dd")),[1]SURVEY123!$A:$A,[1]SURVEY123!$AI:$AI,"")&lt;0,"0.0000",_xlfn.XLOOKUP(($A70&amp;"_"&amp;TEXT(O$2,"yyyy-mm-dd")),[1]SURVEY123!$A:$A,[1]SURVEY123!$AI:$AI,""))</f>
        <v/>
      </c>
      <c r="P70" s="17" t="str">
        <f>IF(_xlfn.XLOOKUP(($A70&amp;"_"&amp;TEXT(P$2,"yyyy-mm-dd")),[1]SURVEY123!$A:$A,[1]SURVEY123!$AI:$AI,"")&lt;0,"0.0000",_xlfn.XLOOKUP(($A70&amp;"_"&amp;TEXT(P$2,"yyyy-mm-dd")),[1]SURVEY123!$A:$A,[1]SURVEY123!$AI:$AI,""))</f>
        <v/>
      </c>
      <c r="Q70" s="16" t="str">
        <f>IF(_xlfn.XLOOKUP(($A70&amp;"_"&amp;TEXT(Q$2,"yyyy-mm-dd")),[1]SURVEY123!$A:$A,[1]SURVEY123!$AI:$AI,"")&lt;0,"0.0000",_xlfn.XLOOKUP(($A70&amp;"_"&amp;TEXT(Q$2,"yyyy-mm-dd")),[1]SURVEY123!$A:$A,[1]SURVEY123!$AI:$AI,""))</f>
        <v/>
      </c>
      <c r="R70" s="22">
        <f t="shared" si="5"/>
        <v>0</v>
      </c>
      <c r="S70" s="22">
        <f t="shared" si="6"/>
        <v>0</v>
      </c>
      <c r="T70" s="12" t="str" cm="1">
        <f t="array" ref="T70">_xlfn.IFS(B70="","NA",R70=0, "Excellent", S70=0, "Good", OR(S70=1, S70=2), "Fair", S70&gt;=3, "Poor")</f>
        <v>Excellent</v>
      </c>
    </row>
    <row r="71" spans="1:20">
      <c r="A71" s="3" t="s">
        <v>74</v>
      </c>
      <c r="B71" s="25">
        <f t="shared" si="4"/>
        <v>5.4780087272727269E-2</v>
      </c>
      <c r="C71" s="17">
        <f>IF(_xlfn.XLOOKUP(($A71&amp;"_"&amp;TEXT(C$2,"yyyy-mm-dd")),[1]SURVEY123!$A:$A,[1]SURVEY123!$AI:$AI,"")&lt;0,"0.0000",_xlfn.XLOOKUP(($A71&amp;"_"&amp;TEXT(C$2,"yyyy-mm-dd")),[1]SURVEY123!$A:$A,[1]SURVEY123!$AI:$AI,""))</f>
        <v>9.497383999999999E-2</v>
      </c>
      <c r="D71" s="17">
        <f>IF(_xlfn.XLOOKUP(($A71&amp;"_"&amp;TEXT(D$2,"yyyy-mm-dd")),[1]SURVEY123!$A:$A,[1]SURVEY123!$AI:$AI,"")&lt;0,"0.0000",_xlfn.XLOOKUP(($A71&amp;"_"&amp;TEXT(D$2,"yyyy-mm-dd")),[1]SURVEY123!$A:$A,[1]SURVEY123!$AI:$AI,""))</f>
        <v>0.13681569999999998</v>
      </c>
      <c r="E71" s="17">
        <f>IF(_xlfn.XLOOKUP(($A71&amp;"_"&amp;TEXT(E$2,"yyyy-mm-dd")),[1]SURVEY123!$A:$A,[1]SURVEY123!$AI:$AI,"")&lt;0,"0.0000",_xlfn.XLOOKUP(($A71&amp;"_"&amp;TEXT(E$2,"yyyy-mm-dd")),[1]SURVEY123!$A:$A,[1]SURVEY123!$AI:$AI,""))</f>
        <v>7.0035409999999992E-2</v>
      </c>
      <c r="F71" s="17">
        <f>IF(_xlfn.XLOOKUP(($A71&amp;"_"&amp;TEXT(F$2,"yyyy-mm-dd")),[1]SURVEY123!$A:$A,[1]SURVEY123!$AI:$AI,"")&lt;0,"0.0000",_xlfn.XLOOKUP(($A71&amp;"_"&amp;TEXT(F$2,"yyyy-mm-dd")),[1]SURVEY123!$A:$A,[1]SURVEY123!$AI:$AI,""))</f>
        <v>0.1011266</v>
      </c>
      <c r="G71" s="17">
        <f>IF(_xlfn.XLOOKUP(($A71&amp;"_"&amp;TEXT(G$2,"yyyy-mm-dd")),[1]SURVEY123!$A:$A,[1]SURVEY123!$AI:$AI,"")&lt;0,"0.0000",_xlfn.XLOOKUP(($A71&amp;"_"&amp;TEXT(G$2,"yyyy-mm-dd")),[1]SURVEY123!$A:$A,[1]SURVEY123!$AI:$AI,""))</f>
        <v>2.8915510000000002E-2</v>
      </c>
      <c r="H71" s="17">
        <f>IF(_xlfn.XLOOKUP(($A71&amp;"_"&amp;TEXT(H$2,"yyyy-mm-dd")),[1]SURVEY123!$A:$A,[1]SURVEY123!$AI:$AI,"")&lt;0,"0.0000",_xlfn.XLOOKUP(($A71&amp;"_"&amp;TEXT(H$2,"yyyy-mm-dd")),[1]SURVEY123!$A:$A,[1]SURVEY123!$AI:$AI,""))</f>
        <v>4.331583E-2</v>
      </c>
      <c r="I71" s="17">
        <f>IF(_xlfn.XLOOKUP(($A71&amp;"_"&amp;TEXT(I$2,"yyyy-mm-dd")),[1]SURVEY123!$A:$A,[1]SURVEY123!$AI:$AI,"")&lt;0,"0.0000",_xlfn.XLOOKUP(($A71&amp;"_"&amp;TEXT(I$2,"yyyy-mm-dd")),[1]SURVEY123!$A:$A,[1]SURVEY123!$AI:$AI,""))</f>
        <v>1.428106E-2</v>
      </c>
      <c r="J71" s="17">
        <f>IF(_xlfn.XLOOKUP(($A71&amp;"_"&amp;TEXT(J$2,"yyyy-mm-dd")),[1]SURVEY123!$A:$A,[1]SURVEY123!$AI:$AI,"")&lt;0,"0.0000",_xlfn.XLOOKUP(($A71&amp;"_"&amp;TEXT(J$2,"yyyy-mm-dd")),[1]SURVEY123!$A:$A,[1]SURVEY123!$AI:$AI,""))</f>
        <v>4.2851399999999998E-3</v>
      </c>
      <c r="K71" s="17">
        <f>IF(_xlfn.XLOOKUP(($A71&amp;"_"&amp;TEXT(K$2,"yyyy-mm-dd")),[1]SURVEY123!$A:$A,[1]SURVEY123!$AI:$AI,"")&lt;0,"0.0000",_xlfn.XLOOKUP(($A71&amp;"_"&amp;TEXT(K$2,"yyyy-mm-dd")),[1]SURVEY123!$A:$A,[1]SURVEY123!$AI:$AI,""))</f>
        <v>8.8652729999999999E-2</v>
      </c>
      <c r="L71" s="17" t="str">
        <f>IF(_xlfn.XLOOKUP(($A71&amp;"_"&amp;TEXT(L$2,"yyyy-mm-dd")),[1]SURVEY123!$A:$A,[1]SURVEY123!$AI:$AI,"")&lt;0,"0.0000",_xlfn.XLOOKUP(($A71&amp;"_"&amp;TEXT(L$2,"yyyy-mm-dd")),[1]SURVEY123!$A:$A,[1]SURVEY123!$AI:$AI,""))</f>
        <v>0.0000</v>
      </c>
      <c r="M71" s="17">
        <f>IF(_xlfn.XLOOKUP(($A71&amp;"_"&amp;TEXT(M$2,"yyyy-mm-dd")),[1]SURVEY123!$A:$A,[1]SURVEY123!$AI:$AI,"")&lt;0,"0.0000",_xlfn.XLOOKUP(($A71&amp;"_"&amp;TEXT(M$2,"yyyy-mm-dd")),[1]SURVEY123!$A:$A,[1]SURVEY123!$AI:$AI,""))</f>
        <v>1.6087920000000002E-2</v>
      </c>
      <c r="N71" s="17">
        <f>IF(_xlfn.XLOOKUP(($A71&amp;"_"&amp;TEXT(N$2,"yyyy-mm-dd")),[1]SURVEY123!$A:$A,[1]SURVEY123!$AI:$AI,"")&lt;0,"0.0000",_xlfn.XLOOKUP(($A71&amp;"_"&amp;TEXT(N$2,"yyyy-mm-dd")),[1]SURVEY123!$A:$A,[1]SURVEY123!$AI:$AI,""))</f>
        <v>4.0912199999999996E-3</v>
      </c>
      <c r="O71" s="17" t="str">
        <f>IF(_xlfn.XLOOKUP(($A71&amp;"_"&amp;TEXT(O$2,"yyyy-mm-dd")),[1]SURVEY123!$A:$A,[1]SURVEY123!$AI:$AI,"")&lt;0,"0.0000",_xlfn.XLOOKUP(($A71&amp;"_"&amp;TEXT(O$2,"yyyy-mm-dd")),[1]SURVEY123!$A:$A,[1]SURVEY123!$AI:$AI,""))</f>
        <v/>
      </c>
      <c r="P71" s="17" t="str">
        <f>IF(_xlfn.XLOOKUP(($A71&amp;"_"&amp;TEXT(P$2,"yyyy-mm-dd")),[1]SURVEY123!$A:$A,[1]SURVEY123!$AI:$AI,"")&lt;0,"0.0000",_xlfn.XLOOKUP(($A71&amp;"_"&amp;TEXT(P$2,"yyyy-mm-dd")),[1]SURVEY123!$A:$A,[1]SURVEY123!$AI:$AI,""))</f>
        <v/>
      </c>
      <c r="Q71" s="16" t="str">
        <f>IF(_xlfn.XLOOKUP(($A71&amp;"_"&amp;TEXT(Q$2,"yyyy-mm-dd")),[1]SURVEY123!$A:$A,[1]SURVEY123!$AI:$AI,"")&lt;0,"0.0000",_xlfn.XLOOKUP(($A71&amp;"_"&amp;TEXT(Q$2,"yyyy-mm-dd")),[1]SURVEY123!$A:$A,[1]SURVEY123!$AI:$AI,""))</f>
        <v/>
      </c>
      <c r="R71" s="22">
        <f t="shared" si="5"/>
        <v>0</v>
      </c>
      <c r="S71" s="22">
        <f t="shared" si="6"/>
        <v>0</v>
      </c>
      <c r="T71" s="12" t="str" cm="1">
        <f t="array" ref="T71">_xlfn.IFS(B71="","NA",R71=0, "Excellent", S71=0, "Good", OR(S71=1, S71=2), "Fair", S71&gt;=3, "Poor")</f>
        <v>Excellent</v>
      </c>
    </row>
    <row r="72" spans="1:20">
      <c r="A72" s="3" t="s">
        <v>75</v>
      </c>
      <c r="B72" s="25">
        <f t="shared" si="4"/>
        <v>0.93871793285714289</v>
      </c>
      <c r="C72" s="17">
        <f>IF(_xlfn.XLOOKUP(($A72&amp;"_"&amp;TEXT(C$2,"yyyy-mm-dd")),[1]SURVEY123!$A:$A,[1]SURVEY123!$AI:$AI,"")&lt;0,"0.0000",_xlfn.XLOOKUP(($A72&amp;"_"&amp;TEXT(C$2,"yyyy-mm-dd")),[1]SURVEY123!$A:$A,[1]SURVEY123!$AI:$AI,""))</f>
        <v>1.1554001199999999</v>
      </c>
      <c r="D72" s="17">
        <f>IF(_xlfn.XLOOKUP(($A72&amp;"_"&amp;TEXT(D$2,"yyyy-mm-dd")),[1]SURVEY123!$A:$A,[1]SURVEY123!$AI:$AI,"")&lt;0,"0.0000",_xlfn.XLOOKUP(($A72&amp;"_"&amp;TEXT(D$2,"yyyy-mm-dd")),[1]SURVEY123!$A:$A,[1]SURVEY123!$AI:$AI,""))</f>
        <v>0.94611033</v>
      </c>
      <c r="E72" s="17">
        <f>IF(_xlfn.XLOOKUP(($A72&amp;"_"&amp;TEXT(E$2,"yyyy-mm-dd")),[1]SURVEY123!$A:$A,[1]SURVEY123!$AI:$AI,"")&lt;0,"0.0000",_xlfn.XLOOKUP(($A72&amp;"_"&amp;TEXT(E$2,"yyyy-mm-dd")),[1]SURVEY123!$A:$A,[1]SURVEY123!$AI:$AI,""))</f>
        <v>1.1990002</v>
      </c>
      <c r="F72" s="17">
        <f>IF(_xlfn.XLOOKUP(($A72&amp;"_"&amp;TEXT(F$2,"yyyy-mm-dd")),[1]SURVEY123!$A:$A,[1]SURVEY123!$AI:$AI,"")&lt;0,"0.0000",_xlfn.XLOOKUP(($A72&amp;"_"&amp;TEXT(F$2,"yyyy-mm-dd")),[1]SURVEY123!$A:$A,[1]SURVEY123!$AI:$AI,""))</f>
        <v>1.1051616999999998</v>
      </c>
      <c r="G72" s="17">
        <f>IF(_xlfn.XLOOKUP(($A72&amp;"_"&amp;TEXT(G$2,"yyyy-mm-dd")),[1]SURVEY123!$A:$A,[1]SURVEY123!$AI:$AI,"")&lt;0,"0.0000",_xlfn.XLOOKUP(($A72&amp;"_"&amp;TEXT(G$2,"yyyy-mm-dd")),[1]SURVEY123!$A:$A,[1]SURVEY123!$AI:$AI,""))</f>
        <v>1.1331898700000003</v>
      </c>
      <c r="H72" s="17" t="str">
        <f>IF(_xlfn.XLOOKUP(($A72&amp;"_"&amp;TEXT(H$2,"yyyy-mm-dd")),[1]SURVEY123!$A:$A,[1]SURVEY123!$AI:$AI,"")&lt;0,"0.0000",_xlfn.XLOOKUP(($A72&amp;"_"&amp;TEXT(H$2,"yyyy-mm-dd")),[1]SURVEY123!$A:$A,[1]SURVEY123!$AI:$AI,""))</f>
        <v/>
      </c>
      <c r="I72" s="17" t="str">
        <f>IF(_xlfn.XLOOKUP(($A72&amp;"_"&amp;TEXT(I$2,"yyyy-mm-dd")),[1]SURVEY123!$A:$A,[1]SURVEY123!$AI:$AI,"")&lt;0,"0.0000",_xlfn.XLOOKUP(($A72&amp;"_"&amp;TEXT(I$2,"yyyy-mm-dd")),[1]SURVEY123!$A:$A,[1]SURVEY123!$AI:$AI,""))</f>
        <v/>
      </c>
      <c r="J72" s="17" t="str">
        <f>IF(_xlfn.XLOOKUP(($A72&amp;"_"&amp;TEXT(J$2,"yyyy-mm-dd")),[1]SURVEY123!$A:$A,[1]SURVEY123!$AI:$AI,"")&lt;0,"0.0000",_xlfn.XLOOKUP(($A72&amp;"_"&amp;TEXT(J$2,"yyyy-mm-dd")),[1]SURVEY123!$A:$A,[1]SURVEY123!$AI:$AI,""))</f>
        <v/>
      </c>
      <c r="K72" s="17" t="str">
        <f>IF(_xlfn.XLOOKUP(($A72&amp;"_"&amp;TEXT(K$2,"yyyy-mm-dd")),[1]SURVEY123!$A:$A,[1]SURVEY123!$AI:$AI,"")&lt;0,"0.0000",_xlfn.XLOOKUP(($A72&amp;"_"&amp;TEXT(K$2,"yyyy-mm-dd")),[1]SURVEY123!$A:$A,[1]SURVEY123!$AI:$AI,""))</f>
        <v/>
      </c>
      <c r="L72" s="17" t="str">
        <f>IF(_xlfn.XLOOKUP(($A72&amp;"_"&amp;TEXT(L$2,"yyyy-mm-dd")),[1]SURVEY123!$A:$A,[1]SURVEY123!$AI:$AI,"")&lt;0,"0.0000",_xlfn.XLOOKUP(($A72&amp;"_"&amp;TEXT(L$2,"yyyy-mm-dd")),[1]SURVEY123!$A:$A,[1]SURVEY123!$AI:$AI,""))</f>
        <v/>
      </c>
      <c r="M72" s="17">
        <f>IF(_xlfn.XLOOKUP(($A72&amp;"_"&amp;TEXT(M$2,"yyyy-mm-dd")),[1]SURVEY123!$A:$A,[1]SURVEY123!$AI:$AI,"")&lt;0,"0.0000",_xlfn.XLOOKUP(($A72&amp;"_"&amp;TEXT(M$2,"yyyy-mm-dd")),[1]SURVEY123!$A:$A,[1]SURVEY123!$AI:$AI,""))</f>
        <v>0.56477398999999995</v>
      </c>
      <c r="N72" s="17">
        <f>IF(_xlfn.XLOOKUP(($A72&amp;"_"&amp;TEXT(N$2,"yyyy-mm-dd")),[1]SURVEY123!$A:$A,[1]SURVEY123!$AI:$AI,"")&lt;0,"0.0000",_xlfn.XLOOKUP(($A72&amp;"_"&amp;TEXT(N$2,"yyyy-mm-dd")),[1]SURVEY123!$A:$A,[1]SURVEY123!$AI:$AI,""))</f>
        <v>0.46738932</v>
      </c>
      <c r="O72" s="17" t="str">
        <f>IF(_xlfn.XLOOKUP(($A72&amp;"_"&amp;TEXT(O$2,"yyyy-mm-dd")),[1]SURVEY123!$A:$A,[1]SURVEY123!$AI:$AI,"")&lt;0,"0.0000",_xlfn.XLOOKUP(($A72&amp;"_"&amp;TEXT(O$2,"yyyy-mm-dd")),[1]SURVEY123!$A:$A,[1]SURVEY123!$AI:$AI,""))</f>
        <v/>
      </c>
      <c r="P72" s="17" t="str">
        <f>IF(_xlfn.XLOOKUP(($A72&amp;"_"&amp;TEXT(P$2,"yyyy-mm-dd")),[1]SURVEY123!$A:$A,[1]SURVEY123!$AI:$AI,"")&lt;0,"0.0000",_xlfn.XLOOKUP(($A72&amp;"_"&amp;TEXT(P$2,"yyyy-mm-dd")),[1]SURVEY123!$A:$A,[1]SURVEY123!$AI:$AI,""))</f>
        <v/>
      </c>
      <c r="Q72" s="16" t="str">
        <f>IF(_xlfn.XLOOKUP(($A72&amp;"_"&amp;TEXT(Q$2,"yyyy-mm-dd")),[1]SURVEY123!$A:$A,[1]SURVEY123!$AI:$AI,"")&lt;0,"0.0000",_xlfn.XLOOKUP(($A72&amp;"_"&amp;TEXT(Q$2,"yyyy-mm-dd")),[1]SURVEY123!$A:$A,[1]SURVEY123!$AI:$AI,""))</f>
        <v/>
      </c>
      <c r="R72" s="22">
        <f t="shared" si="5"/>
        <v>0</v>
      </c>
      <c r="S72" s="22">
        <f t="shared" si="6"/>
        <v>0</v>
      </c>
      <c r="T72" s="12" t="str" cm="1">
        <f t="array" ref="T72">_xlfn.IFS(B72="","NA",R72=0, "Excellent", S72=0, "Good", OR(S72=1, S72=2), "Fair", S72&gt;=3, "Poor")</f>
        <v>Excellent</v>
      </c>
    </row>
    <row r="73" spans="1:20">
      <c r="A73" s="3" t="s">
        <v>76</v>
      </c>
      <c r="B73" s="25">
        <f t="shared" si="4"/>
        <v>0.16630428499999997</v>
      </c>
      <c r="C73" s="17">
        <f>IF(_xlfn.XLOOKUP(($A73&amp;"_"&amp;TEXT(C$2,"yyyy-mm-dd")),[1]SURVEY123!$A:$A,[1]SURVEY123!$AI:$AI,"")&lt;0,"0.0000",_xlfn.XLOOKUP(($A73&amp;"_"&amp;TEXT(C$2,"yyyy-mm-dd")),[1]SURVEY123!$A:$A,[1]SURVEY123!$AI:$AI,""))</f>
        <v>0.24935162999999999</v>
      </c>
      <c r="D73" s="17">
        <f>IF(_xlfn.XLOOKUP(($A73&amp;"_"&amp;TEXT(D$2,"yyyy-mm-dd")),[1]SURVEY123!$A:$A,[1]SURVEY123!$AI:$AI,"")&lt;0,"0.0000",_xlfn.XLOOKUP(($A73&amp;"_"&amp;TEXT(D$2,"yyyy-mm-dd")),[1]SURVEY123!$A:$A,[1]SURVEY123!$AI:$AI,""))</f>
        <v>0.39730563000000002</v>
      </c>
      <c r="E73" s="17">
        <f>IF(_xlfn.XLOOKUP(($A73&amp;"_"&amp;TEXT(E$2,"yyyy-mm-dd")),[1]SURVEY123!$A:$A,[1]SURVEY123!$AI:$AI,"")&lt;0,"0.0000",_xlfn.XLOOKUP(($A73&amp;"_"&amp;TEXT(E$2,"yyyy-mm-dd")),[1]SURVEY123!$A:$A,[1]SURVEY123!$AI:$AI,""))</f>
        <v>0.18697735000000001</v>
      </c>
      <c r="F73" s="17">
        <f>IF(_xlfn.XLOOKUP(($A73&amp;"_"&amp;TEXT(F$2,"yyyy-mm-dd")),[1]SURVEY123!$A:$A,[1]SURVEY123!$AI:$AI,"")&lt;0,"0.0000",_xlfn.XLOOKUP(($A73&amp;"_"&amp;TEXT(F$2,"yyyy-mm-dd")),[1]SURVEY123!$A:$A,[1]SURVEY123!$AI:$AI,""))</f>
        <v>3.8655789999999995E-2</v>
      </c>
      <c r="G73" s="17">
        <f>IF(_xlfn.XLOOKUP(($A73&amp;"_"&amp;TEXT(G$2,"yyyy-mm-dd")),[1]SURVEY123!$A:$A,[1]SURVEY123!$AI:$AI,"")&lt;0,"0.0000",_xlfn.XLOOKUP(($A73&amp;"_"&amp;TEXT(G$2,"yyyy-mm-dd")),[1]SURVEY123!$A:$A,[1]SURVEY123!$AI:$AI,""))</f>
        <v>0.24417818999999999</v>
      </c>
      <c r="H73" s="17">
        <f>IF(_xlfn.XLOOKUP(($A73&amp;"_"&amp;TEXT(H$2,"yyyy-mm-dd")),[1]SURVEY123!$A:$A,[1]SURVEY123!$AI:$AI,"")&lt;0,"0.0000",_xlfn.XLOOKUP(($A73&amp;"_"&amp;TEXT(H$2,"yyyy-mm-dd")),[1]SURVEY123!$A:$A,[1]SURVEY123!$AI:$AI,""))</f>
        <v>0.21615834999999997</v>
      </c>
      <c r="I73" s="17">
        <f>IF(_xlfn.XLOOKUP(($A73&amp;"_"&amp;TEXT(I$2,"yyyy-mm-dd")),[1]SURVEY123!$A:$A,[1]SURVEY123!$AI:$AI,"")&lt;0,"0.0000",_xlfn.XLOOKUP(($A73&amp;"_"&amp;TEXT(I$2,"yyyy-mm-dd")),[1]SURVEY123!$A:$A,[1]SURVEY123!$AI:$AI,""))</f>
        <v>9.0601519999999991E-2</v>
      </c>
      <c r="J73" s="17">
        <f>IF(_xlfn.XLOOKUP(($A73&amp;"_"&amp;TEXT(J$2,"yyyy-mm-dd")),[1]SURVEY123!$A:$A,[1]SURVEY123!$AI:$AI,"")&lt;0,"0.0000",_xlfn.XLOOKUP(($A73&amp;"_"&amp;TEXT(J$2,"yyyy-mm-dd")),[1]SURVEY123!$A:$A,[1]SURVEY123!$AI:$AI,""))</f>
        <v>0.1206612</v>
      </c>
      <c r="K73" s="17">
        <f>IF(_xlfn.XLOOKUP(($A73&amp;"_"&amp;TEXT(K$2,"yyyy-mm-dd")),[1]SURVEY123!$A:$A,[1]SURVEY123!$AI:$AI,"")&lt;0,"0.0000",_xlfn.XLOOKUP(($A73&amp;"_"&amp;TEXT(K$2,"yyyy-mm-dd")),[1]SURVEY123!$A:$A,[1]SURVEY123!$AI:$AI,""))</f>
        <v>0.12407299000000001</v>
      </c>
      <c r="L73" s="17">
        <f>IF(_xlfn.XLOOKUP(($A73&amp;"_"&amp;TEXT(L$2,"yyyy-mm-dd")),[1]SURVEY123!$A:$A,[1]SURVEY123!$AI:$AI,"")&lt;0,"0.0000",_xlfn.XLOOKUP(($A73&amp;"_"&amp;TEXT(L$2,"yyyy-mm-dd")),[1]SURVEY123!$A:$A,[1]SURVEY123!$AI:$AI,""))</f>
        <v>4.8655469999999999E-2</v>
      </c>
      <c r="M73" s="17">
        <f>IF(_xlfn.XLOOKUP(($A73&amp;"_"&amp;TEXT(M$2,"yyyy-mm-dd")),[1]SURVEY123!$A:$A,[1]SURVEY123!$AI:$AI,"")&lt;0,"0.0000",_xlfn.XLOOKUP(($A73&amp;"_"&amp;TEXT(M$2,"yyyy-mm-dd")),[1]SURVEY123!$A:$A,[1]SURVEY123!$AI:$AI,""))</f>
        <v>0.13077240000000001</v>
      </c>
      <c r="N73" s="17">
        <f>IF(_xlfn.XLOOKUP(($A73&amp;"_"&amp;TEXT(N$2,"yyyy-mm-dd")),[1]SURVEY123!$A:$A,[1]SURVEY123!$AI:$AI,"")&lt;0,"0.0000",_xlfn.XLOOKUP(($A73&amp;"_"&amp;TEXT(N$2,"yyyy-mm-dd")),[1]SURVEY123!$A:$A,[1]SURVEY123!$AI:$AI,""))</f>
        <v>0.1482609</v>
      </c>
      <c r="O73" s="17" t="str">
        <f>IF(_xlfn.XLOOKUP(($A73&amp;"_"&amp;TEXT(O$2,"yyyy-mm-dd")),[1]SURVEY123!$A:$A,[1]SURVEY123!$AI:$AI,"")&lt;0,"0.0000",_xlfn.XLOOKUP(($A73&amp;"_"&amp;TEXT(O$2,"yyyy-mm-dd")),[1]SURVEY123!$A:$A,[1]SURVEY123!$AI:$AI,""))</f>
        <v/>
      </c>
      <c r="P73" s="17" t="str">
        <f>IF(_xlfn.XLOOKUP(($A73&amp;"_"&amp;TEXT(P$2,"yyyy-mm-dd")),[1]SURVEY123!$A:$A,[1]SURVEY123!$AI:$AI,"")&lt;0,"0.0000",_xlfn.XLOOKUP(($A73&amp;"_"&amp;TEXT(P$2,"yyyy-mm-dd")),[1]SURVEY123!$A:$A,[1]SURVEY123!$AI:$AI,""))</f>
        <v/>
      </c>
      <c r="Q73" s="16" t="str">
        <f>IF(_xlfn.XLOOKUP(($A73&amp;"_"&amp;TEXT(Q$2,"yyyy-mm-dd")),[1]SURVEY123!$A:$A,[1]SURVEY123!$AI:$AI,"")&lt;0,"0.0000",_xlfn.XLOOKUP(($A73&amp;"_"&amp;TEXT(Q$2,"yyyy-mm-dd")),[1]SURVEY123!$A:$A,[1]SURVEY123!$AI:$AI,""))</f>
        <v/>
      </c>
      <c r="R73" s="22">
        <f t="shared" si="5"/>
        <v>0</v>
      </c>
      <c r="S73" s="22">
        <f t="shared" si="6"/>
        <v>0</v>
      </c>
      <c r="T73" s="12" t="str" cm="1">
        <f t="array" ref="T73">_xlfn.IFS(B73="","NA",R73=0, "Excellent", S73=0, "Good", OR(S73=1, S73=2), "Fair", S73&gt;=3, "Poor")</f>
        <v>Excellent</v>
      </c>
    </row>
    <row r="74" spans="1:20">
      <c r="A74" s="3" t="s">
        <v>77</v>
      </c>
      <c r="B74" s="25" t="str">
        <f t="shared" si="4"/>
        <v/>
      </c>
      <c r="C74" s="17" t="str">
        <f>IF(_xlfn.XLOOKUP(($A74&amp;"_"&amp;TEXT(C$2,"yyyy-mm-dd")),[1]SURVEY123!$A:$A,[1]SURVEY123!$AI:$AI,"")&lt;0,"0.0000",_xlfn.XLOOKUP(($A74&amp;"_"&amp;TEXT(C$2,"yyyy-mm-dd")),[1]SURVEY123!$A:$A,[1]SURVEY123!$AI:$AI,""))</f>
        <v/>
      </c>
      <c r="D74" s="17" t="str">
        <f>IF(_xlfn.XLOOKUP(($A74&amp;"_"&amp;TEXT(D$2,"yyyy-mm-dd")),[1]SURVEY123!$A:$A,[1]SURVEY123!$AI:$AI,"")&lt;0,"0.0000",_xlfn.XLOOKUP(($A74&amp;"_"&amp;TEXT(D$2,"yyyy-mm-dd")),[1]SURVEY123!$A:$A,[1]SURVEY123!$AI:$AI,""))</f>
        <v/>
      </c>
      <c r="E74" s="17" t="str">
        <f>IF(_xlfn.XLOOKUP(($A74&amp;"_"&amp;TEXT(E$2,"yyyy-mm-dd")),[1]SURVEY123!$A:$A,[1]SURVEY123!$AI:$AI,"")&lt;0,"0.0000",_xlfn.XLOOKUP(($A74&amp;"_"&amp;TEXT(E$2,"yyyy-mm-dd")),[1]SURVEY123!$A:$A,[1]SURVEY123!$AI:$AI,""))</f>
        <v/>
      </c>
      <c r="F74" s="17" t="str">
        <f>IF(_xlfn.XLOOKUP(($A74&amp;"_"&amp;TEXT(F$2,"yyyy-mm-dd")),[1]SURVEY123!$A:$A,[1]SURVEY123!$AI:$AI,"")&lt;0,"0.0000",_xlfn.XLOOKUP(($A74&amp;"_"&amp;TEXT(F$2,"yyyy-mm-dd")),[1]SURVEY123!$A:$A,[1]SURVEY123!$AI:$AI,""))</f>
        <v/>
      </c>
      <c r="G74" s="17" t="str">
        <f>IF(_xlfn.XLOOKUP(($A74&amp;"_"&amp;TEXT(G$2,"yyyy-mm-dd")),[1]SURVEY123!$A:$A,[1]SURVEY123!$AI:$AI,"")&lt;0,"0.0000",_xlfn.XLOOKUP(($A74&amp;"_"&amp;TEXT(G$2,"yyyy-mm-dd")),[1]SURVEY123!$A:$A,[1]SURVEY123!$AI:$AI,""))</f>
        <v/>
      </c>
      <c r="H74" s="17" t="str">
        <f>IF(_xlfn.XLOOKUP(($A74&amp;"_"&amp;TEXT(H$2,"yyyy-mm-dd")),[1]SURVEY123!$A:$A,[1]SURVEY123!$AI:$AI,"")&lt;0,"0.0000",_xlfn.XLOOKUP(($A74&amp;"_"&amp;TEXT(H$2,"yyyy-mm-dd")),[1]SURVEY123!$A:$A,[1]SURVEY123!$AI:$AI,""))</f>
        <v/>
      </c>
      <c r="I74" s="17" t="str">
        <f>IF(_xlfn.XLOOKUP(($A74&amp;"_"&amp;TEXT(I$2,"yyyy-mm-dd")),[1]SURVEY123!$A:$A,[1]SURVEY123!$AI:$AI,"")&lt;0,"0.0000",_xlfn.XLOOKUP(($A74&amp;"_"&amp;TEXT(I$2,"yyyy-mm-dd")),[1]SURVEY123!$A:$A,[1]SURVEY123!$AI:$AI,""))</f>
        <v/>
      </c>
      <c r="J74" s="17" t="str">
        <f>IF(_xlfn.XLOOKUP(($A74&amp;"_"&amp;TEXT(J$2,"yyyy-mm-dd")),[1]SURVEY123!$A:$A,[1]SURVEY123!$AI:$AI,"")&lt;0,"0.0000",_xlfn.XLOOKUP(($A74&amp;"_"&amp;TEXT(J$2,"yyyy-mm-dd")),[1]SURVEY123!$A:$A,[1]SURVEY123!$AI:$AI,""))</f>
        <v/>
      </c>
      <c r="K74" s="17" t="str">
        <f>IF(_xlfn.XLOOKUP(($A74&amp;"_"&amp;TEXT(K$2,"yyyy-mm-dd")),[1]SURVEY123!$A:$A,[1]SURVEY123!$AI:$AI,"")&lt;0,"0.0000",_xlfn.XLOOKUP(($A74&amp;"_"&amp;TEXT(K$2,"yyyy-mm-dd")),[1]SURVEY123!$A:$A,[1]SURVEY123!$AI:$AI,""))</f>
        <v/>
      </c>
      <c r="L74" s="17" t="str">
        <f>IF(_xlfn.XLOOKUP(($A74&amp;"_"&amp;TEXT(L$2,"yyyy-mm-dd")),[1]SURVEY123!$A:$A,[1]SURVEY123!$AI:$AI,"")&lt;0,"0.0000",_xlfn.XLOOKUP(($A74&amp;"_"&amp;TEXT(L$2,"yyyy-mm-dd")),[1]SURVEY123!$A:$A,[1]SURVEY123!$AI:$AI,""))</f>
        <v/>
      </c>
      <c r="M74" s="17" t="str">
        <f>IF(_xlfn.XLOOKUP(($A74&amp;"_"&amp;TEXT(M$2,"yyyy-mm-dd")),[1]SURVEY123!$A:$A,[1]SURVEY123!$AI:$AI,"")&lt;0,"0.0000",_xlfn.XLOOKUP(($A74&amp;"_"&amp;TEXT(M$2,"yyyy-mm-dd")),[1]SURVEY123!$A:$A,[1]SURVEY123!$AI:$AI,""))</f>
        <v/>
      </c>
      <c r="N74" s="17" t="str">
        <f>IF(_xlfn.XLOOKUP(($A74&amp;"_"&amp;TEXT(N$2,"yyyy-mm-dd")),[1]SURVEY123!$A:$A,[1]SURVEY123!$AI:$AI,"")&lt;0,"0.0000",_xlfn.XLOOKUP(($A74&amp;"_"&amp;TEXT(N$2,"yyyy-mm-dd")),[1]SURVEY123!$A:$A,[1]SURVEY123!$AI:$AI,""))</f>
        <v/>
      </c>
      <c r="O74" s="17" t="str">
        <f>IF(_xlfn.XLOOKUP(($A74&amp;"_"&amp;TEXT(O$2,"yyyy-mm-dd")),[1]SURVEY123!$A:$A,[1]SURVEY123!$AI:$AI,"")&lt;0,"0.0000",_xlfn.XLOOKUP(($A74&amp;"_"&amp;TEXT(O$2,"yyyy-mm-dd")),[1]SURVEY123!$A:$A,[1]SURVEY123!$AI:$AI,""))</f>
        <v/>
      </c>
      <c r="P74" s="17" t="str">
        <f>IF(_xlfn.XLOOKUP(($A74&amp;"_"&amp;TEXT(P$2,"yyyy-mm-dd")),[1]SURVEY123!$A:$A,[1]SURVEY123!$AI:$AI,"")&lt;0,"0.0000",_xlfn.XLOOKUP(($A74&amp;"_"&amp;TEXT(P$2,"yyyy-mm-dd")),[1]SURVEY123!$A:$A,[1]SURVEY123!$AI:$AI,""))</f>
        <v/>
      </c>
      <c r="Q74" s="16" t="str">
        <f>IF(_xlfn.XLOOKUP(($A74&amp;"_"&amp;TEXT(Q$2,"yyyy-mm-dd")),[1]SURVEY123!$A:$A,[1]SURVEY123!$AI:$AI,"")&lt;0,"0.0000",_xlfn.XLOOKUP(($A74&amp;"_"&amp;TEXT(Q$2,"yyyy-mm-dd")),[1]SURVEY123!$A:$A,[1]SURVEY123!$AI:$AI,""))</f>
        <v/>
      </c>
      <c r="R74" s="22">
        <f t="shared" si="5"/>
        <v>0</v>
      </c>
      <c r="S74" s="22">
        <f t="shared" si="6"/>
        <v>0</v>
      </c>
      <c r="T74" s="12" t="str" cm="1">
        <f t="array" ref="T74">_xlfn.IFS(B74="","NA",R74=0, "Excellent", S74=0, "Good", OR(S74=1, S74=2), "Fair", S74&gt;=3, "Poor")</f>
        <v>NA</v>
      </c>
    </row>
    <row r="75" spans="1:20">
      <c r="A75" s="3" t="s">
        <v>78</v>
      </c>
      <c r="B75" s="25">
        <f t="shared" si="4"/>
        <v>4.5688127000000002E-2</v>
      </c>
      <c r="C75" s="17">
        <f>IF(_xlfn.XLOOKUP(($A75&amp;"_"&amp;TEXT(C$2,"yyyy-mm-dd")),[1]SURVEY123!$A:$A,[1]SURVEY123!$AI:$AI,"")&lt;0,"0.0000",_xlfn.XLOOKUP(($A75&amp;"_"&amp;TEXT(C$2,"yyyy-mm-dd")),[1]SURVEY123!$A:$A,[1]SURVEY123!$AI:$AI,""))</f>
        <v>0.11742811</v>
      </c>
      <c r="D75" s="17">
        <f>IF(_xlfn.XLOOKUP(($A75&amp;"_"&amp;TEXT(D$2,"yyyy-mm-dd")),[1]SURVEY123!$A:$A,[1]SURVEY123!$AI:$AI,"")&lt;0,"0.0000",_xlfn.XLOOKUP(($A75&amp;"_"&amp;TEXT(D$2,"yyyy-mm-dd")),[1]SURVEY123!$A:$A,[1]SURVEY123!$AI:$AI,""))</f>
        <v>0.1452994</v>
      </c>
      <c r="E75" s="17" t="str">
        <f>IF(_xlfn.XLOOKUP(($A75&amp;"_"&amp;TEXT(E$2,"yyyy-mm-dd")),[1]SURVEY123!$A:$A,[1]SURVEY123!$AI:$AI,"")&lt;0,"0.0000",_xlfn.XLOOKUP(($A75&amp;"_"&amp;TEXT(E$2,"yyyy-mm-dd")),[1]SURVEY123!$A:$A,[1]SURVEY123!$AI:$AI,""))</f>
        <v/>
      </c>
      <c r="F75" s="17">
        <f>IF(_xlfn.XLOOKUP(($A75&amp;"_"&amp;TEXT(F$2,"yyyy-mm-dd")),[1]SURVEY123!$A:$A,[1]SURVEY123!$AI:$AI,"")&lt;0,"0.0000",_xlfn.XLOOKUP(($A75&amp;"_"&amp;TEXT(F$2,"yyyy-mm-dd")),[1]SURVEY123!$A:$A,[1]SURVEY123!$AI:$AI,""))</f>
        <v>6.2457900000000002E-3</v>
      </c>
      <c r="G75" s="17">
        <f>IF(_xlfn.XLOOKUP(($A75&amp;"_"&amp;TEXT(G$2,"yyyy-mm-dd")),[1]SURVEY123!$A:$A,[1]SURVEY123!$AI:$AI,"")&lt;0,"0.0000",_xlfn.XLOOKUP(($A75&amp;"_"&amp;TEXT(G$2,"yyyy-mm-dd")),[1]SURVEY123!$A:$A,[1]SURVEY123!$AI:$AI,""))</f>
        <v>5.3050750000000001E-2</v>
      </c>
      <c r="H75" s="17">
        <f>IF(_xlfn.XLOOKUP(($A75&amp;"_"&amp;TEXT(H$2,"yyyy-mm-dd")),[1]SURVEY123!$A:$A,[1]SURVEY123!$AI:$AI,"")&lt;0,"0.0000",_xlfn.XLOOKUP(($A75&amp;"_"&amp;TEXT(H$2,"yyyy-mm-dd")),[1]SURVEY123!$A:$A,[1]SURVEY123!$AI:$AI,""))</f>
        <v>8.1111299999999994E-3</v>
      </c>
      <c r="I75" s="17">
        <f>IF(_xlfn.XLOOKUP(($A75&amp;"_"&amp;TEXT(I$2,"yyyy-mm-dd")),[1]SURVEY123!$A:$A,[1]SURVEY123!$AI:$AI,"")&lt;0,"0.0000",_xlfn.XLOOKUP(($A75&amp;"_"&amp;TEXT(I$2,"yyyy-mm-dd")),[1]SURVEY123!$A:$A,[1]SURVEY123!$AI:$AI,""))</f>
        <v>8.2976679999999997E-2</v>
      </c>
      <c r="J75" s="17">
        <f>IF(_xlfn.XLOOKUP(($A75&amp;"_"&amp;TEXT(J$2,"yyyy-mm-dd")),[1]SURVEY123!$A:$A,[1]SURVEY123!$AI:$AI,"")&lt;0,"0.0000",_xlfn.XLOOKUP(($A75&amp;"_"&amp;TEXT(J$2,"yyyy-mm-dd")),[1]SURVEY123!$A:$A,[1]SURVEY123!$AI:$AI,""))</f>
        <v>6.4424599999999997E-3</v>
      </c>
      <c r="K75" s="17">
        <f>IF(_xlfn.XLOOKUP(($A75&amp;"_"&amp;TEXT(K$2,"yyyy-mm-dd")),[1]SURVEY123!$A:$A,[1]SURVEY123!$AI:$AI,"")&lt;0,"0.0000",_xlfn.XLOOKUP(($A75&amp;"_"&amp;TEXT(K$2,"yyyy-mm-dd")),[1]SURVEY123!$A:$A,[1]SURVEY123!$AI:$AI,""))</f>
        <v>1.54692E-3</v>
      </c>
      <c r="L75" s="17">
        <f>IF(_xlfn.XLOOKUP(($A75&amp;"_"&amp;TEXT(L$2,"yyyy-mm-dd")),[1]SURVEY123!$A:$A,[1]SURVEY123!$AI:$AI,"")&lt;0,"0.0000",_xlfn.XLOOKUP(($A75&amp;"_"&amp;TEXT(L$2,"yyyy-mm-dd")),[1]SURVEY123!$A:$A,[1]SURVEY123!$AI:$AI,""))</f>
        <v>2.8405000000000001E-3</v>
      </c>
      <c r="M75" s="17" t="str">
        <f>IF(_xlfn.XLOOKUP(($A75&amp;"_"&amp;TEXT(M$2,"yyyy-mm-dd")),[1]SURVEY123!$A:$A,[1]SURVEY123!$AI:$AI,"")&lt;0,"0.0000",_xlfn.XLOOKUP(($A75&amp;"_"&amp;TEXT(M$2,"yyyy-mm-dd")),[1]SURVEY123!$A:$A,[1]SURVEY123!$AI:$AI,""))</f>
        <v/>
      </c>
      <c r="N75" s="17">
        <f>IF(_xlfn.XLOOKUP(($A75&amp;"_"&amp;TEXT(N$2,"yyyy-mm-dd")),[1]SURVEY123!$A:$A,[1]SURVEY123!$AI:$AI,"")&lt;0,"0.0000",_xlfn.XLOOKUP(($A75&amp;"_"&amp;TEXT(N$2,"yyyy-mm-dd")),[1]SURVEY123!$A:$A,[1]SURVEY123!$AI:$AI,""))</f>
        <v>3.2939529999999995E-2</v>
      </c>
      <c r="O75" s="17" t="str">
        <f>IF(_xlfn.XLOOKUP(($A75&amp;"_"&amp;TEXT(O$2,"yyyy-mm-dd")),[1]SURVEY123!$A:$A,[1]SURVEY123!$AI:$AI,"")&lt;0,"0.0000",_xlfn.XLOOKUP(($A75&amp;"_"&amp;TEXT(O$2,"yyyy-mm-dd")),[1]SURVEY123!$A:$A,[1]SURVEY123!$AI:$AI,""))</f>
        <v/>
      </c>
      <c r="P75" s="17" t="str">
        <f>IF(_xlfn.XLOOKUP(($A75&amp;"_"&amp;TEXT(P$2,"yyyy-mm-dd")),[1]SURVEY123!$A:$A,[1]SURVEY123!$AI:$AI,"")&lt;0,"0.0000",_xlfn.XLOOKUP(($A75&amp;"_"&amp;TEXT(P$2,"yyyy-mm-dd")),[1]SURVEY123!$A:$A,[1]SURVEY123!$AI:$AI,""))</f>
        <v/>
      </c>
      <c r="Q75" s="16" t="str">
        <f>IF(_xlfn.XLOOKUP(($A75&amp;"_"&amp;TEXT(Q$2,"yyyy-mm-dd")),[1]SURVEY123!$A:$A,[1]SURVEY123!$AI:$AI,"")&lt;0,"0.0000",_xlfn.XLOOKUP(($A75&amp;"_"&amp;TEXT(Q$2,"yyyy-mm-dd")),[1]SURVEY123!$A:$A,[1]SURVEY123!$AI:$AI,""))</f>
        <v/>
      </c>
      <c r="R75" s="22">
        <f t="shared" si="5"/>
        <v>0</v>
      </c>
      <c r="S75" s="22">
        <f t="shared" si="6"/>
        <v>0</v>
      </c>
      <c r="T75" s="12" t="str" cm="1">
        <f t="array" ref="T75">_xlfn.IFS(B75="","NA",R75=0, "Excellent", S75=0, "Good", OR(S75=1, S75=2), "Fair", S75&gt;=3, "Poor")</f>
        <v>Excellent</v>
      </c>
    </row>
    <row r="76" spans="1:20">
      <c r="A76" s="3" t="s">
        <v>79</v>
      </c>
      <c r="B76" s="25">
        <f t="shared" si="4"/>
        <v>0.95566939399999984</v>
      </c>
      <c r="C76" s="17" t="str">
        <f>IF(_xlfn.XLOOKUP(($A76&amp;"_"&amp;TEXT(C$2,"yyyy-mm-dd")),[1]SURVEY123!$A:$A,[1]SURVEY123!$AI:$AI,"")&lt;0,"0.0000",_xlfn.XLOOKUP(($A76&amp;"_"&amp;TEXT(C$2,"yyyy-mm-dd")),[1]SURVEY123!$A:$A,[1]SURVEY123!$AI:$AI,""))</f>
        <v/>
      </c>
      <c r="D76" s="17" t="str">
        <f>IF(_xlfn.XLOOKUP(($A76&amp;"_"&amp;TEXT(D$2,"yyyy-mm-dd")),[1]SURVEY123!$A:$A,[1]SURVEY123!$AI:$AI,"")&lt;0,"0.0000",_xlfn.XLOOKUP(($A76&amp;"_"&amp;TEXT(D$2,"yyyy-mm-dd")),[1]SURVEY123!$A:$A,[1]SURVEY123!$AI:$AI,""))</f>
        <v/>
      </c>
      <c r="E76" s="17" t="str">
        <f>IF(_xlfn.XLOOKUP(($A76&amp;"_"&amp;TEXT(E$2,"yyyy-mm-dd")),[1]SURVEY123!$A:$A,[1]SURVEY123!$AI:$AI,"")&lt;0,"0.0000",_xlfn.XLOOKUP(($A76&amp;"_"&amp;TEXT(E$2,"yyyy-mm-dd")),[1]SURVEY123!$A:$A,[1]SURVEY123!$AI:$AI,""))</f>
        <v/>
      </c>
      <c r="F76" s="17" t="str">
        <f>IF(_xlfn.XLOOKUP(($A76&amp;"_"&amp;TEXT(F$2,"yyyy-mm-dd")),[1]SURVEY123!$A:$A,[1]SURVEY123!$AI:$AI,"")&lt;0,"0.0000",_xlfn.XLOOKUP(($A76&amp;"_"&amp;TEXT(F$2,"yyyy-mm-dd")),[1]SURVEY123!$A:$A,[1]SURVEY123!$AI:$AI,""))</f>
        <v/>
      </c>
      <c r="G76" s="17" t="str">
        <f>IF(_xlfn.XLOOKUP(($A76&amp;"_"&amp;TEXT(G$2,"yyyy-mm-dd")),[1]SURVEY123!$A:$A,[1]SURVEY123!$AI:$AI,"")&lt;0,"0.0000",_xlfn.XLOOKUP(($A76&amp;"_"&amp;TEXT(G$2,"yyyy-mm-dd")),[1]SURVEY123!$A:$A,[1]SURVEY123!$AI:$AI,""))</f>
        <v/>
      </c>
      <c r="H76" s="17">
        <f>IF(_xlfn.XLOOKUP(($A76&amp;"_"&amp;TEXT(H$2,"yyyy-mm-dd")),[1]SURVEY123!$A:$A,[1]SURVEY123!$AI:$AI,"")&lt;0,"0.0000",_xlfn.XLOOKUP(($A76&amp;"_"&amp;TEXT(H$2,"yyyy-mm-dd")),[1]SURVEY123!$A:$A,[1]SURVEY123!$AI:$AI,""))</f>
        <v>0.68371774000000007</v>
      </c>
      <c r="I76" s="17">
        <f>IF(_xlfn.XLOOKUP(($A76&amp;"_"&amp;TEXT(I$2,"yyyy-mm-dd")),[1]SURVEY123!$A:$A,[1]SURVEY123!$AI:$AI,"")&lt;0,"0.0000",_xlfn.XLOOKUP(($A76&amp;"_"&amp;TEXT(I$2,"yyyy-mm-dd")),[1]SURVEY123!$A:$A,[1]SURVEY123!$AI:$AI,""))</f>
        <v>0.79773768000000012</v>
      </c>
      <c r="J76" s="17">
        <f>IF(_xlfn.XLOOKUP(($A76&amp;"_"&amp;TEXT(J$2,"yyyy-mm-dd")),[1]SURVEY123!$A:$A,[1]SURVEY123!$AI:$AI,"")&lt;0,"0.0000",_xlfn.XLOOKUP(($A76&amp;"_"&amp;TEXT(J$2,"yyyy-mm-dd")),[1]SURVEY123!$A:$A,[1]SURVEY123!$AI:$AI,""))</f>
        <v>0.63401448999999999</v>
      </c>
      <c r="K76" s="17">
        <f>IF(_xlfn.XLOOKUP(($A76&amp;"_"&amp;TEXT(K$2,"yyyy-mm-dd")),[1]SURVEY123!$A:$A,[1]SURVEY123!$AI:$AI,"")&lt;0,"0.0000",_xlfn.XLOOKUP(($A76&amp;"_"&amp;TEXT(K$2,"yyyy-mm-dd")),[1]SURVEY123!$A:$A,[1]SURVEY123!$AI:$AI,""))</f>
        <v>0.48106102000000006</v>
      </c>
      <c r="L76" s="17">
        <f>IF(_xlfn.XLOOKUP(($A76&amp;"_"&amp;TEXT(L$2,"yyyy-mm-dd")),[1]SURVEY123!$A:$A,[1]SURVEY123!$AI:$AI,"")&lt;0,"0.0000",_xlfn.XLOOKUP(($A76&amp;"_"&amp;TEXT(L$2,"yyyy-mm-dd")),[1]SURVEY123!$A:$A,[1]SURVEY123!$AI:$AI,""))</f>
        <v>2.1818160399999997</v>
      </c>
      <c r="M76" s="17" t="str">
        <f>IF(_xlfn.XLOOKUP(($A76&amp;"_"&amp;TEXT(M$2,"yyyy-mm-dd")),[1]SURVEY123!$A:$A,[1]SURVEY123!$AI:$AI,"")&lt;0,"0.0000",_xlfn.XLOOKUP(($A76&amp;"_"&amp;TEXT(M$2,"yyyy-mm-dd")),[1]SURVEY123!$A:$A,[1]SURVEY123!$AI:$AI,""))</f>
        <v/>
      </c>
      <c r="N76" s="17" t="str">
        <f>IF(_xlfn.XLOOKUP(($A76&amp;"_"&amp;TEXT(N$2,"yyyy-mm-dd")),[1]SURVEY123!$A:$A,[1]SURVEY123!$AI:$AI,"")&lt;0,"0.0000",_xlfn.XLOOKUP(($A76&amp;"_"&amp;TEXT(N$2,"yyyy-mm-dd")),[1]SURVEY123!$A:$A,[1]SURVEY123!$AI:$AI,""))</f>
        <v/>
      </c>
      <c r="O76" s="17" t="str">
        <f>IF(_xlfn.XLOOKUP(($A76&amp;"_"&amp;TEXT(O$2,"yyyy-mm-dd")),[1]SURVEY123!$A:$A,[1]SURVEY123!$AI:$AI,"")&lt;0,"0.0000",_xlfn.XLOOKUP(($A76&amp;"_"&amp;TEXT(O$2,"yyyy-mm-dd")),[1]SURVEY123!$A:$A,[1]SURVEY123!$AI:$AI,""))</f>
        <v/>
      </c>
      <c r="P76" s="17" t="str">
        <f>IF(_xlfn.XLOOKUP(($A76&amp;"_"&amp;TEXT(P$2,"yyyy-mm-dd")),[1]SURVEY123!$A:$A,[1]SURVEY123!$AI:$AI,"")&lt;0,"0.0000",_xlfn.XLOOKUP(($A76&amp;"_"&amp;TEXT(P$2,"yyyy-mm-dd")),[1]SURVEY123!$A:$A,[1]SURVEY123!$AI:$AI,""))</f>
        <v/>
      </c>
      <c r="Q76" s="16" t="str">
        <f>IF(_xlfn.XLOOKUP(($A76&amp;"_"&amp;TEXT(Q$2,"yyyy-mm-dd")),[1]SURVEY123!$A:$A,[1]SURVEY123!$AI:$AI,"")&lt;0,"0.0000",_xlfn.XLOOKUP(($A76&amp;"_"&amp;TEXT(Q$2,"yyyy-mm-dd")),[1]SURVEY123!$A:$A,[1]SURVEY123!$AI:$AI,""))</f>
        <v/>
      </c>
      <c r="R76" s="22">
        <f t="shared" si="5"/>
        <v>1</v>
      </c>
      <c r="S76" s="22">
        <f t="shared" si="6"/>
        <v>0</v>
      </c>
      <c r="T76" s="12" t="str" cm="1">
        <f t="array" ref="T76">_xlfn.IFS(B76="","NA",R76=0, "Excellent", S76=0, "Good", OR(S76=1, S76=2), "Fair", S76&gt;=3, "Poor")</f>
        <v>Good</v>
      </c>
    </row>
    <row r="77" spans="1:20">
      <c r="A77" s="3" t="s">
        <v>80</v>
      </c>
      <c r="B77" s="25" t="str">
        <f t="shared" si="4"/>
        <v/>
      </c>
      <c r="C77" s="17" t="str">
        <f>IF(_xlfn.XLOOKUP(($A77&amp;"_"&amp;TEXT(C$2,"yyyy-mm-dd")),[1]SURVEY123!$A:$A,[1]SURVEY123!$AI:$AI,"")&lt;0,"0.0000",_xlfn.XLOOKUP(($A77&amp;"_"&amp;TEXT(C$2,"yyyy-mm-dd")),[1]SURVEY123!$A:$A,[1]SURVEY123!$AI:$AI,""))</f>
        <v/>
      </c>
      <c r="D77" s="17" t="str">
        <f>IF(_xlfn.XLOOKUP(($A77&amp;"_"&amp;TEXT(D$2,"yyyy-mm-dd")),[1]SURVEY123!$A:$A,[1]SURVEY123!$AI:$AI,"")&lt;0,"0.0000",_xlfn.XLOOKUP(($A77&amp;"_"&amp;TEXT(D$2,"yyyy-mm-dd")),[1]SURVEY123!$A:$A,[1]SURVEY123!$AI:$AI,""))</f>
        <v/>
      </c>
      <c r="E77" s="17" t="str">
        <f>IF(_xlfn.XLOOKUP(($A77&amp;"_"&amp;TEXT(E$2,"yyyy-mm-dd")),[1]SURVEY123!$A:$A,[1]SURVEY123!$AI:$AI,"")&lt;0,"0.0000",_xlfn.XLOOKUP(($A77&amp;"_"&amp;TEXT(E$2,"yyyy-mm-dd")),[1]SURVEY123!$A:$A,[1]SURVEY123!$AI:$AI,""))</f>
        <v/>
      </c>
      <c r="F77" s="17" t="str">
        <f>IF(_xlfn.XLOOKUP(($A77&amp;"_"&amp;TEXT(F$2,"yyyy-mm-dd")),[1]SURVEY123!$A:$A,[1]SURVEY123!$AI:$AI,"")&lt;0,"0.0000",_xlfn.XLOOKUP(($A77&amp;"_"&amp;TEXT(F$2,"yyyy-mm-dd")),[1]SURVEY123!$A:$A,[1]SURVEY123!$AI:$AI,""))</f>
        <v/>
      </c>
      <c r="G77" s="17" t="str">
        <f>IF(_xlfn.XLOOKUP(($A77&amp;"_"&amp;TEXT(G$2,"yyyy-mm-dd")),[1]SURVEY123!$A:$A,[1]SURVEY123!$AI:$AI,"")&lt;0,"0.0000",_xlfn.XLOOKUP(($A77&amp;"_"&amp;TEXT(G$2,"yyyy-mm-dd")),[1]SURVEY123!$A:$A,[1]SURVEY123!$AI:$AI,""))</f>
        <v/>
      </c>
      <c r="H77" s="17" t="str">
        <f>IF(_xlfn.XLOOKUP(($A77&amp;"_"&amp;TEXT(H$2,"yyyy-mm-dd")),[1]SURVEY123!$A:$A,[1]SURVEY123!$AI:$AI,"")&lt;0,"0.0000",_xlfn.XLOOKUP(($A77&amp;"_"&amp;TEXT(H$2,"yyyy-mm-dd")),[1]SURVEY123!$A:$A,[1]SURVEY123!$AI:$AI,""))</f>
        <v/>
      </c>
      <c r="I77" s="17" t="str">
        <f>IF(_xlfn.XLOOKUP(($A77&amp;"_"&amp;TEXT(I$2,"yyyy-mm-dd")),[1]SURVEY123!$A:$A,[1]SURVEY123!$AI:$AI,"")&lt;0,"0.0000",_xlfn.XLOOKUP(($A77&amp;"_"&amp;TEXT(I$2,"yyyy-mm-dd")),[1]SURVEY123!$A:$A,[1]SURVEY123!$AI:$AI,""))</f>
        <v/>
      </c>
      <c r="J77" s="17" t="str">
        <f>IF(_xlfn.XLOOKUP(($A77&amp;"_"&amp;TEXT(J$2,"yyyy-mm-dd")),[1]SURVEY123!$A:$A,[1]SURVEY123!$AI:$AI,"")&lt;0,"0.0000",_xlfn.XLOOKUP(($A77&amp;"_"&amp;TEXT(J$2,"yyyy-mm-dd")),[1]SURVEY123!$A:$A,[1]SURVEY123!$AI:$AI,""))</f>
        <v/>
      </c>
      <c r="K77" s="17" t="str">
        <f>IF(_xlfn.XLOOKUP(($A77&amp;"_"&amp;TEXT(K$2,"yyyy-mm-dd")),[1]SURVEY123!$A:$A,[1]SURVEY123!$AI:$AI,"")&lt;0,"0.0000",_xlfn.XLOOKUP(($A77&amp;"_"&amp;TEXT(K$2,"yyyy-mm-dd")),[1]SURVEY123!$A:$A,[1]SURVEY123!$AI:$AI,""))</f>
        <v/>
      </c>
      <c r="L77" s="17" t="str">
        <f>IF(_xlfn.XLOOKUP(($A77&amp;"_"&amp;TEXT(L$2,"yyyy-mm-dd")),[1]SURVEY123!$A:$A,[1]SURVEY123!$AI:$AI,"")&lt;0,"0.0000",_xlfn.XLOOKUP(($A77&amp;"_"&amp;TEXT(L$2,"yyyy-mm-dd")),[1]SURVEY123!$A:$A,[1]SURVEY123!$AI:$AI,""))</f>
        <v/>
      </c>
      <c r="M77" s="17" t="str">
        <f>IF(_xlfn.XLOOKUP(($A77&amp;"_"&amp;TEXT(M$2,"yyyy-mm-dd")),[1]SURVEY123!$A:$A,[1]SURVEY123!$AI:$AI,"")&lt;0,"0.0000",_xlfn.XLOOKUP(($A77&amp;"_"&amp;TEXT(M$2,"yyyy-mm-dd")),[1]SURVEY123!$A:$A,[1]SURVEY123!$AI:$AI,""))</f>
        <v/>
      </c>
      <c r="N77" s="17" t="str">
        <f>IF(_xlfn.XLOOKUP(($A77&amp;"_"&amp;TEXT(N$2,"yyyy-mm-dd")),[1]SURVEY123!$A:$A,[1]SURVEY123!$AI:$AI,"")&lt;0,"0.0000",_xlfn.XLOOKUP(($A77&amp;"_"&amp;TEXT(N$2,"yyyy-mm-dd")),[1]SURVEY123!$A:$A,[1]SURVEY123!$AI:$AI,""))</f>
        <v/>
      </c>
      <c r="O77" s="17" t="str">
        <f>IF(_xlfn.XLOOKUP(($A77&amp;"_"&amp;TEXT(O$2,"yyyy-mm-dd")),[1]SURVEY123!$A:$A,[1]SURVEY123!$AI:$AI,"")&lt;0,"0.0000",_xlfn.XLOOKUP(($A77&amp;"_"&amp;TEXT(O$2,"yyyy-mm-dd")),[1]SURVEY123!$A:$A,[1]SURVEY123!$AI:$AI,""))</f>
        <v/>
      </c>
      <c r="P77" s="17" t="str">
        <f>IF(_xlfn.XLOOKUP(($A77&amp;"_"&amp;TEXT(P$2,"yyyy-mm-dd")),[1]SURVEY123!$A:$A,[1]SURVEY123!$AI:$AI,"")&lt;0,"0.0000",_xlfn.XLOOKUP(($A77&amp;"_"&amp;TEXT(P$2,"yyyy-mm-dd")),[1]SURVEY123!$A:$A,[1]SURVEY123!$AI:$AI,""))</f>
        <v/>
      </c>
      <c r="Q77" s="16" t="str">
        <f>IF(_xlfn.XLOOKUP(($A77&amp;"_"&amp;TEXT(Q$2,"yyyy-mm-dd")),[1]SURVEY123!$A:$A,[1]SURVEY123!$AI:$AI,"")&lt;0,"0.0000",_xlfn.XLOOKUP(($A77&amp;"_"&amp;TEXT(Q$2,"yyyy-mm-dd")),[1]SURVEY123!$A:$A,[1]SURVEY123!$AI:$AI,""))</f>
        <v/>
      </c>
      <c r="R77" s="22">
        <f t="shared" si="5"/>
        <v>0</v>
      </c>
      <c r="S77" s="22">
        <f t="shared" si="6"/>
        <v>0</v>
      </c>
      <c r="T77" s="12" t="str" cm="1">
        <f t="array" ref="T77">_xlfn.IFS(B77="","NA",R77=0, "Excellent", S77=0, "Good", OR(S77=1, S77=2), "Fair", S77&gt;=3, "Poor")</f>
        <v>NA</v>
      </c>
    </row>
    <row r="78" spans="1:20">
      <c r="A78" s="3" t="s">
        <v>81</v>
      </c>
      <c r="B78" s="25">
        <f t="shared" si="4"/>
        <v>0.61636019333333325</v>
      </c>
      <c r="C78" s="17">
        <f>IF(_xlfn.XLOOKUP(($A78&amp;"_"&amp;TEXT(C$2,"yyyy-mm-dd")),[1]SURVEY123!$A:$A,[1]SURVEY123!$AI:$AI,"")&lt;0,"0.0000",_xlfn.XLOOKUP(($A78&amp;"_"&amp;TEXT(C$2,"yyyy-mm-dd")),[1]SURVEY123!$A:$A,[1]SURVEY123!$AI:$AI,""))</f>
        <v>0.8081052299999999</v>
      </c>
      <c r="D78" s="17">
        <f>IF(_xlfn.XLOOKUP(($A78&amp;"_"&amp;TEXT(D$2,"yyyy-mm-dd")),[1]SURVEY123!$A:$A,[1]SURVEY123!$AI:$AI,"")&lt;0,"0.0000",_xlfn.XLOOKUP(($A78&amp;"_"&amp;TEXT(D$2,"yyyy-mm-dd")),[1]SURVEY123!$A:$A,[1]SURVEY123!$AI:$AI,""))</f>
        <v>0.89568667999999996</v>
      </c>
      <c r="E78" s="17">
        <f>IF(_xlfn.XLOOKUP(($A78&amp;"_"&amp;TEXT(E$2,"yyyy-mm-dd")),[1]SURVEY123!$A:$A,[1]SURVEY123!$AI:$AI,"")&lt;0,"0.0000",_xlfn.XLOOKUP(($A78&amp;"_"&amp;TEXT(E$2,"yyyy-mm-dd")),[1]SURVEY123!$A:$A,[1]SURVEY123!$AI:$AI,""))</f>
        <v>0.96463524999999994</v>
      </c>
      <c r="F78" s="17">
        <f>IF(_xlfn.XLOOKUP(($A78&amp;"_"&amp;TEXT(F$2,"yyyy-mm-dd")),[1]SURVEY123!$A:$A,[1]SURVEY123!$AI:$AI,"")&lt;0,"0.0000",_xlfn.XLOOKUP(($A78&amp;"_"&amp;TEXT(F$2,"yyyy-mm-dd")),[1]SURVEY123!$A:$A,[1]SURVEY123!$AI:$AI,""))</f>
        <v>0.69993247999999997</v>
      </c>
      <c r="G78" s="17">
        <f>IF(_xlfn.XLOOKUP(($A78&amp;"_"&amp;TEXT(G$2,"yyyy-mm-dd")),[1]SURVEY123!$A:$A,[1]SURVEY123!$AI:$AI,"")&lt;0,"0.0000",_xlfn.XLOOKUP(($A78&amp;"_"&amp;TEXT(G$2,"yyyy-mm-dd")),[1]SURVEY123!$A:$A,[1]SURVEY123!$AI:$AI,""))</f>
        <v>0.48937638</v>
      </c>
      <c r="H78" s="17">
        <f>IF(_xlfn.XLOOKUP(($A78&amp;"_"&amp;TEXT(H$2,"yyyy-mm-dd")),[1]SURVEY123!$A:$A,[1]SURVEY123!$AI:$AI,"")&lt;0,"0.0000",_xlfn.XLOOKUP(($A78&amp;"_"&amp;TEXT(H$2,"yyyy-mm-dd")),[1]SURVEY123!$A:$A,[1]SURVEY123!$AI:$AI,""))</f>
        <v>0.72117187999999999</v>
      </c>
      <c r="I78" s="17">
        <f>IF(_xlfn.XLOOKUP(($A78&amp;"_"&amp;TEXT(I$2,"yyyy-mm-dd")),[1]SURVEY123!$A:$A,[1]SURVEY123!$AI:$AI,"")&lt;0,"0.0000",_xlfn.XLOOKUP(($A78&amp;"_"&amp;TEXT(I$2,"yyyy-mm-dd")),[1]SURVEY123!$A:$A,[1]SURVEY123!$AI:$AI,""))</f>
        <v>0.59394068999999994</v>
      </c>
      <c r="J78" s="17">
        <f>IF(_xlfn.XLOOKUP(($A78&amp;"_"&amp;TEXT(J$2,"yyyy-mm-dd")),[1]SURVEY123!$A:$A,[1]SURVEY123!$AI:$AI,"")&lt;0,"0.0000",_xlfn.XLOOKUP(($A78&amp;"_"&amp;TEXT(J$2,"yyyy-mm-dd")),[1]SURVEY123!$A:$A,[1]SURVEY123!$AI:$AI,""))</f>
        <v>0.41187624</v>
      </c>
      <c r="K78" s="17">
        <f>IF(_xlfn.XLOOKUP(($A78&amp;"_"&amp;TEXT(K$2,"yyyy-mm-dd")),[1]SURVEY123!$A:$A,[1]SURVEY123!$AI:$AI,"")&lt;0,"0.0000",_xlfn.XLOOKUP(($A78&amp;"_"&amp;TEXT(K$2,"yyyy-mm-dd")),[1]SURVEY123!$A:$A,[1]SURVEY123!$AI:$AI,""))</f>
        <v>0.46765395999999998</v>
      </c>
      <c r="L78" s="17">
        <f>IF(_xlfn.XLOOKUP(($A78&amp;"_"&amp;TEXT(L$2,"yyyy-mm-dd")),[1]SURVEY123!$A:$A,[1]SURVEY123!$AI:$AI,"")&lt;0,"0.0000",_xlfn.XLOOKUP(($A78&amp;"_"&amp;TEXT(L$2,"yyyy-mm-dd")),[1]SURVEY123!$A:$A,[1]SURVEY123!$AI:$AI,""))</f>
        <v>0.44471524000000001</v>
      </c>
      <c r="M78" s="17">
        <f>IF(_xlfn.XLOOKUP(($A78&amp;"_"&amp;TEXT(M$2,"yyyy-mm-dd")),[1]SURVEY123!$A:$A,[1]SURVEY123!$AI:$AI,"")&lt;0,"0.0000",_xlfn.XLOOKUP(($A78&amp;"_"&amp;TEXT(M$2,"yyyy-mm-dd")),[1]SURVEY123!$A:$A,[1]SURVEY123!$AI:$AI,""))</f>
        <v>0.39262540000000001</v>
      </c>
      <c r="N78" s="17">
        <f>IF(_xlfn.XLOOKUP(($A78&amp;"_"&amp;TEXT(N$2,"yyyy-mm-dd")),[1]SURVEY123!$A:$A,[1]SURVEY123!$AI:$AI,"")&lt;0,"0.0000",_xlfn.XLOOKUP(($A78&amp;"_"&amp;TEXT(N$2,"yyyy-mm-dd")),[1]SURVEY123!$A:$A,[1]SURVEY123!$AI:$AI,""))</f>
        <v>0.50660288999999992</v>
      </c>
      <c r="O78" s="17" t="str">
        <f>IF(_xlfn.XLOOKUP(($A78&amp;"_"&amp;TEXT(O$2,"yyyy-mm-dd")),[1]SURVEY123!$A:$A,[1]SURVEY123!$AI:$AI,"")&lt;0,"0.0000",_xlfn.XLOOKUP(($A78&amp;"_"&amp;TEXT(O$2,"yyyy-mm-dd")),[1]SURVEY123!$A:$A,[1]SURVEY123!$AI:$AI,""))</f>
        <v/>
      </c>
      <c r="P78" s="17" t="str">
        <f>IF(_xlfn.XLOOKUP(($A78&amp;"_"&amp;TEXT(P$2,"yyyy-mm-dd")),[1]SURVEY123!$A:$A,[1]SURVEY123!$AI:$AI,"")&lt;0,"0.0000",_xlfn.XLOOKUP(($A78&amp;"_"&amp;TEXT(P$2,"yyyy-mm-dd")),[1]SURVEY123!$A:$A,[1]SURVEY123!$AI:$AI,""))</f>
        <v/>
      </c>
      <c r="Q78" s="16" t="str">
        <f>IF(_xlfn.XLOOKUP(($A78&amp;"_"&amp;TEXT(Q$2,"yyyy-mm-dd")),[1]SURVEY123!$A:$A,[1]SURVEY123!$AI:$AI,"")&lt;0,"0.0000",_xlfn.XLOOKUP(($A78&amp;"_"&amp;TEXT(Q$2,"yyyy-mm-dd")),[1]SURVEY123!$A:$A,[1]SURVEY123!$AI:$AI,""))</f>
        <v/>
      </c>
      <c r="R78" s="22">
        <f t="shared" si="5"/>
        <v>0</v>
      </c>
      <c r="S78" s="22">
        <f t="shared" si="6"/>
        <v>0</v>
      </c>
      <c r="T78" s="12" t="str" cm="1">
        <f t="array" ref="T78">_xlfn.IFS(B78="","NA",R78=0, "Excellent", S78=0, "Good", OR(S78=1, S78=2), "Fair", S78&gt;=3, "Poor")</f>
        <v>Excellent</v>
      </c>
    </row>
    <row r="79" spans="1:20">
      <c r="A79" s="3" t="s">
        <v>82</v>
      </c>
      <c r="B79" s="25">
        <f t="shared" si="4"/>
        <v>0.19547427571428572</v>
      </c>
      <c r="C79" s="17">
        <f>IF(_xlfn.XLOOKUP(($A79&amp;"_"&amp;TEXT(C$2,"yyyy-mm-dd")),[1]SURVEY123!$A:$A,[1]SURVEY123!$AI:$AI,"")&lt;0,"0.0000",_xlfn.XLOOKUP(($A79&amp;"_"&amp;TEXT(C$2,"yyyy-mm-dd")),[1]SURVEY123!$A:$A,[1]SURVEY123!$AI:$AI,""))</f>
        <v>0.20096129999999998</v>
      </c>
      <c r="D79" s="17">
        <f>IF(_xlfn.XLOOKUP(($A79&amp;"_"&amp;TEXT(D$2,"yyyy-mm-dd")),[1]SURVEY123!$A:$A,[1]SURVEY123!$AI:$AI,"")&lt;0,"0.0000",_xlfn.XLOOKUP(($A79&amp;"_"&amp;TEXT(D$2,"yyyy-mm-dd")),[1]SURVEY123!$A:$A,[1]SURVEY123!$AI:$AI,""))</f>
        <v>0.27494869999999999</v>
      </c>
      <c r="E79" s="17">
        <f>IF(_xlfn.XLOOKUP(($A79&amp;"_"&amp;TEXT(E$2,"yyyy-mm-dd")),[1]SURVEY123!$A:$A,[1]SURVEY123!$AI:$AI,"")&lt;0,"0.0000",_xlfn.XLOOKUP(($A79&amp;"_"&amp;TEXT(E$2,"yyyy-mm-dd")),[1]SURVEY123!$A:$A,[1]SURVEY123!$AI:$AI,""))</f>
        <v>0.2212153</v>
      </c>
      <c r="F79" s="17">
        <f>IF(_xlfn.XLOOKUP(($A79&amp;"_"&amp;TEXT(F$2,"yyyy-mm-dd")),[1]SURVEY123!$A:$A,[1]SURVEY123!$AI:$AI,"")&lt;0,"0.0000",_xlfn.XLOOKUP(($A79&amp;"_"&amp;TEXT(F$2,"yyyy-mm-dd")),[1]SURVEY123!$A:$A,[1]SURVEY123!$AI:$AI,""))</f>
        <v>0.17379589999999998</v>
      </c>
      <c r="G79" s="17">
        <f>IF(_xlfn.XLOOKUP(($A79&amp;"_"&amp;TEXT(G$2,"yyyy-mm-dd")),[1]SURVEY123!$A:$A,[1]SURVEY123!$AI:$AI,"")&lt;0,"0.0000",_xlfn.XLOOKUP(($A79&amp;"_"&amp;TEXT(G$2,"yyyy-mm-dd")),[1]SURVEY123!$A:$A,[1]SURVEY123!$AI:$AI,""))</f>
        <v>9.2625280000000004E-2</v>
      </c>
      <c r="H79" s="17" t="str">
        <f>IF(_xlfn.XLOOKUP(($A79&amp;"_"&amp;TEXT(H$2,"yyyy-mm-dd")),[1]SURVEY123!$A:$A,[1]SURVEY123!$AI:$AI,"")&lt;0,"0.0000",_xlfn.XLOOKUP(($A79&amp;"_"&amp;TEXT(H$2,"yyyy-mm-dd")),[1]SURVEY123!$A:$A,[1]SURVEY123!$AI:$AI,""))</f>
        <v/>
      </c>
      <c r="I79" s="17" t="str">
        <f>IF(_xlfn.XLOOKUP(($A79&amp;"_"&amp;TEXT(I$2,"yyyy-mm-dd")),[1]SURVEY123!$A:$A,[1]SURVEY123!$AI:$AI,"")&lt;0,"0.0000",_xlfn.XLOOKUP(($A79&amp;"_"&amp;TEXT(I$2,"yyyy-mm-dd")),[1]SURVEY123!$A:$A,[1]SURVEY123!$AI:$AI,""))</f>
        <v/>
      </c>
      <c r="J79" s="17" t="str">
        <f>IF(_xlfn.XLOOKUP(($A79&amp;"_"&amp;TEXT(J$2,"yyyy-mm-dd")),[1]SURVEY123!$A:$A,[1]SURVEY123!$AI:$AI,"")&lt;0,"0.0000",_xlfn.XLOOKUP(($A79&amp;"_"&amp;TEXT(J$2,"yyyy-mm-dd")),[1]SURVEY123!$A:$A,[1]SURVEY123!$AI:$AI,""))</f>
        <v/>
      </c>
      <c r="K79" s="17" t="str">
        <f>IF(_xlfn.XLOOKUP(($A79&amp;"_"&amp;TEXT(K$2,"yyyy-mm-dd")),[1]SURVEY123!$A:$A,[1]SURVEY123!$AI:$AI,"")&lt;0,"0.0000",_xlfn.XLOOKUP(($A79&amp;"_"&amp;TEXT(K$2,"yyyy-mm-dd")),[1]SURVEY123!$A:$A,[1]SURVEY123!$AI:$AI,""))</f>
        <v/>
      </c>
      <c r="L79" s="17" t="str">
        <f>IF(_xlfn.XLOOKUP(($A79&amp;"_"&amp;TEXT(L$2,"yyyy-mm-dd")),[1]SURVEY123!$A:$A,[1]SURVEY123!$AI:$AI,"")&lt;0,"0.0000",_xlfn.XLOOKUP(($A79&amp;"_"&amp;TEXT(L$2,"yyyy-mm-dd")),[1]SURVEY123!$A:$A,[1]SURVEY123!$AI:$AI,""))</f>
        <v/>
      </c>
      <c r="M79" s="17">
        <f>IF(_xlfn.XLOOKUP(($A79&amp;"_"&amp;TEXT(M$2,"yyyy-mm-dd")),[1]SURVEY123!$A:$A,[1]SURVEY123!$AI:$AI,"")&lt;0,"0.0000",_xlfn.XLOOKUP(($A79&amp;"_"&amp;TEXT(M$2,"yyyy-mm-dd")),[1]SURVEY123!$A:$A,[1]SURVEY123!$AI:$AI,""))</f>
        <v>0.31610189999999999</v>
      </c>
      <c r="N79" s="17">
        <f>IF(_xlfn.XLOOKUP(($A79&amp;"_"&amp;TEXT(N$2,"yyyy-mm-dd")),[1]SURVEY123!$A:$A,[1]SURVEY123!$AI:$AI,"")&lt;0,"0.0000",_xlfn.XLOOKUP(($A79&amp;"_"&amp;TEXT(N$2,"yyyy-mm-dd")),[1]SURVEY123!$A:$A,[1]SURVEY123!$AI:$AI,""))</f>
        <v>8.8671550000000002E-2</v>
      </c>
      <c r="O79" s="17" t="str">
        <f>IF(_xlfn.XLOOKUP(($A79&amp;"_"&amp;TEXT(O$2,"yyyy-mm-dd")),[1]SURVEY123!$A:$A,[1]SURVEY123!$AI:$AI,"")&lt;0,"0.0000",_xlfn.XLOOKUP(($A79&amp;"_"&amp;TEXT(O$2,"yyyy-mm-dd")),[1]SURVEY123!$A:$A,[1]SURVEY123!$AI:$AI,""))</f>
        <v/>
      </c>
      <c r="P79" s="17" t="str">
        <f>IF(_xlfn.XLOOKUP(($A79&amp;"_"&amp;TEXT(P$2,"yyyy-mm-dd")),[1]SURVEY123!$A:$A,[1]SURVEY123!$AI:$AI,"")&lt;0,"0.0000",_xlfn.XLOOKUP(($A79&amp;"_"&amp;TEXT(P$2,"yyyy-mm-dd")),[1]SURVEY123!$A:$A,[1]SURVEY123!$AI:$AI,""))</f>
        <v/>
      </c>
      <c r="Q79" s="16" t="str">
        <f>IF(_xlfn.XLOOKUP(($A79&amp;"_"&amp;TEXT(Q$2,"yyyy-mm-dd")),[1]SURVEY123!$A:$A,[1]SURVEY123!$AI:$AI,"")&lt;0,"0.0000",_xlfn.XLOOKUP(($A79&amp;"_"&amp;TEXT(Q$2,"yyyy-mm-dd")),[1]SURVEY123!$A:$A,[1]SURVEY123!$AI:$AI,""))</f>
        <v/>
      </c>
      <c r="R79" s="22">
        <f t="shared" si="5"/>
        <v>0</v>
      </c>
      <c r="S79" s="22">
        <f t="shared" si="6"/>
        <v>0</v>
      </c>
      <c r="T79" s="12" t="str" cm="1">
        <f t="array" ref="T79">_xlfn.IFS(B79="","NA",R79=0, "Excellent", S79=0, "Good", OR(S79=1, S79=2), "Fair", S79&gt;=3, "Poor")</f>
        <v>Excellent</v>
      </c>
    </row>
    <row r="80" spans="1:20">
      <c r="A80" s="3" t="s">
        <v>83</v>
      </c>
      <c r="B80" s="25">
        <f t="shared" si="4"/>
        <v>1.0427910928571429</v>
      </c>
      <c r="C80" s="17">
        <f>IF(_xlfn.XLOOKUP(($A80&amp;"_"&amp;TEXT(C$2,"yyyy-mm-dd")),[1]SURVEY123!$A:$A,[1]SURVEY123!$AI:$AI,"")&lt;0,"0.0000",_xlfn.XLOOKUP(($A80&amp;"_"&amp;TEXT(C$2,"yyyy-mm-dd")),[1]SURVEY123!$A:$A,[1]SURVEY123!$AI:$AI,""))</f>
        <v>1.46418392</v>
      </c>
      <c r="D80" s="17" t="str">
        <f>IF(_xlfn.XLOOKUP(($A80&amp;"_"&amp;TEXT(D$2,"yyyy-mm-dd")),[1]SURVEY123!$A:$A,[1]SURVEY123!$AI:$AI,"")&lt;0,"0.0000",_xlfn.XLOOKUP(($A80&amp;"_"&amp;TEXT(D$2,"yyyy-mm-dd")),[1]SURVEY123!$A:$A,[1]SURVEY123!$AI:$AI,""))</f>
        <v/>
      </c>
      <c r="E80" s="17">
        <f>IF(_xlfn.XLOOKUP(($A80&amp;"_"&amp;TEXT(E$2,"yyyy-mm-dd")),[1]SURVEY123!$A:$A,[1]SURVEY123!$AI:$AI,"")&lt;0,"0.0000",_xlfn.XLOOKUP(($A80&amp;"_"&amp;TEXT(E$2,"yyyy-mm-dd")),[1]SURVEY123!$A:$A,[1]SURVEY123!$AI:$AI,""))</f>
        <v>1.0629770900000002</v>
      </c>
      <c r="F80" s="17">
        <f>IF(_xlfn.XLOOKUP(($A80&amp;"_"&amp;TEXT(F$2,"yyyy-mm-dd")),[1]SURVEY123!$A:$A,[1]SURVEY123!$AI:$AI,"")&lt;0,"0.0000",_xlfn.XLOOKUP(($A80&amp;"_"&amp;TEXT(F$2,"yyyy-mm-dd")),[1]SURVEY123!$A:$A,[1]SURVEY123!$AI:$AI,""))</f>
        <v>1.0726886200000001</v>
      </c>
      <c r="G80" s="17">
        <f>IF(_xlfn.XLOOKUP(($A80&amp;"_"&amp;TEXT(G$2,"yyyy-mm-dd")),[1]SURVEY123!$A:$A,[1]SURVEY123!$AI:$AI,"")&lt;0,"0.0000",_xlfn.XLOOKUP(($A80&amp;"_"&amp;TEXT(G$2,"yyyy-mm-dd")),[1]SURVEY123!$A:$A,[1]SURVEY123!$AI:$AI,""))</f>
        <v>0.68622921000000003</v>
      </c>
      <c r="H80" s="17" t="str">
        <f>IF(_xlfn.XLOOKUP(($A80&amp;"_"&amp;TEXT(H$2,"yyyy-mm-dd")),[1]SURVEY123!$A:$A,[1]SURVEY123!$AI:$AI,"")&lt;0,"0.0000",_xlfn.XLOOKUP(($A80&amp;"_"&amp;TEXT(H$2,"yyyy-mm-dd")),[1]SURVEY123!$A:$A,[1]SURVEY123!$AI:$AI,""))</f>
        <v/>
      </c>
      <c r="I80" s="17" t="str">
        <f>IF(_xlfn.XLOOKUP(($A80&amp;"_"&amp;TEXT(I$2,"yyyy-mm-dd")),[1]SURVEY123!$A:$A,[1]SURVEY123!$AI:$AI,"")&lt;0,"0.0000",_xlfn.XLOOKUP(($A80&amp;"_"&amp;TEXT(I$2,"yyyy-mm-dd")),[1]SURVEY123!$A:$A,[1]SURVEY123!$AI:$AI,""))</f>
        <v/>
      </c>
      <c r="J80" s="17" t="str">
        <f>IF(_xlfn.XLOOKUP(($A80&amp;"_"&amp;TEXT(J$2,"yyyy-mm-dd")),[1]SURVEY123!$A:$A,[1]SURVEY123!$AI:$AI,"")&lt;0,"0.0000",_xlfn.XLOOKUP(($A80&amp;"_"&amp;TEXT(J$2,"yyyy-mm-dd")),[1]SURVEY123!$A:$A,[1]SURVEY123!$AI:$AI,""))</f>
        <v/>
      </c>
      <c r="K80" s="17">
        <f>IF(_xlfn.XLOOKUP(($A80&amp;"_"&amp;TEXT(K$2,"yyyy-mm-dd")),[1]SURVEY123!$A:$A,[1]SURVEY123!$AI:$AI,"")&lt;0,"0.0000",_xlfn.XLOOKUP(($A80&amp;"_"&amp;TEXT(K$2,"yyyy-mm-dd")),[1]SURVEY123!$A:$A,[1]SURVEY123!$AI:$AI,""))</f>
        <v>1.0062109699999999</v>
      </c>
      <c r="L80" s="17">
        <f>IF(_xlfn.XLOOKUP(($A80&amp;"_"&amp;TEXT(L$2,"yyyy-mm-dd")),[1]SURVEY123!$A:$A,[1]SURVEY123!$AI:$AI,"")&lt;0,"0.0000",_xlfn.XLOOKUP(($A80&amp;"_"&amp;TEXT(L$2,"yyyy-mm-dd")),[1]SURVEY123!$A:$A,[1]SURVEY123!$AI:$AI,""))</f>
        <v>1.2123651</v>
      </c>
      <c r="M80" s="17" t="str">
        <f>IF(_xlfn.XLOOKUP(($A80&amp;"_"&amp;TEXT(M$2,"yyyy-mm-dd")),[1]SURVEY123!$A:$A,[1]SURVEY123!$AI:$AI,"")&lt;0,"0.0000",_xlfn.XLOOKUP(($A80&amp;"_"&amp;TEXT(M$2,"yyyy-mm-dd")),[1]SURVEY123!$A:$A,[1]SURVEY123!$AI:$AI,""))</f>
        <v>0.0000</v>
      </c>
      <c r="N80" s="17">
        <f>IF(_xlfn.XLOOKUP(($A80&amp;"_"&amp;TEXT(N$2,"yyyy-mm-dd")),[1]SURVEY123!$A:$A,[1]SURVEY123!$AI:$AI,"")&lt;0,"0.0000",_xlfn.XLOOKUP(($A80&amp;"_"&amp;TEXT(N$2,"yyyy-mm-dd")),[1]SURVEY123!$A:$A,[1]SURVEY123!$AI:$AI,""))</f>
        <v>0.79488274000000003</v>
      </c>
      <c r="O80" s="17" t="str">
        <f>IF(_xlfn.XLOOKUP(($A80&amp;"_"&amp;TEXT(O$2,"yyyy-mm-dd")),[1]SURVEY123!$A:$A,[1]SURVEY123!$AI:$AI,"")&lt;0,"0.0000",_xlfn.XLOOKUP(($A80&amp;"_"&amp;TEXT(O$2,"yyyy-mm-dd")),[1]SURVEY123!$A:$A,[1]SURVEY123!$AI:$AI,""))</f>
        <v/>
      </c>
      <c r="P80" s="17" t="str">
        <f>IF(_xlfn.XLOOKUP(($A80&amp;"_"&amp;TEXT(P$2,"yyyy-mm-dd")),[1]SURVEY123!$A:$A,[1]SURVEY123!$AI:$AI,"")&lt;0,"0.0000",_xlfn.XLOOKUP(($A80&amp;"_"&amp;TEXT(P$2,"yyyy-mm-dd")),[1]SURVEY123!$A:$A,[1]SURVEY123!$AI:$AI,""))</f>
        <v/>
      </c>
      <c r="Q80" s="16" t="str">
        <f>IF(_xlfn.XLOOKUP(($A80&amp;"_"&amp;TEXT(Q$2,"yyyy-mm-dd")),[1]SURVEY123!$A:$A,[1]SURVEY123!$AI:$AI,"")&lt;0,"0.0000",_xlfn.XLOOKUP(($A80&amp;"_"&amp;TEXT(Q$2,"yyyy-mm-dd")),[1]SURVEY123!$A:$A,[1]SURVEY123!$AI:$AI,""))</f>
        <v/>
      </c>
      <c r="R80" s="22">
        <f t="shared" si="5"/>
        <v>0</v>
      </c>
      <c r="S80" s="22">
        <f t="shared" si="6"/>
        <v>0</v>
      </c>
      <c r="T80" s="12" t="str" cm="1">
        <f t="array" ref="T80">_xlfn.IFS(B80="","NA",R80=0, "Excellent", S80=0, "Good", OR(S80=1, S80=2), "Fair", S80&gt;=3, "Poor")</f>
        <v>Excellent</v>
      </c>
    </row>
    <row r="81" spans="1:20">
      <c r="A81" s="3" t="s">
        <v>84</v>
      </c>
      <c r="B81" s="25">
        <f t="shared" si="4"/>
        <v>5.8281220000000009E-2</v>
      </c>
      <c r="C81" s="17">
        <f>IF(_xlfn.XLOOKUP(($A81&amp;"_"&amp;TEXT(C$2,"yyyy-mm-dd")),[1]SURVEY123!$A:$A,[1]SURVEY123!$AI:$AI,"")&lt;0,"0.0000",_xlfn.XLOOKUP(($A81&amp;"_"&amp;TEXT(C$2,"yyyy-mm-dd")),[1]SURVEY123!$A:$A,[1]SURVEY123!$AI:$AI,""))</f>
        <v>0.10177405</v>
      </c>
      <c r="D81" s="17">
        <f>IF(_xlfn.XLOOKUP(($A81&amp;"_"&amp;TEXT(D$2,"yyyy-mm-dd")),[1]SURVEY123!$A:$A,[1]SURVEY123!$AI:$AI,"")&lt;0,"0.0000",_xlfn.XLOOKUP(($A81&amp;"_"&amp;TEXT(D$2,"yyyy-mm-dd")),[1]SURVEY123!$A:$A,[1]SURVEY123!$AI:$AI,""))</f>
        <v>3.933478E-2</v>
      </c>
      <c r="E81" s="17">
        <f>IF(_xlfn.XLOOKUP(($A81&amp;"_"&amp;TEXT(E$2,"yyyy-mm-dd")),[1]SURVEY123!$A:$A,[1]SURVEY123!$AI:$AI,"")&lt;0,"0.0000",_xlfn.XLOOKUP(($A81&amp;"_"&amp;TEXT(E$2,"yyyy-mm-dd")),[1]SURVEY123!$A:$A,[1]SURVEY123!$AI:$AI,""))</f>
        <v>0.13778874000000002</v>
      </c>
      <c r="F81" s="17">
        <f>IF(_xlfn.XLOOKUP(($A81&amp;"_"&amp;TEXT(F$2,"yyyy-mm-dd")),[1]SURVEY123!$A:$A,[1]SURVEY123!$AI:$AI,"")&lt;0,"0.0000",_xlfn.XLOOKUP(($A81&amp;"_"&amp;TEXT(F$2,"yyyy-mm-dd")),[1]SURVEY123!$A:$A,[1]SURVEY123!$AI:$AI,""))</f>
        <v>3.4235999999999996E-2</v>
      </c>
      <c r="G81" s="17" t="str">
        <f>IF(_xlfn.XLOOKUP(($A81&amp;"_"&amp;TEXT(G$2,"yyyy-mm-dd")),[1]SURVEY123!$A:$A,[1]SURVEY123!$AI:$AI,"")&lt;0,"0.0000",_xlfn.XLOOKUP(($A81&amp;"_"&amp;TEXT(G$2,"yyyy-mm-dd")),[1]SURVEY123!$A:$A,[1]SURVEY123!$AI:$AI,""))</f>
        <v/>
      </c>
      <c r="H81" s="17" t="str">
        <f>IF(_xlfn.XLOOKUP(($A81&amp;"_"&amp;TEXT(H$2,"yyyy-mm-dd")),[1]SURVEY123!$A:$A,[1]SURVEY123!$AI:$AI,"")&lt;0,"0.0000",_xlfn.XLOOKUP(($A81&amp;"_"&amp;TEXT(H$2,"yyyy-mm-dd")),[1]SURVEY123!$A:$A,[1]SURVEY123!$AI:$AI,""))</f>
        <v/>
      </c>
      <c r="I81" s="17">
        <f>IF(_xlfn.XLOOKUP(($A81&amp;"_"&amp;TEXT(I$2,"yyyy-mm-dd")),[1]SURVEY123!$A:$A,[1]SURVEY123!$AI:$AI,"")&lt;0,"0.0000",_xlfn.XLOOKUP(($A81&amp;"_"&amp;TEXT(I$2,"yyyy-mm-dd")),[1]SURVEY123!$A:$A,[1]SURVEY123!$AI:$AI,""))</f>
        <v>2.2912809999999999E-2</v>
      </c>
      <c r="J81" s="17" t="str">
        <f>IF(_xlfn.XLOOKUP(($A81&amp;"_"&amp;TEXT(J$2,"yyyy-mm-dd")),[1]SURVEY123!$A:$A,[1]SURVEY123!$AI:$AI,"")&lt;0,"0.0000",_xlfn.XLOOKUP(($A81&amp;"_"&amp;TEXT(J$2,"yyyy-mm-dd")),[1]SURVEY123!$A:$A,[1]SURVEY123!$AI:$AI,""))</f>
        <v/>
      </c>
      <c r="K81" s="17">
        <f>IF(_xlfn.XLOOKUP(($A81&amp;"_"&amp;TEXT(K$2,"yyyy-mm-dd")),[1]SURVEY123!$A:$A,[1]SURVEY123!$AI:$AI,"")&lt;0,"0.0000",_xlfn.XLOOKUP(($A81&amp;"_"&amp;TEXT(K$2,"yyyy-mm-dd")),[1]SURVEY123!$A:$A,[1]SURVEY123!$AI:$AI,""))</f>
        <v>2.1612349999999999E-2</v>
      </c>
      <c r="L81" s="17">
        <f>IF(_xlfn.XLOOKUP(($A81&amp;"_"&amp;TEXT(L$2,"yyyy-mm-dd")),[1]SURVEY123!$A:$A,[1]SURVEY123!$AI:$AI,"")&lt;0,"0.0000",_xlfn.XLOOKUP(($A81&amp;"_"&amp;TEXT(L$2,"yyyy-mm-dd")),[1]SURVEY123!$A:$A,[1]SURVEY123!$AI:$AI,""))</f>
        <v>7.6041669999999992E-2</v>
      </c>
      <c r="M81" s="17" t="str">
        <f>IF(_xlfn.XLOOKUP(($A81&amp;"_"&amp;TEXT(M$2,"yyyy-mm-dd")),[1]SURVEY123!$A:$A,[1]SURVEY123!$AI:$AI,"")&lt;0,"0.0000",_xlfn.XLOOKUP(($A81&amp;"_"&amp;TEXT(M$2,"yyyy-mm-dd")),[1]SURVEY123!$A:$A,[1]SURVEY123!$AI:$AI,""))</f>
        <v>0.0000</v>
      </c>
      <c r="N81" s="17">
        <f>IF(_xlfn.XLOOKUP(($A81&amp;"_"&amp;TEXT(N$2,"yyyy-mm-dd")),[1]SURVEY123!$A:$A,[1]SURVEY123!$AI:$AI,"")&lt;0,"0.0000",_xlfn.XLOOKUP(($A81&amp;"_"&amp;TEXT(N$2,"yyyy-mm-dd")),[1]SURVEY123!$A:$A,[1]SURVEY123!$AI:$AI,""))</f>
        <v>3.2549359999999999E-2</v>
      </c>
      <c r="O81" s="17" t="str">
        <f>IF(_xlfn.XLOOKUP(($A81&amp;"_"&amp;TEXT(O$2,"yyyy-mm-dd")),[1]SURVEY123!$A:$A,[1]SURVEY123!$AI:$AI,"")&lt;0,"0.0000",_xlfn.XLOOKUP(($A81&amp;"_"&amp;TEXT(O$2,"yyyy-mm-dd")),[1]SURVEY123!$A:$A,[1]SURVEY123!$AI:$AI,""))</f>
        <v/>
      </c>
      <c r="P81" s="17" t="str">
        <f>IF(_xlfn.XLOOKUP(($A81&amp;"_"&amp;TEXT(P$2,"yyyy-mm-dd")),[1]SURVEY123!$A:$A,[1]SURVEY123!$AI:$AI,"")&lt;0,"0.0000",_xlfn.XLOOKUP(($A81&amp;"_"&amp;TEXT(P$2,"yyyy-mm-dd")),[1]SURVEY123!$A:$A,[1]SURVEY123!$AI:$AI,""))</f>
        <v/>
      </c>
      <c r="Q81" s="16" t="str">
        <f>IF(_xlfn.XLOOKUP(($A81&amp;"_"&amp;TEXT(Q$2,"yyyy-mm-dd")),[1]SURVEY123!$A:$A,[1]SURVEY123!$AI:$AI,"")&lt;0,"0.0000",_xlfn.XLOOKUP(($A81&amp;"_"&amp;TEXT(Q$2,"yyyy-mm-dd")),[1]SURVEY123!$A:$A,[1]SURVEY123!$AI:$AI,""))</f>
        <v/>
      </c>
      <c r="R81" s="22">
        <f t="shared" si="5"/>
        <v>0</v>
      </c>
      <c r="S81" s="22">
        <f t="shared" si="6"/>
        <v>0</v>
      </c>
      <c r="T81" s="12" t="str" cm="1">
        <f t="array" ref="T81">_xlfn.IFS(B81="","NA",R81=0, "Excellent", S81=0, "Good", OR(S81=1, S81=2), "Fair", S81&gt;=3, "Poor")</f>
        <v>Excellent</v>
      </c>
    </row>
    <row r="82" spans="1:20">
      <c r="A82" s="3" t="s">
        <v>85</v>
      </c>
      <c r="B82" s="25">
        <f t="shared" si="4"/>
        <v>0.39870850000000002</v>
      </c>
      <c r="C82" s="17" t="str">
        <f>IF(_xlfn.XLOOKUP(($A82&amp;"_"&amp;TEXT(C$2,"yyyy-mm-dd")),[1]SURVEY123!$A:$A,[1]SURVEY123!$AI:$AI,"")&lt;0,"0.0000",_xlfn.XLOOKUP(($A82&amp;"_"&amp;TEXT(C$2,"yyyy-mm-dd")),[1]SURVEY123!$A:$A,[1]SURVEY123!$AI:$AI,""))</f>
        <v/>
      </c>
      <c r="D82" s="17" t="str">
        <f>IF(_xlfn.XLOOKUP(($A82&amp;"_"&amp;TEXT(D$2,"yyyy-mm-dd")),[1]SURVEY123!$A:$A,[1]SURVEY123!$AI:$AI,"")&lt;0,"0.0000",_xlfn.XLOOKUP(($A82&amp;"_"&amp;TEXT(D$2,"yyyy-mm-dd")),[1]SURVEY123!$A:$A,[1]SURVEY123!$AI:$AI,""))</f>
        <v/>
      </c>
      <c r="E82" s="17" t="str">
        <f>IF(_xlfn.XLOOKUP(($A82&amp;"_"&amp;TEXT(E$2,"yyyy-mm-dd")),[1]SURVEY123!$A:$A,[1]SURVEY123!$AI:$AI,"")&lt;0,"0.0000",_xlfn.XLOOKUP(($A82&amp;"_"&amp;TEXT(E$2,"yyyy-mm-dd")),[1]SURVEY123!$A:$A,[1]SURVEY123!$AI:$AI,""))</f>
        <v/>
      </c>
      <c r="F82" s="17" t="str">
        <f>IF(_xlfn.XLOOKUP(($A82&amp;"_"&amp;TEXT(F$2,"yyyy-mm-dd")),[1]SURVEY123!$A:$A,[1]SURVEY123!$AI:$AI,"")&lt;0,"0.0000",_xlfn.XLOOKUP(($A82&amp;"_"&amp;TEXT(F$2,"yyyy-mm-dd")),[1]SURVEY123!$A:$A,[1]SURVEY123!$AI:$AI,""))</f>
        <v/>
      </c>
      <c r="G82" s="17">
        <f>IF(_xlfn.XLOOKUP(($A82&amp;"_"&amp;TEXT(G$2,"yyyy-mm-dd")),[1]SURVEY123!$A:$A,[1]SURVEY123!$AI:$AI,"")&lt;0,"0.0000",_xlfn.XLOOKUP(($A82&amp;"_"&amp;TEXT(G$2,"yyyy-mm-dd")),[1]SURVEY123!$A:$A,[1]SURVEY123!$AI:$AI,""))</f>
        <v>0.56239380000000005</v>
      </c>
      <c r="H82" s="17" t="str">
        <f>IF(_xlfn.XLOOKUP(($A82&amp;"_"&amp;TEXT(H$2,"yyyy-mm-dd")),[1]SURVEY123!$A:$A,[1]SURVEY123!$AI:$AI,"")&lt;0,"0.0000",_xlfn.XLOOKUP(($A82&amp;"_"&amp;TEXT(H$2,"yyyy-mm-dd")),[1]SURVEY123!$A:$A,[1]SURVEY123!$AI:$AI,""))</f>
        <v/>
      </c>
      <c r="I82" s="17" t="str">
        <f>IF(_xlfn.XLOOKUP(($A82&amp;"_"&amp;TEXT(I$2,"yyyy-mm-dd")),[1]SURVEY123!$A:$A,[1]SURVEY123!$AI:$AI,"")&lt;0,"0.0000",_xlfn.XLOOKUP(($A82&amp;"_"&amp;TEXT(I$2,"yyyy-mm-dd")),[1]SURVEY123!$A:$A,[1]SURVEY123!$AI:$AI,""))</f>
        <v/>
      </c>
      <c r="J82" s="17" t="str">
        <f>IF(_xlfn.XLOOKUP(($A82&amp;"_"&amp;TEXT(J$2,"yyyy-mm-dd")),[1]SURVEY123!$A:$A,[1]SURVEY123!$AI:$AI,"")&lt;0,"0.0000",_xlfn.XLOOKUP(($A82&amp;"_"&amp;TEXT(J$2,"yyyy-mm-dd")),[1]SURVEY123!$A:$A,[1]SURVEY123!$AI:$AI,""))</f>
        <v/>
      </c>
      <c r="K82" s="17" t="str">
        <f>IF(_xlfn.XLOOKUP(($A82&amp;"_"&amp;TEXT(K$2,"yyyy-mm-dd")),[1]SURVEY123!$A:$A,[1]SURVEY123!$AI:$AI,"")&lt;0,"0.0000",_xlfn.XLOOKUP(($A82&amp;"_"&amp;TEXT(K$2,"yyyy-mm-dd")),[1]SURVEY123!$A:$A,[1]SURVEY123!$AI:$AI,""))</f>
        <v/>
      </c>
      <c r="L82" s="17" t="str">
        <f>IF(_xlfn.XLOOKUP(($A82&amp;"_"&amp;TEXT(L$2,"yyyy-mm-dd")),[1]SURVEY123!$A:$A,[1]SURVEY123!$AI:$AI,"")&lt;0,"0.0000",_xlfn.XLOOKUP(($A82&amp;"_"&amp;TEXT(L$2,"yyyy-mm-dd")),[1]SURVEY123!$A:$A,[1]SURVEY123!$AI:$AI,""))</f>
        <v/>
      </c>
      <c r="M82" s="17" t="str">
        <f>IF(_xlfn.XLOOKUP(($A82&amp;"_"&amp;TEXT(M$2,"yyyy-mm-dd")),[1]SURVEY123!$A:$A,[1]SURVEY123!$AI:$AI,"")&lt;0,"0.0000",_xlfn.XLOOKUP(($A82&amp;"_"&amp;TEXT(M$2,"yyyy-mm-dd")),[1]SURVEY123!$A:$A,[1]SURVEY123!$AI:$AI,""))</f>
        <v/>
      </c>
      <c r="N82" s="17">
        <f>IF(_xlfn.XLOOKUP(($A82&amp;"_"&amp;TEXT(N$2,"yyyy-mm-dd")),[1]SURVEY123!$A:$A,[1]SURVEY123!$AI:$AI,"")&lt;0,"0.0000",_xlfn.XLOOKUP(($A82&amp;"_"&amp;TEXT(N$2,"yyyy-mm-dd")),[1]SURVEY123!$A:$A,[1]SURVEY123!$AI:$AI,""))</f>
        <v>0.23502320000000002</v>
      </c>
      <c r="O82" s="17" t="str">
        <f>IF(_xlfn.XLOOKUP(($A82&amp;"_"&amp;TEXT(O$2,"yyyy-mm-dd")),[1]SURVEY123!$A:$A,[1]SURVEY123!$AI:$AI,"")&lt;0,"0.0000",_xlfn.XLOOKUP(($A82&amp;"_"&amp;TEXT(O$2,"yyyy-mm-dd")),[1]SURVEY123!$A:$A,[1]SURVEY123!$AI:$AI,""))</f>
        <v/>
      </c>
      <c r="P82" s="17" t="str">
        <f>IF(_xlfn.XLOOKUP(($A82&amp;"_"&amp;TEXT(P$2,"yyyy-mm-dd")),[1]SURVEY123!$A:$A,[1]SURVEY123!$AI:$AI,"")&lt;0,"0.0000",_xlfn.XLOOKUP(($A82&amp;"_"&amp;TEXT(P$2,"yyyy-mm-dd")),[1]SURVEY123!$A:$A,[1]SURVEY123!$AI:$AI,""))</f>
        <v/>
      </c>
      <c r="Q82" s="16" t="str">
        <f>IF(_xlfn.XLOOKUP(($A82&amp;"_"&amp;TEXT(Q$2,"yyyy-mm-dd")),[1]SURVEY123!$A:$A,[1]SURVEY123!$AI:$AI,"")&lt;0,"0.0000",_xlfn.XLOOKUP(($A82&amp;"_"&amp;TEXT(Q$2,"yyyy-mm-dd")),[1]SURVEY123!$A:$A,[1]SURVEY123!$AI:$AI,""))</f>
        <v/>
      </c>
      <c r="R82" s="22">
        <f t="shared" si="5"/>
        <v>0</v>
      </c>
      <c r="S82" s="22">
        <f t="shared" si="6"/>
        <v>0</v>
      </c>
      <c r="T82" s="12" t="str" cm="1">
        <f t="array" ref="T82">_xlfn.IFS(B82="","NA",R82=0, "Excellent", S82=0, "Good", OR(S82=1, S82=2), "Fair", S82&gt;=3, "Poor")</f>
        <v>Excellent</v>
      </c>
    </row>
    <row r="83" spans="1:20">
      <c r="A83" s="3" t="s">
        <v>86</v>
      </c>
      <c r="B83" s="25">
        <f t="shared" si="4"/>
        <v>0.32817984375000003</v>
      </c>
      <c r="C83" s="17" t="str">
        <f>IF(_xlfn.XLOOKUP(($A83&amp;"_"&amp;TEXT(C$2,"yyyy-mm-dd")),[1]SURVEY123!$A:$A,[1]SURVEY123!$AI:$AI,"")&lt;0,"0.0000",_xlfn.XLOOKUP(($A83&amp;"_"&amp;TEXT(C$2,"yyyy-mm-dd")),[1]SURVEY123!$A:$A,[1]SURVEY123!$AI:$AI,""))</f>
        <v/>
      </c>
      <c r="D83" s="17" t="str">
        <f>IF(_xlfn.XLOOKUP(($A83&amp;"_"&amp;TEXT(D$2,"yyyy-mm-dd")),[1]SURVEY123!$A:$A,[1]SURVEY123!$AI:$AI,"")&lt;0,"0.0000",_xlfn.XLOOKUP(($A83&amp;"_"&amp;TEXT(D$2,"yyyy-mm-dd")),[1]SURVEY123!$A:$A,[1]SURVEY123!$AI:$AI,""))</f>
        <v/>
      </c>
      <c r="E83" s="17" t="str">
        <f>IF(_xlfn.XLOOKUP(($A83&amp;"_"&amp;TEXT(E$2,"yyyy-mm-dd")),[1]SURVEY123!$A:$A,[1]SURVEY123!$AI:$AI,"")&lt;0,"0.0000",_xlfn.XLOOKUP(($A83&amp;"_"&amp;TEXT(E$2,"yyyy-mm-dd")),[1]SURVEY123!$A:$A,[1]SURVEY123!$AI:$AI,""))</f>
        <v/>
      </c>
      <c r="F83" s="17">
        <f>IF(_xlfn.XLOOKUP(($A83&amp;"_"&amp;TEXT(F$2,"yyyy-mm-dd")),[1]SURVEY123!$A:$A,[1]SURVEY123!$AI:$AI,"")&lt;0,"0.0000",_xlfn.XLOOKUP(($A83&amp;"_"&amp;TEXT(F$2,"yyyy-mm-dd")),[1]SURVEY123!$A:$A,[1]SURVEY123!$AI:$AI,""))</f>
        <v>0.42092007999999997</v>
      </c>
      <c r="G83" s="17" t="str">
        <f>IF(_xlfn.XLOOKUP(($A83&amp;"_"&amp;TEXT(G$2,"yyyy-mm-dd")),[1]SURVEY123!$A:$A,[1]SURVEY123!$AI:$AI,"")&lt;0,"0.0000",_xlfn.XLOOKUP(($A83&amp;"_"&amp;TEXT(G$2,"yyyy-mm-dd")),[1]SURVEY123!$A:$A,[1]SURVEY123!$AI:$AI,""))</f>
        <v/>
      </c>
      <c r="H83" s="17">
        <f>IF(_xlfn.XLOOKUP(($A83&amp;"_"&amp;TEXT(H$2,"yyyy-mm-dd")),[1]SURVEY123!$A:$A,[1]SURVEY123!$AI:$AI,"")&lt;0,"0.0000",_xlfn.XLOOKUP(($A83&amp;"_"&amp;TEXT(H$2,"yyyy-mm-dd")),[1]SURVEY123!$A:$A,[1]SURVEY123!$AI:$AI,""))</f>
        <v>0.37214997</v>
      </c>
      <c r="I83" s="17">
        <f>IF(_xlfn.XLOOKUP(($A83&amp;"_"&amp;TEXT(I$2,"yyyy-mm-dd")),[1]SURVEY123!$A:$A,[1]SURVEY123!$AI:$AI,"")&lt;0,"0.0000",_xlfn.XLOOKUP(($A83&amp;"_"&amp;TEXT(I$2,"yyyy-mm-dd")),[1]SURVEY123!$A:$A,[1]SURVEY123!$AI:$AI,""))</f>
        <v>0.52988341000000005</v>
      </c>
      <c r="J83" s="17">
        <f>IF(_xlfn.XLOOKUP(($A83&amp;"_"&amp;TEXT(J$2,"yyyy-mm-dd")),[1]SURVEY123!$A:$A,[1]SURVEY123!$AI:$AI,"")&lt;0,"0.0000",_xlfn.XLOOKUP(($A83&amp;"_"&amp;TEXT(J$2,"yyyy-mm-dd")),[1]SURVEY123!$A:$A,[1]SURVEY123!$AI:$AI,""))</f>
        <v>0.31606339999999999</v>
      </c>
      <c r="K83" s="17">
        <f>IF(_xlfn.XLOOKUP(($A83&amp;"_"&amp;TEXT(K$2,"yyyy-mm-dd")),[1]SURVEY123!$A:$A,[1]SURVEY123!$AI:$AI,"")&lt;0,"0.0000",_xlfn.XLOOKUP(($A83&amp;"_"&amp;TEXT(K$2,"yyyy-mm-dd")),[1]SURVEY123!$A:$A,[1]SURVEY123!$AI:$AI,""))</f>
        <v>0.1988723</v>
      </c>
      <c r="L83" s="17">
        <f>IF(_xlfn.XLOOKUP(($A83&amp;"_"&amp;TEXT(L$2,"yyyy-mm-dd")),[1]SURVEY123!$A:$A,[1]SURVEY123!$AI:$AI,"")&lt;0,"0.0000",_xlfn.XLOOKUP(($A83&amp;"_"&amp;TEXT(L$2,"yyyy-mm-dd")),[1]SURVEY123!$A:$A,[1]SURVEY123!$AI:$AI,""))</f>
        <v>0.30291785000000004</v>
      </c>
      <c r="M83" s="17">
        <f>IF(_xlfn.XLOOKUP(($A83&amp;"_"&amp;TEXT(M$2,"yyyy-mm-dd")),[1]SURVEY123!$A:$A,[1]SURVEY123!$AI:$AI,"")&lt;0,"0.0000",_xlfn.XLOOKUP(($A83&amp;"_"&amp;TEXT(M$2,"yyyy-mm-dd")),[1]SURVEY123!$A:$A,[1]SURVEY123!$AI:$AI,""))</f>
        <v>0.30482734</v>
      </c>
      <c r="N83" s="17">
        <f>IF(_xlfn.XLOOKUP(($A83&amp;"_"&amp;TEXT(N$2,"yyyy-mm-dd")),[1]SURVEY123!$A:$A,[1]SURVEY123!$AI:$AI,"")&lt;0,"0.0000",_xlfn.XLOOKUP(($A83&amp;"_"&amp;TEXT(N$2,"yyyy-mm-dd")),[1]SURVEY123!$A:$A,[1]SURVEY123!$AI:$AI,""))</f>
        <v>0.17980439999999998</v>
      </c>
      <c r="O83" s="17" t="str">
        <f>IF(_xlfn.XLOOKUP(($A83&amp;"_"&amp;TEXT(O$2,"yyyy-mm-dd")),[1]SURVEY123!$A:$A,[1]SURVEY123!$AI:$AI,"")&lt;0,"0.0000",_xlfn.XLOOKUP(($A83&amp;"_"&amp;TEXT(O$2,"yyyy-mm-dd")),[1]SURVEY123!$A:$A,[1]SURVEY123!$AI:$AI,""))</f>
        <v/>
      </c>
      <c r="P83" s="17" t="str">
        <f>IF(_xlfn.XLOOKUP(($A83&amp;"_"&amp;TEXT(P$2,"yyyy-mm-dd")),[1]SURVEY123!$A:$A,[1]SURVEY123!$AI:$AI,"")&lt;0,"0.0000",_xlfn.XLOOKUP(($A83&amp;"_"&amp;TEXT(P$2,"yyyy-mm-dd")),[1]SURVEY123!$A:$A,[1]SURVEY123!$AI:$AI,""))</f>
        <v/>
      </c>
      <c r="Q83" s="16" t="str">
        <f>IF(_xlfn.XLOOKUP(($A83&amp;"_"&amp;TEXT(Q$2,"yyyy-mm-dd")),[1]SURVEY123!$A:$A,[1]SURVEY123!$AI:$AI,"")&lt;0,"0.0000",_xlfn.XLOOKUP(($A83&amp;"_"&amp;TEXT(Q$2,"yyyy-mm-dd")),[1]SURVEY123!$A:$A,[1]SURVEY123!$AI:$AI,""))</f>
        <v/>
      </c>
      <c r="R83" s="22">
        <f t="shared" si="5"/>
        <v>0</v>
      </c>
      <c r="S83" s="22">
        <f t="shared" si="6"/>
        <v>0</v>
      </c>
      <c r="T83" s="12" t="str" cm="1">
        <f t="array" ref="T83">_xlfn.IFS(B83="","NA",R83=0, "Excellent", S83=0, "Good", OR(S83=1, S83=2), "Fair", S83&gt;=3, "Poor")</f>
        <v>Excellent</v>
      </c>
    </row>
    <row r="84" spans="1:20">
      <c r="A84" s="3" t="s">
        <v>87</v>
      </c>
      <c r="B84" s="25">
        <f t="shared" si="4"/>
        <v>0.86590720999999993</v>
      </c>
      <c r="C84" s="17" t="str">
        <f>IF(_xlfn.XLOOKUP(($A84&amp;"_"&amp;TEXT(C$2,"yyyy-mm-dd")),[1]SURVEY123!$A:$A,[1]SURVEY123!$AI:$AI,"")&lt;0,"0.0000",_xlfn.XLOOKUP(($A84&amp;"_"&amp;TEXT(C$2,"yyyy-mm-dd")),[1]SURVEY123!$A:$A,[1]SURVEY123!$AI:$AI,""))</f>
        <v/>
      </c>
      <c r="D84" s="17" t="str">
        <f>IF(_xlfn.XLOOKUP(($A84&amp;"_"&amp;TEXT(D$2,"yyyy-mm-dd")),[1]SURVEY123!$A:$A,[1]SURVEY123!$AI:$AI,"")&lt;0,"0.0000",_xlfn.XLOOKUP(($A84&amp;"_"&amp;TEXT(D$2,"yyyy-mm-dd")),[1]SURVEY123!$A:$A,[1]SURVEY123!$AI:$AI,""))</f>
        <v/>
      </c>
      <c r="E84" s="17" t="str">
        <f>IF(_xlfn.XLOOKUP(($A84&amp;"_"&amp;TEXT(E$2,"yyyy-mm-dd")),[1]SURVEY123!$A:$A,[1]SURVEY123!$AI:$AI,"")&lt;0,"0.0000",_xlfn.XLOOKUP(($A84&amp;"_"&amp;TEXT(E$2,"yyyy-mm-dd")),[1]SURVEY123!$A:$A,[1]SURVEY123!$AI:$AI,""))</f>
        <v/>
      </c>
      <c r="F84" s="17" t="str">
        <f>IF(_xlfn.XLOOKUP(($A84&amp;"_"&amp;TEXT(F$2,"yyyy-mm-dd")),[1]SURVEY123!$A:$A,[1]SURVEY123!$AI:$AI,"")&lt;0,"0.0000",_xlfn.XLOOKUP(($A84&amp;"_"&amp;TEXT(F$2,"yyyy-mm-dd")),[1]SURVEY123!$A:$A,[1]SURVEY123!$AI:$AI,""))</f>
        <v/>
      </c>
      <c r="G84" s="17" t="str">
        <f>IF(_xlfn.XLOOKUP(($A84&amp;"_"&amp;TEXT(G$2,"yyyy-mm-dd")),[1]SURVEY123!$A:$A,[1]SURVEY123!$AI:$AI,"")&lt;0,"0.0000",_xlfn.XLOOKUP(($A84&amp;"_"&amp;TEXT(G$2,"yyyy-mm-dd")),[1]SURVEY123!$A:$A,[1]SURVEY123!$AI:$AI,""))</f>
        <v/>
      </c>
      <c r="H84" s="17">
        <f>IF(_xlfn.XLOOKUP(($A84&amp;"_"&amp;TEXT(H$2,"yyyy-mm-dd")),[1]SURVEY123!$A:$A,[1]SURVEY123!$AI:$AI,"")&lt;0,"0.0000",_xlfn.XLOOKUP(($A84&amp;"_"&amp;TEXT(H$2,"yyyy-mm-dd")),[1]SURVEY123!$A:$A,[1]SURVEY123!$AI:$AI,""))</f>
        <v>0.41003211000000001</v>
      </c>
      <c r="I84" s="17">
        <f>IF(_xlfn.XLOOKUP(($A84&amp;"_"&amp;TEXT(I$2,"yyyy-mm-dd")),[1]SURVEY123!$A:$A,[1]SURVEY123!$AI:$AI,"")&lt;0,"0.0000",_xlfn.XLOOKUP(($A84&amp;"_"&amp;TEXT(I$2,"yyyy-mm-dd")),[1]SURVEY123!$A:$A,[1]SURVEY123!$AI:$AI,""))</f>
        <v>0.63225560999999997</v>
      </c>
      <c r="J84" s="17">
        <f>IF(_xlfn.XLOOKUP(($A84&amp;"_"&amp;TEXT(J$2,"yyyy-mm-dd")),[1]SURVEY123!$A:$A,[1]SURVEY123!$AI:$AI,"")&lt;0,"0.0000",_xlfn.XLOOKUP(($A84&amp;"_"&amp;TEXT(J$2,"yyyy-mm-dd")),[1]SURVEY123!$A:$A,[1]SURVEY123!$AI:$AI,""))</f>
        <v>0.3936521</v>
      </c>
      <c r="K84" s="17">
        <f>IF(_xlfn.XLOOKUP(($A84&amp;"_"&amp;TEXT(K$2,"yyyy-mm-dd")),[1]SURVEY123!$A:$A,[1]SURVEY123!$AI:$AI,"")&lt;0,"0.0000",_xlfn.XLOOKUP(($A84&amp;"_"&amp;TEXT(K$2,"yyyy-mm-dd")),[1]SURVEY123!$A:$A,[1]SURVEY123!$AI:$AI,""))</f>
        <v>0.57427822999999989</v>
      </c>
      <c r="L84" s="17">
        <f>IF(_xlfn.XLOOKUP(($A84&amp;"_"&amp;TEXT(L$2,"yyyy-mm-dd")),[1]SURVEY123!$A:$A,[1]SURVEY123!$AI:$AI,"")&lt;0,"0.0000",_xlfn.XLOOKUP(($A84&amp;"_"&amp;TEXT(L$2,"yyyy-mm-dd")),[1]SURVEY123!$A:$A,[1]SURVEY123!$AI:$AI,""))</f>
        <v>2.319318</v>
      </c>
      <c r="M84" s="17" t="str">
        <f>IF(_xlfn.XLOOKUP(($A84&amp;"_"&amp;TEXT(M$2,"yyyy-mm-dd")),[1]SURVEY123!$A:$A,[1]SURVEY123!$AI:$AI,"")&lt;0,"0.0000",_xlfn.XLOOKUP(($A84&amp;"_"&amp;TEXT(M$2,"yyyy-mm-dd")),[1]SURVEY123!$A:$A,[1]SURVEY123!$AI:$AI,""))</f>
        <v/>
      </c>
      <c r="N84" s="17" t="str">
        <f>IF(_xlfn.XLOOKUP(($A84&amp;"_"&amp;TEXT(N$2,"yyyy-mm-dd")),[1]SURVEY123!$A:$A,[1]SURVEY123!$AI:$AI,"")&lt;0,"0.0000",_xlfn.XLOOKUP(($A84&amp;"_"&amp;TEXT(N$2,"yyyy-mm-dd")),[1]SURVEY123!$A:$A,[1]SURVEY123!$AI:$AI,""))</f>
        <v/>
      </c>
      <c r="O84" s="17" t="str">
        <f>IF(_xlfn.XLOOKUP(($A84&amp;"_"&amp;TEXT(O$2,"yyyy-mm-dd")),[1]SURVEY123!$A:$A,[1]SURVEY123!$AI:$AI,"")&lt;0,"0.0000",_xlfn.XLOOKUP(($A84&amp;"_"&amp;TEXT(O$2,"yyyy-mm-dd")),[1]SURVEY123!$A:$A,[1]SURVEY123!$AI:$AI,""))</f>
        <v/>
      </c>
      <c r="P84" s="17" t="str">
        <f>IF(_xlfn.XLOOKUP(($A84&amp;"_"&amp;TEXT(P$2,"yyyy-mm-dd")),[1]SURVEY123!$A:$A,[1]SURVEY123!$AI:$AI,"")&lt;0,"0.0000",_xlfn.XLOOKUP(($A84&amp;"_"&amp;TEXT(P$2,"yyyy-mm-dd")),[1]SURVEY123!$A:$A,[1]SURVEY123!$AI:$AI,""))</f>
        <v/>
      </c>
      <c r="Q84" s="16" t="str">
        <f>IF(_xlfn.XLOOKUP(($A84&amp;"_"&amp;TEXT(Q$2,"yyyy-mm-dd")),[1]SURVEY123!$A:$A,[1]SURVEY123!$AI:$AI,"")&lt;0,"0.0000",_xlfn.XLOOKUP(($A84&amp;"_"&amp;TEXT(Q$2,"yyyy-mm-dd")),[1]SURVEY123!$A:$A,[1]SURVEY123!$AI:$AI,""))</f>
        <v/>
      </c>
      <c r="R84" s="22">
        <f t="shared" si="5"/>
        <v>1</v>
      </c>
      <c r="S84" s="22">
        <f t="shared" si="6"/>
        <v>0</v>
      </c>
      <c r="T84" s="12" t="str" cm="1">
        <f t="array" ref="T84">_xlfn.IFS(B84="","NA",R84=0, "Excellent", S84=0, "Good", OR(S84=1, S84=2), "Fair", S84&gt;=3, "Poor")</f>
        <v>Good</v>
      </c>
    </row>
    <row r="85" spans="1:20">
      <c r="A85" s="3" t="s">
        <v>88</v>
      </c>
      <c r="B85" s="25" t="str">
        <f t="shared" si="4"/>
        <v/>
      </c>
      <c r="C85" s="17" t="str">
        <f>IF(_xlfn.XLOOKUP(($A85&amp;"_"&amp;TEXT(C$2,"yyyy-mm-dd")),[1]SURVEY123!$A:$A,[1]SURVEY123!$AI:$AI,"")&lt;0,"0.0000",_xlfn.XLOOKUP(($A85&amp;"_"&amp;TEXT(C$2,"yyyy-mm-dd")),[1]SURVEY123!$A:$A,[1]SURVEY123!$AI:$AI,""))</f>
        <v/>
      </c>
      <c r="D85" s="17" t="str">
        <f>IF(_xlfn.XLOOKUP(($A85&amp;"_"&amp;TEXT(D$2,"yyyy-mm-dd")),[1]SURVEY123!$A:$A,[1]SURVEY123!$AI:$AI,"")&lt;0,"0.0000",_xlfn.XLOOKUP(($A85&amp;"_"&amp;TEXT(D$2,"yyyy-mm-dd")),[1]SURVEY123!$A:$A,[1]SURVEY123!$AI:$AI,""))</f>
        <v/>
      </c>
      <c r="E85" s="17" t="str">
        <f>IF(_xlfn.XLOOKUP(($A85&amp;"_"&amp;TEXT(E$2,"yyyy-mm-dd")),[1]SURVEY123!$A:$A,[1]SURVEY123!$AI:$AI,"")&lt;0,"0.0000",_xlfn.XLOOKUP(($A85&amp;"_"&amp;TEXT(E$2,"yyyy-mm-dd")),[1]SURVEY123!$A:$A,[1]SURVEY123!$AI:$AI,""))</f>
        <v/>
      </c>
      <c r="F85" s="17" t="str">
        <f>IF(_xlfn.XLOOKUP(($A85&amp;"_"&amp;TEXT(F$2,"yyyy-mm-dd")),[1]SURVEY123!$A:$A,[1]SURVEY123!$AI:$AI,"")&lt;0,"0.0000",_xlfn.XLOOKUP(($A85&amp;"_"&amp;TEXT(F$2,"yyyy-mm-dd")),[1]SURVEY123!$A:$A,[1]SURVEY123!$AI:$AI,""))</f>
        <v/>
      </c>
      <c r="G85" s="17" t="str">
        <f>IF(_xlfn.XLOOKUP(($A85&amp;"_"&amp;TEXT(G$2,"yyyy-mm-dd")),[1]SURVEY123!$A:$A,[1]SURVEY123!$AI:$AI,"")&lt;0,"0.0000",_xlfn.XLOOKUP(($A85&amp;"_"&amp;TEXT(G$2,"yyyy-mm-dd")),[1]SURVEY123!$A:$A,[1]SURVEY123!$AI:$AI,""))</f>
        <v/>
      </c>
      <c r="H85" s="17" t="str">
        <f>IF(_xlfn.XLOOKUP(($A85&amp;"_"&amp;TEXT(H$2,"yyyy-mm-dd")),[1]SURVEY123!$A:$A,[1]SURVEY123!$AI:$AI,"")&lt;0,"0.0000",_xlfn.XLOOKUP(($A85&amp;"_"&amp;TEXT(H$2,"yyyy-mm-dd")),[1]SURVEY123!$A:$A,[1]SURVEY123!$AI:$AI,""))</f>
        <v/>
      </c>
      <c r="I85" s="17" t="str">
        <f>IF(_xlfn.XLOOKUP(($A85&amp;"_"&amp;TEXT(I$2,"yyyy-mm-dd")),[1]SURVEY123!$A:$A,[1]SURVEY123!$AI:$AI,"")&lt;0,"0.0000",_xlfn.XLOOKUP(($A85&amp;"_"&amp;TEXT(I$2,"yyyy-mm-dd")),[1]SURVEY123!$A:$A,[1]SURVEY123!$AI:$AI,""))</f>
        <v/>
      </c>
      <c r="J85" s="17" t="str">
        <f>IF(_xlfn.XLOOKUP(($A85&amp;"_"&amp;TEXT(J$2,"yyyy-mm-dd")),[1]SURVEY123!$A:$A,[1]SURVEY123!$AI:$AI,"")&lt;0,"0.0000",_xlfn.XLOOKUP(($A85&amp;"_"&amp;TEXT(J$2,"yyyy-mm-dd")),[1]SURVEY123!$A:$A,[1]SURVEY123!$AI:$AI,""))</f>
        <v/>
      </c>
      <c r="K85" s="17" t="str">
        <f>IF(_xlfn.XLOOKUP(($A85&amp;"_"&amp;TEXT(K$2,"yyyy-mm-dd")),[1]SURVEY123!$A:$A,[1]SURVEY123!$AI:$AI,"")&lt;0,"0.0000",_xlfn.XLOOKUP(($A85&amp;"_"&amp;TEXT(K$2,"yyyy-mm-dd")),[1]SURVEY123!$A:$A,[1]SURVEY123!$AI:$AI,""))</f>
        <v/>
      </c>
      <c r="L85" s="17" t="str">
        <f>IF(_xlfn.XLOOKUP(($A85&amp;"_"&amp;TEXT(L$2,"yyyy-mm-dd")),[1]SURVEY123!$A:$A,[1]SURVEY123!$AI:$AI,"")&lt;0,"0.0000",_xlfn.XLOOKUP(($A85&amp;"_"&amp;TEXT(L$2,"yyyy-mm-dd")),[1]SURVEY123!$A:$A,[1]SURVEY123!$AI:$AI,""))</f>
        <v/>
      </c>
      <c r="M85" s="17" t="str">
        <f>IF(_xlfn.XLOOKUP(($A85&amp;"_"&amp;TEXT(M$2,"yyyy-mm-dd")),[1]SURVEY123!$A:$A,[1]SURVEY123!$AI:$AI,"")&lt;0,"0.0000",_xlfn.XLOOKUP(($A85&amp;"_"&amp;TEXT(M$2,"yyyy-mm-dd")),[1]SURVEY123!$A:$A,[1]SURVEY123!$AI:$AI,""))</f>
        <v/>
      </c>
      <c r="N85" s="17" t="str">
        <f>IF(_xlfn.XLOOKUP(($A85&amp;"_"&amp;TEXT(N$2,"yyyy-mm-dd")),[1]SURVEY123!$A:$A,[1]SURVEY123!$AI:$AI,"")&lt;0,"0.0000",_xlfn.XLOOKUP(($A85&amp;"_"&amp;TEXT(N$2,"yyyy-mm-dd")),[1]SURVEY123!$A:$A,[1]SURVEY123!$AI:$AI,""))</f>
        <v/>
      </c>
      <c r="O85" s="17" t="str">
        <f>IF(_xlfn.XLOOKUP(($A85&amp;"_"&amp;TEXT(O$2,"yyyy-mm-dd")),[1]SURVEY123!$A:$A,[1]SURVEY123!$AI:$AI,"")&lt;0,"0.0000",_xlfn.XLOOKUP(($A85&amp;"_"&amp;TEXT(O$2,"yyyy-mm-dd")),[1]SURVEY123!$A:$A,[1]SURVEY123!$AI:$AI,""))</f>
        <v/>
      </c>
      <c r="P85" s="17" t="str">
        <f>IF(_xlfn.XLOOKUP(($A85&amp;"_"&amp;TEXT(P$2,"yyyy-mm-dd")),[1]SURVEY123!$A:$A,[1]SURVEY123!$AI:$AI,"")&lt;0,"0.0000",_xlfn.XLOOKUP(($A85&amp;"_"&amp;TEXT(P$2,"yyyy-mm-dd")),[1]SURVEY123!$A:$A,[1]SURVEY123!$AI:$AI,""))</f>
        <v/>
      </c>
      <c r="Q85" s="16" t="str">
        <f>IF(_xlfn.XLOOKUP(($A85&amp;"_"&amp;TEXT(Q$2,"yyyy-mm-dd")),[1]SURVEY123!$A:$A,[1]SURVEY123!$AI:$AI,"")&lt;0,"0.0000",_xlfn.XLOOKUP(($A85&amp;"_"&amp;TEXT(Q$2,"yyyy-mm-dd")),[1]SURVEY123!$A:$A,[1]SURVEY123!$AI:$AI,""))</f>
        <v/>
      </c>
      <c r="R85" s="22">
        <f t="shared" si="5"/>
        <v>0</v>
      </c>
      <c r="S85" s="22">
        <f t="shared" si="6"/>
        <v>0</v>
      </c>
      <c r="T85" s="12" t="str" cm="1">
        <f t="array" ref="T85">_xlfn.IFS(B85="","NA",R85=0, "Excellent", S85=0, "Good", OR(S85=1, S85=2), "Fair", S85&gt;=3, "Poor")</f>
        <v>NA</v>
      </c>
    </row>
    <row r="86" spans="1:20">
      <c r="A86" s="3" t="s">
        <v>89</v>
      </c>
      <c r="B86" s="25">
        <f t="shared" si="4"/>
        <v>0.53972968124999998</v>
      </c>
      <c r="C86" s="17">
        <f>IF(_xlfn.XLOOKUP(($A86&amp;"_"&amp;TEXT(C$2,"yyyy-mm-dd")),[1]SURVEY123!$A:$A,[1]SURVEY123!$AI:$AI,"")&lt;0,"0.0000",_xlfn.XLOOKUP(($A86&amp;"_"&amp;TEXT(C$2,"yyyy-mm-dd")),[1]SURVEY123!$A:$A,[1]SURVEY123!$AI:$AI,""))</f>
        <v>0.27463208</v>
      </c>
      <c r="D86" s="17">
        <f>IF(_xlfn.XLOOKUP(($A86&amp;"_"&amp;TEXT(D$2,"yyyy-mm-dd")),[1]SURVEY123!$A:$A,[1]SURVEY123!$AI:$AI,"")&lt;0,"0.0000",_xlfn.XLOOKUP(($A86&amp;"_"&amp;TEXT(D$2,"yyyy-mm-dd")),[1]SURVEY123!$A:$A,[1]SURVEY123!$AI:$AI,""))</f>
        <v>0.43725021999999997</v>
      </c>
      <c r="E86" s="17">
        <f>IF(_xlfn.XLOOKUP(($A86&amp;"_"&amp;TEXT(E$2,"yyyy-mm-dd")),[1]SURVEY123!$A:$A,[1]SURVEY123!$AI:$AI,"")&lt;0,"0.0000",_xlfn.XLOOKUP(($A86&amp;"_"&amp;TEXT(E$2,"yyyy-mm-dd")),[1]SURVEY123!$A:$A,[1]SURVEY123!$AI:$AI,""))</f>
        <v>0.29127550000000002</v>
      </c>
      <c r="F86" s="17">
        <f>IF(_xlfn.XLOOKUP(($A86&amp;"_"&amp;TEXT(F$2,"yyyy-mm-dd")),[1]SURVEY123!$A:$A,[1]SURVEY123!$AI:$AI,"")&lt;0,"0.0000",_xlfn.XLOOKUP(($A86&amp;"_"&amp;TEXT(F$2,"yyyy-mm-dd")),[1]SURVEY123!$A:$A,[1]SURVEY123!$AI:$AI,""))</f>
        <v>0.41360569999999997</v>
      </c>
      <c r="G86" s="17">
        <f>IF(_xlfn.XLOOKUP(($A86&amp;"_"&amp;TEXT(G$2,"yyyy-mm-dd")),[1]SURVEY123!$A:$A,[1]SURVEY123!$AI:$AI,"")&lt;0,"0.0000",_xlfn.XLOOKUP(($A86&amp;"_"&amp;TEXT(G$2,"yyyy-mm-dd")),[1]SURVEY123!$A:$A,[1]SURVEY123!$AI:$AI,""))</f>
        <v>0.25126560000000003</v>
      </c>
      <c r="H86" s="17" t="str">
        <f>IF(_xlfn.XLOOKUP(($A86&amp;"_"&amp;TEXT(H$2,"yyyy-mm-dd")),[1]SURVEY123!$A:$A,[1]SURVEY123!$AI:$AI,"")&lt;0,"0.0000",_xlfn.XLOOKUP(($A86&amp;"_"&amp;TEXT(H$2,"yyyy-mm-dd")),[1]SURVEY123!$A:$A,[1]SURVEY123!$AI:$AI,""))</f>
        <v/>
      </c>
      <c r="I86" s="17" t="str">
        <f>IF(_xlfn.XLOOKUP(($A86&amp;"_"&amp;TEXT(I$2,"yyyy-mm-dd")),[1]SURVEY123!$A:$A,[1]SURVEY123!$AI:$AI,"")&lt;0,"0.0000",_xlfn.XLOOKUP(($A86&amp;"_"&amp;TEXT(I$2,"yyyy-mm-dd")),[1]SURVEY123!$A:$A,[1]SURVEY123!$AI:$AI,""))</f>
        <v/>
      </c>
      <c r="J86" s="17" t="str">
        <f>IF(_xlfn.XLOOKUP(($A86&amp;"_"&amp;TEXT(J$2,"yyyy-mm-dd")),[1]SURVEY123!$A:$A,[1]SURVEY123!$AI:$AI,"")&lt;0,"0.0000",_xlfn.XLOOKUP(($A86&amp;"_"&amp;TEXT(J$2,"yyyy-mm-dd")),[1]SURVEY123!$A:$A,[1]SURVEY123!$AI:$AI,""))</f>
        <v/>
      </c>
      <c r="K86" s="17">
        <f>IF(_xlfn.XLOOKUP(($A86&amp;"_"&amp;TEXT(K$2,"yyyy-mm-dd")),[1]SURVEY123!$A:$A,[1]SURVEY123!$AI:$AI,"")&lt;0,"0.0000",_xlfn.XLOOKUP(($A86&amp;"_"&amp;TEXT(K$2,"yyyy-mm-dd")),[1]SURVEY123!$A:$A,[1]SURVEY123!$AI:$AI,""))</f>
        <v>1.47970416</v>
      </c>
      <c r="L86" s="17">
        <f>IF(_xlfn.XLOOKUP(($A86&amp;"_"&amp;TEXT(L$2,"yyyy-mm-dd")),[1]SURVEY123!$A:$A,[1]SURVEY123!$AI:$AI,"")&lt;0,"0.0000",_xlfn.XLOOKUP(($A86&amp;"_"&amp;TEXT(L$2,"yyyy-mm-dd")),[1]SURVEY123!$A:$A,[1]SURVEY123!$AI:$AI,""))</f>
        <v>1.00261095</v>
      </c>
      <c r="M86" s="17" t="str">
        <f>IF(_xlfn.XLOOKUP(($A86&amp;"_"&amp;TEXT(M$2,"yyyy-mm-dd")),[1]SURVEY123!$A:$A,[1]SURVEY123!$AI:$AI,"")&lt;0,"0.0000",_xlfn.XLOOKUP(($A86&amp;"_"&amp;TEXT(M$2,"yyyy-mm-dd")),[1]SURVEY123!$A:$A,[1]SURVEY123!$AI:$AI,""))</f>
        <v/>
      </c>
      <c r="N86" s="17">
        <f>IF(_xlfn.XLOOKUP(($A86&amp;"_"&amp;TEXT(N$2,"yyyy-mm-dd")),[1]SURVEY123!$A:$A,[1]SURVEY123!$AI:$AI,"")&lt;0,"0.0000",_xlfn.XLOOKUP(($A86&amp;"_"&amp;TEXT(N$2,"yyyy-mm-dd")),[1]SURVEY123!$A:$A,[1]SURVEY123!$AI:$AI,""))</f>
        <v>0.16749323999999999</v>
      </c>
      <c r="O86" s="17" t="str">
        <f>IF(_xlfn.XLOOKUP(($A86&amp;"_"&amp;TEXT(O$2,"yyyy-mm-dd")),[1]SURVEY123!$A:$A,[1]SURVEY123!$AI:$AI,"")&lt;0,"0.0000",_xlfn.XLOOKUP(($A86&amp;"_"&amp;TEXT(O$2,"yyyy-mm-dd")),[1]SURVEY123!$A:$A,[1]SURVEY123!$AI:$AI,""))</f>
        <v/>
      </c>
      <c r="P86" s="17" t="str">
        <f>IF(_xlfn.XLOOKUP(($A86&amp;"_"&amp;TEXT(P$2,"yyyy-mm-dd")),[1]SURVEY123!$A:$A,[1]SURVEY123!$AI:$AI,"")&lt;0,"0.0000",_xlfn.XLOOKUP(($A86&amp;"_"&amp;TEXT(P$2,"yyyy-mm-dd")),[1]SURVEY123!$A:$A,[1]SURVEY123!$AI:$AI,""))</f>
        <v/>
      </c>
      <c r="Q86" s="16" t="str">
        <f>IF(_xlfn.XLOOKUP(($A86&amp;"_"&amp;TEXT(Q$2,"yyyy-mm-dd")),[1]SURVEY123!$A:$A,[1]SURVEY123!$AI:$AI,"")&lt;0,"0.0000",_xlfn.XLOOKUP(($A86&amp;"_"&amp;TEXT(Q$2,"yyyy-mm-dd")),[1]SURVEY123!$A:$A,[1]SURVEY123!$AI:$AI,""))</f>
        <v/>
      </c>
      <c r="R86" s="22">
        <f t="shared" si="5"/>
        <v>0</v>
      </c>
      <c r="S86" s="22">
        <f t="shared" si="6"/>
        <v>0</v>
      </c>
      <c r="T86" s="12" t="str" cm="1">
        <f t="array" ref="T86">_xlfn.IFS(B86="","NA",R86=0, "Excellent", S86=0, "Good", OR(S86=1, S86=2), "Fair", S86&gt;=3, "Poor")</f>
        <v>Excellent</v>
      </c>
    </row>
    <row r="87" spans="1:20">
      <c r="A87" s="3" t="s">
        <v>90</v>
      </c>
      <c r="B87" s="25">
        <f t="shared" si="4"/>
        <v>0.459281408</v>
      </c>
      <c r="C87" s="17" t="str">
        <f>IF(_xlfn.XLOOKUP(($A87&amp;"_"&amp;TEXT(C$2,"yyyy-mm-dd")),[1]SURVEY123!$A:$A,[1]SURVEY123!$AI:$AI,"")&lt;0,"0.0000",_xlfn.XLOOKUP(($A87&amp;"_"&amp;TEXT(C$2,"yyyy-mm-dd")),[1]SURVEY123!$A:$A,[1]SURVEY123!$AI:$AI,""))</f>
        <v/>
      </c>
      <c r="D87" s="17" t="str">
        <f>IF(_xlfn.XLOOKUP(($A87&amp;"_"&amp;TEXT(D$2,"yyyy-mm-dd")),[1]SURVEY123!$A:$A,[1]SURVEY123!$AI:$AI,"")&lt;0,"0.0000",_xlfn.XLOOKUP(($A87&amp;"_"&amp;TEXT(D$2,"yyyy-mm-dd")),[1]SURVEY123!$A:$A,[1]SURVEY123!$AI:$AI,""))</f>
        <v/>
      </c>
      <c r="E87" s="17" t="str">
        <f>IF(_xlfn.XLOOKUP(($A87&amp;"_"&amp;TEXT(E$2,"yyyy-mm-dd")),[1]SURVEY123!$A:$A,[1]SURVEY123!$AI:$AI,"")&lt;0,"0.0000",_xlfn.XLOOKUP(($A87&amp;"_"&amp;TEXT(E$2,"yyyy-mm-dd")),[1]SURVEY123!$A:$A,[1]SURVEY123!$AI:$AI,""))</f>
        <v/>
      </c>
      <c r="F87" s="17" t="str">
        <f>IF(_xlfn.XLOOKUP(($A87&amp;"_"&amp;TEXT(F$2,"yyyy-mm-dd")),[1]SURVEY123!$A:$A,[1]SURVEY123!$AI:$AI,"")&lt;0,"0.0000",_xlfn.XLOOKUP(($A87&amp;"_"&amp;TEXT(F$2,"yyyy-mm-dd")),[1]SURVEY123!$A:$A,[1]SURVEY123!$AI:$AI,""))</f>
        <v/>
      </c>
      <c r="G87" s="17" t="str">
        <f>IF(_xlfn.XLOOKUP(($A87&amp;"_"&amp;TEXT(G$2,"yyyy-mm-dd")),[1]SURVEY123!$A:$A,[1]SURVEY123!$AI:$AI,"")&lt;0,"0.0000",_xlfn.XLOOKUP(($A87&amp;"_"&amp;TEXT(G$2,"yyyy-mm-dd")),[1]SURVEY123!$A:$A,[1]SURVEY123!$AI:$AI,""))</f>
        <v/>
      </c>
      <c r="H87" s="17">
        <f>IF(_xlfn.XLOOKUP(($A87&amp;"_"&amp;TEXT(H$2,"yyyy-mm-dd")),[1]SURVEY123!$A:$A,[1]SURVEY123!$AI:$AI,"")&lt;0,"0.0000",_xlfn.XLOOKUP(($A87&amp;"_"&amp;TEXT(H$2,"yyyy-mm-dd")),[1]SURVEY123!$A:$A,[1]SURVEY123!$AI:$AI,""))</f>
        <v>0.78780337</v>
      </c>
      <c r="I87" s="17">
        <f>IF(_xlfn.XLOOKUP(($A87&amp;"_"&amp;TEXT(I$2,"yyyy-mm-dd")),[1]SURVEY123!$A:$A,[1]SURVEY123!$AI:$AI,"")&lt;0,"0.0000",_xlfn.XLOOKUP(($A87&amp;"_"&amp;TEXT(I$2,"yyyy-mm-dd")),[1]SURVEY123!$A:$A,[1]SURVEY123!$AI:$AI,""))</f>
        <v>0.43689722999999997</v>
      </c>
      <c r="J87" s="17">
        <f>IF(_xlfn.XLOOKUP(($A87&amp;"_"&amp;TEXT(J$2,"yyyy-mm-dd")),[1]SURVEY123!$A:$A,[1]SURVEY123!$AI:$AI,"")&lt;0,"0.0000",_xlfn.XLOOKUP(($A87&amp;"_"&amp;TEXT(J$2,"yyyy-mm-dd")),[1]SURVEY123!$A:$A,[1]SURVEY123!$AI:$AI,""))</f>
        <v>0.38472689999999998</v>
      </c>
      <c r="K87" s="17">
        <f>IF(_xlfn.XLOOKUP(($A87&amp;"_"&amp;TEXT(K$2,"yyyy-mm-dd")),[1]SURVEY123!$A:$A,[1]SURVEY123!$AI:$AI,"")&lt;0,"0.0000",_xlfn.XLOOKUP(($A87&amp;"_"&amp;TEXT(K$2,"yyyy-mm-dd")),[1]SURVEY123!$A:$A,[1]SURVEY123!$AI:$AI,""))</f>
        <v>0.34398311999999998</v>
      </c>
      <c r="L87" s="17">
        <f>IF(_xlfn.XLOOKUP(($A87&amp;"_"&amp;TEXT(L$2,"yyyy-mm-dd")),[1]SURVEY123!$A:$A,[1]SURVEY123!$AI:$AI,"")&lt;0,"0.0000",_xlfn.XLOOKUP(($A87&amp;"_"&amp;TEXT(L$2,"yyyy-mm-dd")),[1]SURVEY123!$A:$A,[1]SURVEY123!$AI:$AI,""))</f>
        <v>0.34299642000000002</v>
      </c>
      <c r="M87" s="17" t="str">
        <f>IF(_xlfn.XLOOKUP(($A87&amp;"_"&amp;TEXT(M$2,"yyyy-mm-dd")),[1]SURVEY123!$A:$A,[1]SURVEY123!$AI:$AI,"")&lt;0,"0.0000",_xlfn.XLOOKUP(($A87&amp;"_"&amp;TEXT(M$2,"yyyy-mm-dd")),[1]SURVEY123!$A:$A,[1]SURVEY123!$AI:$AI,""))</f>
        <v/>
      </c>
      <c r="N87" s="17" t="str">
        <f>IF(_xlfn.XLOOKUP(($A87&amp;"_"&amp;TEXT(N$2,"yyyy-mm-dd")),[1]SURVEY123!$A:$A,[1]SURVEY123!$AI:$AI,"")&lt;0,"0.0000",_xlfn.XLOOKUP(($A87&amp;"_"&amp;TEXT(N$2,"yyyy-mm-dd")),[1]SURVEY123!$A:$A,[1]SURVEY123!$AI:$AI,""))</f>
        <v/>
      </c>
      <c r="O87" s="17" t="str">
        <f>IF(_xlfn.XLOOKUP(($A87&amp;"_"&amp;TEXT(O$2,"yyyy-mm-dd")),[1]SURVEY123!$A:$A,[1]SURVEY123!$AI:$AI,"")&lt;0,"0.0000",_xlfn.XLOOKUP(($A87&amp;"_"&amp;TEXT(O$2,"yyyy-mm-dd")),[1]SURVEY123!$A:$A,[1]SURVEY123!$AI:$AI,""))</f>
        <v/>
      </c>
      <c r="P87" s="17" t="str">
        <f>IF(_xlfn.XLOOKUP(($A87&amp;"_"&amp;TEXT(P$2,"yyyy-mm-dd")),[1]SURVEY123!$A:$A,[1]SURVEY123!$AI:$AI,"")&lt;0,"0.0000",_xlfn.XLOOKUP(($A87&amp;"_"&amp;TEXT(P$2,"yyyy-mm-dd")),[1]SURVEY123!$A:$A,[1]SURVEY123!$AI:$AI,""))</f>
        <v/>
      </c>
      <c r="Q87" s="16" t="str">
        <f>IF(_xlfn.XLOOKUP(($A87&amp;"_"&amp;TEXT(Q$2,"yyyy-mm-dd")),[1]SURVEY123!$A:$A,[1]SURVEY123!$AI:$AI,"")&lt;0,"0.0000",_xlfn.XLOOKUP(($A87&amp;"_"&amp;TEXT(Q$2,"yyyy-mm-dd")),[1]SURVEY123!$A:$A,[1]SURVEY123!$AI:$AI,""))</f>
        <v/>
      </c>
      <c r="R87" s="22">
        <f t="shared" si="5"/>
        <v>0</v>
      </c>
      <c r="S87" s="22">
        <f t="shared" si="6"/>
        <v>0</v>
      </c>
      <c r="T87" s="12" t="str" cm="1">
        <f t="array" ref="T87">_xlfn.IFS(B87="","NA",R87=0, "Excellent", S87=0, "Good", OR(S87=1, S87=2), "Fair", S87&gt;=3, "Poor")</f>
        <v>Excellent</v>
      </c>
    </row>
    <row r="88" spans="1:20">
      <c r="A88" s="3" t="s">
        <v>91</v>
      </c>
      <c r="B88" s="25" t="str">
        <f t="shared" si="4"/>
        <v/>
      </c>
      <c r="C88" s="17" t="str">
        <f>IF(_xlfn.XLOOKUP(($A88&amp;"_"&amp;TEXT(C$2,"yyyy-mm-dd")),[1]SURVEY123!$A:$A,[1]SURVEY123!$AI:$AI,"")&lt;0,"0.0000",_xlfn.XLOOKUP(($A88&amp;"_"&amp;TEXT(C$2,"yyyy-mm-dd")),[1]SURVEY123!$A:$A,[1]SURVEY123!$AI:$AI,""))</f>
        <v/>
      </c>
      <c r="D88" s="17" t="str">
        <f>IF(_xlfn.XLOOKUP(($A88&amp;"_"&amp;TEXT(D$2,"yyyy-mm-dd")),[1]SURVEY123!$A:$A,[1]SURVEY123!$AI:$AI,"")&lt;0,"0.0000",_xlfn.XLOOKUP(($A88&amp;"_"&amp;TEXT(D$2,"yyyy-mm-dd")),[1]SURVEY123!$A:$A,[1]SURVEY123!$AI:$AI,""))</f>
        <v/>
      </c>
      <c r="E88" s="17" t="str">
        <f>IF(_xlfn.XLOOKUP(($A88&amp;"_"&amp;TEXT(E$2,"yyyy-mm-dd")),[1]SURVEY123!$A:$A,[1]SURVEY123!$AI:$AI,"")&lt;0,"0.0000",_xlfn.XLOOKUP(($A88&amp;"_"&amp;TEXT(E$2,"yyyy-mm-dd")),[1]SURVEY123!$A:$A,[1]SURVEY123!$AI:$AI,""))</f>
        <v/>
      </c>
      <c r="F88" s="17" t="str">
        <f>IF(_xlfn.XLOOKUP(($A88&amp;"_"&amp;TEXT(F$2,"yyyy-mm-dd")),[1]SURVEY123!$A:$A,[1]SURVEY123!$AI:$AI,"")&lt;0,"0.0000",_xlfn.XLOOKUP(($A88&amp;"_"&amp;TEXT(F$2,"yyyy-mm-dd")),[1]SURVEY123!$A:$A,[1]SURVEY123!$AI:$AI,""))</f>
        <v/>
      </c>
      <c r="G88" s="17" t="str">
        <f>IF(_xlfn.XLOOKUP(($A88&amp;"_"&amp;TEXT(G$2,"yyyy-mm-dd")),[1]SURVEY123!$A:$A,[1]SURVEY123!$AI:$AI,"")&lt;0,"0.0000",_xlfn.XLOOKUP(($A88&amp;"_"&amp;TEXT(G$2,"yyyy-mm-dd")),[1]SURVEY123!$A:$A,[1]SURVEY123!$AI:$AI,""))</f>
        <v/>
      </c>
      <c r="H88" s="17" t="str">
        <f>IF(_xlfn.XLOOKUP(($A88&amp;"_"&amp;TEXT(H$2,"yyyy-mm-dd")),[1]SURVEY123!$A:$A,[1]SURVEY123!$AI:$AI,"")&lt;0,"0.0000",_xlfn.XLOOKUP(($A88&amp;"_"&amp;TEXT(H$2,"yyyy-mm-dd")),[1]SURVEY123!$A:$A,[1]SURVEY123!$AI:$AI,""))</f>
        <v/>
      </c>
      <c r="I88" s="17" t="str">
        <f>IF(_xlfn.XLOOKUP(($A88&amp;"_"&amp;TEXT(I$2,"yyyy-mm-dd")),[1]SURVEY123!$A:$A,[1]SURVEY123!$AI:$AI,"")&lt;0,"0.0000",_xlfn.XLOOKUP(($A88&amp;"_"&amp;TEXT(I$2,"yyyy-mm-dd")),[1]SURVEY123!$A:$A,[1]SURVEY123!$AI:$AI,""))</f>
        <v/>
      </c>
      <c r="J88" s="17" t="str">
        <f>IF(_xlfn.XLOOKUP(($A88&amp;"_"&amp;TEXT(J$2,"yyyy-mm-dd")),[1]SURVEY123!$A:$A,[1]SURVEY123!$AI:$AI,"")&lt;0,"0.0000",_xlfn.XLOOKUP(($A88&amp;"_"&amp;TEXT(J$2,"yyyy-mm-dd")),[1]SURVEY123!$A:$A,[1]SURVEY123!$AI:$AI,""))</f>
        <v/>
      </c>
      <c r="K88" s="17" t="str">
        <f>IF(_xlfn.XLOOKUP(($A88&amp;"_"&amp;TEXT(K$2,"yyyy-mm-dd")),[1]SURVEY123!$A:$A,[1]SURVEY123!$AI:$AI,"")&lt;0,"0.0000",_xlfn.XLOOKUP(($A88&amp;"_"&amp;TEXT(K$2,"yyyy-mm-dd")),[1]SURVEY123!$A:$A,[1]SURVEY123!$AI:$AI,""))</f>
        <v/>
      </c>
      <c r="L88" s="17" t="str">
        <f>IF(_xlfn.XLOOKUP(($A88&amp;"_"&amp;TEXT(L$2,"yyyy-mm-dd")),[1]SURVEY123!$A:$A,[1]SURVEY123!$AI:$AI,"")&lt;0,"0.0000",_xlfn.XLOOKUP(($A88&amp;"_"&amp;TEXT(L$2,"yyyy-mm-dd")),[1]SURVEY123!$A:$A,[1]SURVEY123!$AI:$AI,""))</f>
        <v/>
      </c>
      <c r="M88" s="17" t="str">
        <f>IF(_xlfn.XLOOKUP(($A88&amp;"_"&amp;TEXT(M$2,"yyyy-mm-dd")),[1]SURVEY123!$A:$A,[1]SURVEY123!$AI:$AI,"")&lt;0,"0.0000",_xlfn.XLOOKUP(($A88&amp;"_"&amp;TEXT(M$2,"yyyy-mm-dd")),[1]SURVEY123!$A:$A,[1]SURVEY123!$AI:$AI,""))</f>
        <v/>
      </c>
      <c r="N88" s="17" t="str">
        <f>IF(_xlfn.XLOOKUP(($A88&amp;"_"&amp;TEXT(N$2,"yyyy-mm-dd")),[1]SURVEY123!$A:$A,[1]SURVEY123!$AI:$AI,"")&lt;0,"0.0000",_xlfn.XLOOKUP(($A88&amp;"_"&amp;TEXT(N$2,"yyyy-mm-dd")),[1]SURVEY123!$A:$A,[1]SURVEY123!$AI:$AI,""))</f>
        <v/>
      </c>
      <c r="O88" s="17" t="str">
        <f>IF(_xlfn.XLOOKUP(($A88&amp;"_"&amp;TEXT(O$2,"yyyy-mm-dd")),[1]SURVEY123!$A:$A,[1]SURVEY123!$AI:$AI,"")&lt;0,"0.0000",_xlfn.XLOOKUP(($A88&amp;"_"&amp;TEXT(O$2,"yyyy-mm-dd")),[1]SURVEY123!$A:$A,[1]SURVEY123!$AI:$AI,""))</f>
        <v/>
      </c>
      <c r="P88" s="17" t="str">
        <f>IF(_xlfn.XLOOKUP(($A88&amp;"_"&amp;TEXT(P$2,"yyyy-mm-dd")),[1]SURVEY123!$A:$A,[1]SURVEY123!$AI:$AI,"")&lt;0,"0.0000",_xlfn.XLOOKUP(($A88&amp;"_"&amp;TEXT(P$2,"yyyy-mm-dd")),[1]SURVEY123!$A:$A,[1]SURVEY123!$AI:$AI,""))</f>
        <v/>
      </c>
      <c r="Q88" s="16" t="str">
        <f>IF(_xlfn.XLOOKUP(($A88&amp;"_"&amp;TEXT(Q$2,"yyyy-mm-dd")),[1]SURVEY123!$A:$A,[1]SURVEY123!$AI:$AI,"")&lt;0,"0.0000",_xlfn.XLOOKUP(($A88&amp;"_"&amp;TEXT(Q$2,"yyyy-mm-dd")),[1]SURVEY123!$A:$A,[1]SURVEY123!$AI:$AI,""))</f>
        <v/>
      </c>
      <c r="R88" s="22">
        <f t="shared" si="5"/>
        <v>0</v>
      </c>
      <c r="S88" s="22">
        <f t="shared" si="6"/>
        <v>0</v>
      </c>
      <c r="T88" s="12" t="str" cm="1">
        <f t="array" ref="T88">_xlfn.IFS(B88="","NA",R88=0, "Excellent", S88=0, "Good", OR(S88=1, S88=2), "Fair", S88&gt;=3, "Poor")</f>
        <v>NA</v>
      </c>
    </row>
    <row r="89" spans="1:20">
      <c r="A89" s="3" t="s">
        <v>92</v>
      </c>
      <c r="B89" s="25" t="str">
        <f t="shared" si="4"/>
        <v/>
      </c>
      <c r="C89" s="17" t="str">
        <f>IF(_xlfn.XLOOKUP(($A89&amp;"_"&amp;TEXT(C$2,"yyyy-mm-dd")),[1]SURVEY123!$A:$A,[1]SURVEY123!$AI:$AI,"")&lt;0,"0.0000",_xlfn.XLOOKUP(($A89&amp;"_"&amp;TEXT(C$2,"yyyy-mm-dd")),[1]SURVEY123!$A:$A,[1]SURVEY123!$AI:$AI,""))</f>
        <v/>
      </c>
      <c r="D89" s="17" t="str">
        <f>IF(_xlfn.XLOOKUP(($A89&amp;"_"&amp;TEXT(D$2,"yyyy-mm-dd")),[1]SURVEY123!$A:$A,[1]SURVEY123!$AI:$AI,"")&lt;0,"0.0000",_xlfn.XLOOKUP(($A89&amp;"_"&amp;TEXT(D$2,"yyyy-mm-dd")),[1]SURVEY123!$A:$A,[1]SURVEY123!$AI:$AI,""))</f>
        <v/>
      </c>
      <c r="E89" s="17" t="str">
        <f>IF(_xlfn.XLOOKUP(($A89&amp;"_"&amp;TEXT(E$2,"yyyy-mm-dd")),[1]SURVEY123!$A:$A,[1]SURVEY123!$AI:$AI,"")&lt;0,"0.0000",_xlfn.XLOOKUP(($A89&amp;"_"&amp;TEXT(E$2,"yyyy-mm-dd")),[1]SURVEY123!$A:$A,[1]SURVEY123!$AI:$AI,""))</f>
        <v/>
      </c>
      <c r="F89" s="17" t="str">
        <f>IF(_xlfn.XLOOKUP(($A89&amp;"_"&amp;TEXT(F$2,"yyyy-mm-dd")),[1]SURVEY123!$A:$A,[1]SURVEY123!$AI:$AI,"")&lt;0,"0.0000",_xlfn.XLOOKUP(($A89&amp;"_"&amp;TEXT(F$2,"yyyy-mm-dd")),[1]SURVEY123!$A:$A,[1]SURVEY123!$AI:$AI,""))</f>
        <v/>
      </c>
      <c r="G89" s="17" t="str">
        <f>IF(_xlfn.XLOOKUP(($A89&amp;"_"&amp;TEXT(G$2,"yyyy-mm-dd")),[1]SURVEY123!$A:$A,[1]SURVEY123!$AI:$AI,"")&lt;0,"0.0000",_xlfn.XLOOKUP(($A89&amp;"_"&amp;TEXT(G$2,"yyyy-mm-dd")),[1]SURVEY123!$A:$A,[1]SURVEY123!$AI:$AI,""))</f>
        <v/>
      </c>
      <c r="H89" s="17" t="str">
        <f>IF(_xlfn.XLOOKUP(($A89&amp;"_"&amp;TEXT(H$2,"yyyy-mm-dd")),[1]SURVEY123!$A:$A,[1]SURVEY123!$AI:$AI,"")&lt;0,"0.0000",_xlfn.XLOOKUP(($A89&amp;"_"&amp;TEXT(H$2,"yyyy-mm-dd")),[1]SURVEY123!$A:$A,[1]SURVEY123!$AI:$AI,""))</f>
        <v/>
      </c>
      <c r="I89" s="17" t="str">
        <f>IF(_xlfn.XLOOKUP(($A89&amp;"_"&amp;TEXT(I$2,"yyyy-mm-dd")),[1]SURVEY123!$A:$A,[1]SURVEY123!$AI:$AI,"")&lt;0,"0.0000",_xlfn.XLOOKUP(($A89&amp;"_"&amp;TEXT(I$2,"yyyy-mm-dd")),[1]SURVEY123!$A:$A,[1]SURVEY123!$AI:$AI,""))</f>
        <v/>
      </c>
      <c r="J89" s="17" t="str">
        <f>IF(_xlfn.XLOOKUP(($A89&amp;"_"&amp;TEXT(J$2,"yyyy-mm-dd")),[1]SURVEY123!$A:$A,[1]SURVEY123!$AI:$AI,"")&lt;0,"0.0000",_xlfn.XLOOKUP(($A89&amp;"_"&amp;TEXT(J$2,"yyyy-mm-dd")),[1]SURVEY123!$A:$A,[1]SURVEY123!$AI:$AI,""))</f>
        <v/>
      </c>
      <c r="K89" s="17" t="str">
        <f>IF(_xlfn.XLOOKUP(($A89&amp;"_"&amp;TEXT(K$2,"yyyy-mm-dd")),[1]SURVEY123!$A:$A,[1]SURVEY123!$AI:$AI,"")&lt;0,"0.0000",_xlfn.XLOOKUP(($A89&amp;"_"&amp;TEXT(K$2,"yyyy-mm-dd")),[1]SURVEY123!$A:$A,[1]SURVEY123!$AI:$AI,""))</f>
        <v/>
      </c>
      <c r="L89" s="17" t="str">
        <f>IF(_xlfn.XLOOKUP(($A89&amp;"_"&amp;TEXT(L$2,"yyyy-mm-dd")),[1]SURVEY123!$A:$A,[1]SURVEY123!$AI:$AI,"")&lt;0,"0.0000",_xlfn.XLOOKUP(($A89&amp;"_"&amp;TEXT(L$2,"yyyy-mm-dd")),[1]SURVEY123!$A:$A,[1]SURVEY123!$AI:$AI,""))</f>
        <v/>
      </c>
      <c r="M89" s="17" t="str">
        <f>IF(_xlfn.XLOOKUP(($A89&amp;"_"&amp;TEXT(M$2,"yyyy-mm-dd")),[1]SURVEY123!$A:$A,[1]SURVEY123!$AI:$AI,"")&lt;0,"0.0000",_xlfn.XLOOKUP(($A89&amp;"_"&amp;TEXT(M$2,"yyyy-mm-dd")),[1]SURVEY123!$A:$A,[1]SURVEY123!$AI:$AI,""))</f>
        <v/>
      </c>
      <c r="N89" s="17" t="str">
        <f>IF(_xlfn.XLOOKUP(($A89&amp;"_"&amp;TEXT(N$2,"yyyy-mm-dd")),[1]SURVEY123!$A:$A,[1]SURVEY123!$AI:$AI,"")&lt;0,"0.0000",_xlfn.XLOOKUP(($A89&amp;"_"&amp;TEXT(N$2,"yyyy-mm-dd")),[1]SURVEY123!$A:$A,[1]SURVEY123!$AI:$AI,""))</f>
        <v/>
      </c>
      <c r="O89" s="17" t="str">
        <f>IF(_xlfn.XLOOKUP(($A89&amp;"_"&amp;TEXT(O$2,"yyyy-mm-dd")),[1]SURVEY123!$A:$A,[1]SURVEY123!$AI:$AI,"")&lt;0,"0.0000",_xlfn.XLOOKUP(($A89&amp;"_"&amp;TEXT(O$2,"yyyy-mm-dd")),[1]SURVEY123!$A:$A,[1]SURVEY123!$AI:$AI,""))</f>
        <v/>
      </c>
      <c r="P89" s="17" t="str">
        <f>IF(_xlfn.XLOOKUP(($A89&amp;"_"&amp;TEXT(P$2,"yyyy-mm-dd")),[1]SURVEY123!$A:$A,[1]SURVEY123!$AI:$AI,"")&lt;0,"0.0000",_xlfn.XLOOKUP(($A89&amp;"_"&amp;TEXT(P$2,"yyyy-mm-dd")),[1]SURVEY123!$A:$A,[1]SURVEY123!$AI:$AI,""))</f>
        <v/>
      </c>
      <c r="Q89" s="16" t="str">
        <f>IF(_xlfn.XLOOKUP(($A89&amp;"_"&amp;TEXT(Q$2,"yyyy-mm-dd")),[1]SURVEY123!$A:$A,[1]SURVEY123!$AI:$AI,"")&lt;0,"0.0000",_xlfn.XLOOKUP(($A89&amp;"_"&amp;TEXT(Q$2,"yyyy-mm-dd")),[1]SURVEY123!$A:$A,[1]SURVEY123!$AI:$AI,""))</f>
        <v/>
      </c>
      <c r="R89" s="22">
        <f t="shared" si="5"/>
        <v>0</v>
      </c>
      <c r="S89" s="22">
        <f t="shared" si="6"/>
        <v>0</v>
      </c>
      <c r="T89" s="12" t="str" cm="1">
        <f t="array" ref="T89">_xlfn.IFS(B89="","NA",R89=0, "Excellent", S89=0, "Good", OR(S89=1, S89=2), "Fair", S89&gt;=3, "Poor")</f>
        <v>NA</v>
      </c>
    </row>
    <row r="90" spans="1:20">
      <c r="A90" s="3" t="s">
        <v>93</v>
      </c>
      <c r="B90" s="25" t="str">
        <f t="shared" si="4"/>
        <v/>
      </c>
      <c r="C90" s="17" t="str">
        <f>IF(_xlfn.XLOOKUP(($A90&amp;"_"&amp;TEXT(C$2,"yyyy-mm-dd")),[1]SURVEY123!$A:$A,[1]SURVEY123!$AI:$AI,"")&lt;0,"0.0000",_xlfn.XLOOKUP(($A90&amp;"_"&amp;TEXT(C$2,"yyyy-mm-dd")),[1]SURVEY123!$A:$A,[1]SURVEY123!$AI:$AI,""))</f>
        <v/>
      </c>
      <c r="D90" s="17" t="str">
        <f>IF(_xlfn.XLOOKUP(($A90&amp;"_"&amp;TEXT(D$2,"yyyy-mm-dd")),[1]SURVEY123!$A:$A,[1]SURVEY123!$AI:$AI,"")&lt;0,"0.0000",_xlfn.XLOOKUP(($A90&amp;"_"&amp;TEXT(D$2,"yyyy-mm-dd")),[1]SURVEY123!$A:$A,[1]SURVEY123!$AI:$AI,""))</f>
        <v/>
      </c>
      <c r="E90" s="17" t="str">
        <f>IF(_xlfn.XLOOKUP(($A90&amp;"_"&amp;TEXT(E$2,"yyyy-mm-dd")),[1]SURVEY123!$A:$A,[1]SURVEY123!$AI:$AI,"")&lt;0,"0.0000",_xlfn.XLOOKUP(($A90&amp;"_"&amp;TEXT(E$2,"yyyy-mm-dd")),[1]SURVEY123!$A:$A,[1]SURVEY123!$AI:$AI,""))</f>
        <v/>
      </c>
      <c r="F90" s="17" t="str">
        <f>IF(_xlfn.XLOOKUP(($A90&amp;"_"&amp;TEXT(F$2,"yyyy-mm-dd")),[1]SURVEY123!$A:$A,[1]SURVEY123!$AI:$AI,"")&lt;0,"0.0000",_xlfn.XLOOKUP(($A90&amp;"_"&amp;TEXT(F$2,"yyyy-mm-dd")),[1]SURVEY123!$A:$A,[1]SURVEY123!$AI:$AI,""))</f>
        <v/>
      </c>
      <c r="G90" s="17" t="str">
        <f>IF(_xlfn.XLOOKUP(($A90&amp;"_"&amp;TEXT(G$2,"yyyy-mm-dd")),[1]SURVEY123!$A:$A,[1]SURVEY123!$AI:$AI,"")&lt;0,"0.0000",_xlfn.XLOOKUP(($A90&amp;"_"&amp;TEXT(G$2,"yyyy-mm-dd")),[1]SURVEY123!$A:$A,[1]SURVEY123!$AI:$AI,""))</f>
        <v/>
      </c>
      <c r="H90" s="17" t="str">
        <f>IF(_xlfn.XLOOKUP(($A90&amp;"_"&amp;TEXT(H$2,"yyyy-mm-dd")),[1]SURVEY123!$A:$A,[1]SURVEY123!$AI:$AI,"")&lt;0,"0.0000",_xlfn.XLOOKUP(($A90&amp;"_"&amp;TEXT(H$2,"yyyy-mm-dd")),[1]SURVEY123!$A:$A,[1]SURVEY123!$AI:$AI,""))</f>
        <v/>
      </c>
      <c r="I90" s="17" t="str">
        <f>IF(_xlfn.XLOOKUP(($A90&amp;"_"&amp;TEXT(I$2,"yyyy-mm-dd")),[1]SURVEY123!$A:$A,[1]SURVEY123!$AI:$AI,"")&lt;0,"0.0000",_xlfn.XLOOKUP(($A90&amp;"_"&amp;TEXT(I$2,"yyyy-mm-dd")),[1]SURVEY123!$A:$A,[1]SURVEY123!$AI:$AI,""))</f>
        <v/>
      </c>
      <c r="J90" s="17" t="str">
        <f>IF(_xlfn.XLOOKUP(($A90&amp;"_"&amp;TEXT(J$2,"yyyy-mm-dd")),[1]SURVEY123!$A:$A,[1]SURVEY123!$AI:$AI,"")&lt;0,"0.0000",_xlfn.XLOOKUP(($A90&amp;"_"&amp;TEXT(J$2,"yyyy-mm-dd")),[1]SURVEY123!$A:$A,[1]SURVEY123!$AI:$AI,""))</f>
        <v/>
      </c>
      <c r="K90" s="17" t="str">
        <f>IF(_xlfn.XLOOKUP(($A90&amp;"_"&amp;TEXT(K$2,"yyyy-mm-dd")),[1]SURVEY123!$A:$A,[1]SURVEY123!$AI:$AI,"")&lt;0,"0.0000",_xlfn.XLOOKUP(($A90&amp;"_"&amp;TEXT(K$2,"yyyy-mm-dd")),[1]SURVEY123!$A:$A,[1]SURVEY123!$AI:$AI,""))</f>
        <v/>
      </c>
      <c r="L90" s="17" t="str">
        <f>IF(_xlfn.XLOOKUP(($A90&amp;"_"&amp;TEXT(L$2,"yyyy-mm-dd")),[1]SURVEY123!$A:$A,[1]SURVEY123!$AI:$AI,"")&lt;0,"0.0000",_xlfn.XLOOKUP(($A90&amp;"_"&amp;TEXT(L$2,"yyyy-mm-dd")),[1]SURVEY123!$A:$A,[1]SURVEY123!$AI:$AI,""))</f>
        <v/>
      </c>
      <c r="M90" s="17" t="str">
        <f>IF(_xlfn.XLOOKUP(($A90&amp;"_"&amp;TEXT(M$2,"yyyy-mm-dd")),[1]SURVEY123!$A:$A,[1]SURVEY123!$AI:$AI,"")&lt;0,"0.0000",_xlfn.XLOOKUP(($A90&amp;"_"&amp;TEXT(M$2,"yyyy-mm-dd")),[1]SURVEY123!$A:$A,[1]SURVEY123!$AI:$AI,""))</f>
        <v/>
      </c>
      <c r="N90" s="17" t="str">
        <f>IF(_xlfn.XLOOKUP(($A90&amp;"_"&amp;TEXT(N$2,"yyyy-mm-dd")),[1]SURVEY123!$A:$A,[1]SURVEY123!$AI:$AI,"")&lt;0,"0.0000",_xlfn.XLOOKUP(($A90&amp;"_"&amp;TEXT(N$2,"yyyy-mm-dd")),[1]SURVEY123!$A:$A,[1]SURVEY123!$AI:$AI,""))</f>
        <v/>
      </c>
      <c r="O90" s="17" t="str">
        <f>IF(_xlfn.XLOOKUP(($A90&amp;"_"&amp;TEXT(O$2,"yyyy-mm-dd")),[1]SURVEY123!$A:$A,[1]SURVEY123!$AI:$AI,"")&lt;0,"0.0000",_xlfn.XLOOKUP(($A90&amp;"_"&amp;TEXT(O$2,"yyyy-mm-dd")),[1]SURVEY123!$A:$A,[1]SURVEY123!$AI:$AI,""))</f>
        <v/>
      </c>
      <c r="P90" s="17" t="str">
        <f>IF(_xlfn.XLOOKUP(($A90&amp;"_"&amp;TEXT(P$2,"yyyy-mm-dd")),[1]SURVEY123!$A:$A,[1]SURVEY123!$AI:$AI,"")&lt;0,"0.0000",_xlfn.XLOOKUP(($A90&amp;"_"&amp;TEXT(P$2,"yyyy-mm-dd")),[1]SURVEY123!$A:$A,[1]SURVEY123!$AI:$AI,""))</f>
        <v/>
      </c>
      <c r="Q90" s="16" t="str">
        <f>IF(_xlfn.XLOOKUP(($A90&amp;"_"&amp;TEXT(Q$2,"yyyy-mm-dd")),[1]SURVEY123!$A:$A,[1]SURVEY123!$AI:$AI,"")&lt;0,"0.0000",_xlfn.XLOOKUP(($A90&amp;"_"&amp;TEXT(Q$2,"yyyy-mm-dd")),[1]SURVEY123!$A:$A,[1]SURVEY123!$AI:$AI,""))</f>
        <v/>
      </c>
      <c r="R90" s="22">
        <f t="shared" si="5"/>
        <v>0</v>
      </c>
      <c r="S90" s="22">
        <f t="shared" si="6"/>
        <v>0</v>
      </c>
      <c r="T90" s="12" t="str" cm="1">
        <f t="array" ref="T90">_xlfn.IFS(B90="","NA",R90=0, "Excellent", S90=0, "Good", OR(S90=1, S90=2), "Fair", S90&gt;=3, "Poor")</f>
        <v>NA</v>
      </c>
    </row>
    <row r="91" spans="1:20">
      <c r="A91" s="3" t="s">
        <v>94</v>
      </c>
      <c r="B91" s="25">
        <f t="shared" si="4"/>
        <v>0.4474771125</v>
      </c>
      <c r="C91" s="17" t="str">
        <f>IF(_xlfn.XLOOKUP(($A91&amp;"_"&amp;TEXT(C$2,"yyyy-mm-dd")),[1]SURVEY123!$A:$A,[1]SURVEY123!$AI:$AI,"")&lt;0,"0.0000",_xlfn.XLOOKUP(($A91&amp;"_"&amp;TEXT(C$2,"yyyy-mm-dd")),[1]SURVEY123!$A:$A,[1]SURVEY123!$AI:$AI,""))</f>
        <v/>
      </c>
      <c r="D91" s="17" t="str">
        <f>IF(_xlfn.XLOOKUP(($A91&amp;"_"&amp;TEXT(D$2,"yyyy-mm-dd")),[1]SURVEY123!$A:$A,[1]SURVEY123!$AI:$AI,"")&lt;0,"0.0000",_xlfn.XLOOKUP(($A91&amp;"_"&amp;TEXT(D$2,"yyyy-mm-dd")),[1]SURVEY123!$A:$A,[1]SURVEY123!$AI:$AI,""))</f>
        <v/>
      </c>
      <c r="E91" s="17" t="str">
        <f>IF(_xlfn.XLOOKUP(($A91&amp;"_"&amp;TEXT(E$2,"yyyy-mm-dd")),[1]SURVEY123!$A:$A,[1]SURVEY123!$AI:$AI,"")&lt;0,"0.0000",_xlfn.XLOOKUP(($A91&amp;"_"&amp;TEXT(E$2,"yyyy-mm-dd")),[1]SURVEY123!$A:$A,[1]SURVEY123!$AI:$AI,""))</f>
        <v/>
      </c>
      <c r="F91" s="17" t="str">
        <f>IF(_xlfn.XLOOKUP(($A91&amp;"_"&amp;TEXT(F$2,"yyyy-mm-dd")),[1]SURVEY123!$A:$A,[1]SURVEY123!$AI:$AI,"")&lt;0,"0.0000",_xlfn.XLOOKUP(($A91&amp;"_"&amp;TEXT(F$2,"yyyy-mm-dd")),[1]SURVEY123!$A:$A,[1]SURVEY123!$AI:$AI,""))</f>
        <v/>
      </c>
      <c r="G91" s="17" t="str">
        <f>IF(_xlfn.XLOOKUP(($A91&amp;"_"&amp;TEXT(G$2,"yyyy-mm-dd")),[1]SURVEY123!$A:$A,[1]SURVEY123!$AI:$AI,"")&lt;0,"0.0000",_xlfn.XLOOKUP(($A91&amp;"_"&amp;TEXT(G$2,"yyyy-mm-dd")),[1]SURVEY123!$A:$A,[1]SURVEY123!$AI:$AI,""))</f>
        <v/>
      </c>
      <c r="H91" s="17" t="str">
        <f>IF(_xlfn.XLOOKUP(($A91&amp;"_"&amp;TEXT(H$2,"yyyy-mm-dd")),[1]SURVEY123!$A:$A,[1]SURVEY123!$AI:$AI,"")&lt;0,"0.0000",_xlfn.XLOOKUP(($A91&amp;"_"&amp;TEXT(H$2,"yyyy-mm-dd")),[1]SURVEY123!$A:$A,[1]SURVEY123!$AI:$AI,""))</f>
        <v/>
      </c>
      <c r="I91" s="17">
        <f>IF(_xlfn.XLOOKUP(($A91&amp;"_"&amp;TEXT(I$2,"yyyy-mm-dd")),[1]SURVEY123!$A:$A,[1]SURVEY123!$AI:$AI,"")&lt;0,"0.0000",_xlfn.XLOOKUP(($A91&amp;"_"&amp;TEXT(I$2,"yyyy-mm-dd")),[1]SURVEY123!$A:$A,[1]SURVEY123!$AI:$AI,""))</f>
        <v>0.38529347000000003</v>
      </c>
      <c r="J91" s="17">
        <f>IF(_xlfn.XLOOKUP(($A91&amp;"_"&amp;TEXT(J$2,"yyyy-mm-dd")),[1]SURVEY123!$A:$A,[1]SURVEY123!$AI:$AI,"")&lt;0,"0.0000",_xlfn.XLOOKUP(($A91&amp;"_"&amp;TEXT(J$2,"yyyy-mm-dd")),[1]SURVEY123!$A:$A,[1]SURVEY123!$AI:$AI,""))</f>
        <v>0.45073215</v>
      </c>
      <c r="K91" s="17">
        <f>IF(_xlfn.XLOOKUP(($A91&amp;"_"&amp;TEXT(K$2,"yyyy-mm-dd")),[1]SURVEY123!$A:$A,[1]SURVEY123!$AI:$AI,"")&lt;0,"0.0000",_xlfn.XLOOKUP(($A91&amp;"_"&amp;TEXT(K$2,"yyyy-mm-dd")),[1]SURVEY123!$A:$A,[1]SURVEY123!$AI:$AI,""))</f>
        <v>0.48534832999999999</v>
      </c>
      <c r="L91" s="17">
        <f>IF(_xlfn.XLOOKUP(($A91&amp;"_"&amp;TEXT(L$2,"yyyy-mm-dd")),[1]SURVEY123!$A:$A,[1]SURVEY123!$AI:$AI,"")&lt;0,"0.0000",_xlfn.XLOOKUP(($A91&amp;"_"&amp;TEXT(L$2,"yyyy-mm-dd")),[1]SURVEY123!$A:$A,[1]SURVEY123!$AI:$AI,""))</f>
        <v>0.46853449999999996</v>
      </c>
      <c r="M91" s="17" t="str">
        <f>IF(_xlfn.XLOOKUP(($A91&amp;"_"&amp;TEXT(M$2,"yyyy-mm-dd")),[1]SURVEY123!$A:$A,[1]SURVEY123!$AI:$AI,"")&lt;0,"0.0000",_xlfn.XLOOKUP(($A91&amp;"_"&amp;TEXT(M$2,"yyyy-mm-dd")),[1]SURVEY123!$A:$A,[1]SURVEY123!$AI:$AI,""))</f>
        <v/>
      </c>
      <c r="N91" s="17" t="str">
        <f>IF(_xlfn.XLOOKUP(($A91&amp;"_"&amp;TEXT(N$2,"yyyy-mm-dd")),[1]SURVEY123!$A:$A,[1]SURVEY123!$AI:$AI,"")&lt;0,"0.0000",_xlfn.XLOOKUP(($A91&amp;"_"&amp;TEXT(N$2,"yyyy-mm-dd")),[1]SURVEY123!$A:$A,[1]SURVEY123!$AI:$AI,""))</f>
        <v/>
      </c>
      <c r="O91" s="17" t="str">
        <f>IF(_xlfn.XLOOKUP(($A91&amp;"_"&amp;TEXT(O$2,"yyyy-mm-dd")),[1]SURVEY123!$A:$A,[1]SURVEY123!$AI:$AI,"")&lt;0,"0.0000",_xlfn.XLOOKUP(($A91&amp;"_"&amp;TEXT(O$2,"yyyy-mm-dd")),[1]SURVEY123!$A:$A,[1]SURVEY123!$AI:$AI,""))</f>
        <v/>
      </c>
      <c r="P91" s="17" t="str">
        <f>IF(_xlfn.XLOOKUP(($A91&amp;"_"&amp;TEXT(P$2,"yyyy-mm-dd")),[1]SURVEY123!$A:$A,[1]SURVEY123!$AI:$AI,"")&lt;0,"0.0000",_xlfn.XLOOKUP(($A91&amp;"_"&amp;TEXT(P$2,"yyyy-mm-dd")),[1]SURVEY123!$A:$A,[1]SURVEY123!$AI:$AI,""))</f>
        <v/>
      </c>
      <c r="Q91" s="16" t="str">
        <f>IF(_xlfn.XLOOKUP(($A91&amp;"_"&amp;TEXT(Q$2,"yyyy-mm-dd")),[1]SURVEY123!$A:$A,[1]SURVEY123!$AI:$AI,"")&lt;0,"0.0000",_xlfn.XLOOKUP(($A91&amp;"_"&amp;TEXT(Q$2,"yyyy-mm-dd")),[1]SURVEY123!$A:$A,[1]SURVEY123!$AI:$AI,""))</f>
        <v/>
      </c>
      <c r="R91" s="22">
        <f t="shared" si="5"/>
        <v>0</v>
      </c>
      <c r="S91" s="22">
        <f t="shared" si="6"/>
        <v>0</v>
      </c>
      <c r="T91" s="12" t="str" cm="1">
        <f t="array" ref="T91">_xlfn.IFS(B91="","NA",R91=0, "Excellent", S91=0, "Good", OR(S91=1, S91=2), "Fair", S91&gt;=3, "Poor")</f>
        <v>Excellent</v>
      </c>
    </row>
    <row r="92" spans="1:20">
      <c r="A92" s="3" t="s">
        <v>95</v>
      </c>
      <c r="B92" s="25">
        <f t="shared" si="4"/>
        <v>8.2175399999999989E-3</v>
      </c>
      <c r="C92" s="17" t="str">
        <f>IF(_xlfn.XLOOKUP(($A92&amp;"_"&amp;TEXT(C$2,"yyyy-mm-dd")),[1]SURVEY123!$A:$A,[1]SURVEY123!$AI:$AI,"")&lt;0,"0.0000",_xlfn.XLOOKUP(($A92&amp;"_"&amp;TEXT(C$2,"yyyy-mm-dd")),[1]SURVEY123!$A:$A,[1]SURVEY123!$AI:$AI,""))</f>
        <v/>
      </c>
      <c r="D92" s="17" t="str">
        <f>IF(_xlfn.XLOOKUP(($A92&amp;"_"&amp;TEXT(D$2,"yyyy-mm-dd")),[1]SURVEY123!$A:$A,[1]SURVEY123!$AI:$AI,"")&lt;0,"0.0000",_xlfn.XLOOKUP(($A92&amp;"_"&amp;TEXT(D$2,"yyyy-mm-dd")),[1]SURVEY123!$A:$A,[1]SURVEY123!$AI:$AI,""))</f>
        <v/>
      </c>
      <c r="E92" s="17" t="str">
        <f>IF(_xlfn.XLOOKUP(($A92&amp;"_"&amp;TEXT(E$2,"yyyy-mm-dd")),[1]SURVEY123!$A:$A,[1]SURVEY123!$AI:$AI,"")&lt;0,"0.0000",_xlfn.XLOOKUP(($A92&amp;"_"&amp;TEXT(E$2,"yyyy-mm-dd")),[1]SURVEY123!$A:$A,[1]SURVEY123!$AI:$AI,""))</f>
        <v/>
      </c>
      <c r="F92" s="17" t="str">
        <f>IF(_xlfn.XLOOKUP(($A92&amp;"_"&amp;TEXT(F$2,"yyyy-mm-dd")),[1]SURVEY123!$A:$A,[1]SURVEY123!$AI:$AI,"")&lt;0,"0.0000",_xlfn.XLOOKUP(($A92&amp;"_"&amp;TEXT(F$2,"yyyy-mm-dd")),[1]SURVEY123!$A:$A,[1]SURVEY123!$AI:$AI,""))</f>
        <v/>
      </c>
      <c r="G92" s="17" t="str">
        <f>IF(_xlfn.XLOOKUP(($A92&amp;"_"&amp;TEXT(G$2,"yyyy-mm-dd")),[1]SURVEY123!$A:$A,[1]SURVEY123!$AI:$AI,"")&lt;0,"0.0000",_xlfn.XLOOKUP(($A92&amp;"_"&amp;TEXT(G$2,"yyyy-mm-dd")),[1]SURVEY123!$A:$A,[1]SURVEY123!$AI:$AI,""))</f>
        <v/>
      </c>
      <c r="H92" s="17" t="str">
        <f>IF(_xlfn.XLOOKUP(($A92&amp;"_"&amp;TEXT(H$2,"yyyy-mm-dd")),[1]SURVEY123!$A:$A,[1]SURVEY123!$AI:$AI,"")&lt;0,"0.0000",_xlfn.XLOOKUP(($A92&amp;"_"&amp;TEXT(H$2,"yyyy-mm-dd")),[1]SURVEY123!$A:$A,[1]SURVEY123!$AI:$AI,""))</f>
        <v/>
      </c>
      <c r="I92" s="17" t="str">
        <f>IF(_xlfn.XLOOKUP(($A92&amp;"_"&amp;TEXT(I$2,"yyyy-mm-dd")),[1]SURVEY123!$A:$A,[1]SURVEY123!$AI:$AI,"")&lt;0,"0.0000",_xlfn.XLOOKUP(($A92&amp;"_"&amp;TEXT(I$2,"yyyy-mm-dd")),[1]SURVEY123!$A:$A,[1]SURVEY123!$AI:$AI,""))</f>
        <v/>
      </c>
      <c r="J92" s="17" t="str">
        <f>IF(_xlfn.XLOOKUP(($A92&amp;"_"&amp;TEXT(J$2,"yyyy-mm-dd")),[1]SURVEY123!$A:$A,[1]SURVEY123!$AI:$AI,"")&lt;0,"0.0000",_xlfn.XLOOKUP(($A92&amp;"_"&amp;TEXT(J$2,"yyyy-mm-dd")),[1]SURVEY123!$A:$A,[1]SURVEY123!$AI:$AI,""))</f>
        <v/>
      </c>
      <c r="K92" s="17" t="str">
        <f>IF(_xlfn.XLOOKUP(($A92&amp;"_"&amp;TEXT(K$2,"yyyy-mm-dd")),[1]SURVEY123!$A:$A,[1]SURVEY123!$AI:$AI,"")&lt;0,"0.0000",_xlfn.XLOOKUP(($A92&amp;"_"&amp;TEXT(K$2,"yyyy-mm-dd")),[1]SURVEY123!$A:$A,[1]SURVEY123!$AI:$AI,""))</f>
        <v/>
      </c>
      <c r="L92" s="17" t="str">
        <f>IF(_xlfn.XLOOKUP(($A92&amp;"_"&amp;TEXT(L$2,"yyyy-mm-dd")),[1]SURVEY123!$A:$A,[1]SURVEY123!$AI:$AI,"")&lt;0,"0.0000",_xlfn.XLOOKUP(($A92&amp;"_"&amp;TEXT(L$2,"yyyy-mm-dd")),[1]SURVEY123!$A:$A,[1]SURVEY123!$AI:$AI,""))</f>
        <v/>
      </c>
      <c r="M92" s="17" t="str">
        <f>IF(_xlfn.XLOOKUP(($A92&amp;"_"&amp;TEXT(M$2,"yyyy-mm-dd")),[1]SURVEY123!$A:$A,[1]SURVEY123!$AI:$AI,"")&lt;0,"0.0000",_xlfn.XLOOKUP(($A92&amp;"_"&amp;TEXT(M$2,"yyyy-mm-dd")),[1]SURVEY123!$A:$A,[1]SURVEY123!$AI:$AI,""))</f>
        <v/>
      </c>
      <c r="N92" s="17">
        <f>IF(_xlfn.XLOOKUP(($A92&amp;"_"&amp;TEXT(N$2,"yyyy-mm-dd")),[1]SURVEY123!$A:$A,[1]SURVEY123!$AI:$AI,"")&lt;0,"0.0000",_xlfn.XLOOKUP(($A92&amp;"_"&amp;TEXT(N$2,"yyyy-mm-dd")),[1]SURVEY123!$A:$A,[1]SURVEY123!$AI:$AI,""))</f>
        <v>8.2175399999999989E-3</v>
      </c>
      <c r="O92" s="17" t="str">
        <f>IF(_xlfn.XLOOKUP(($A92&amp;"_"&amp;TEXT(O$2,"yyyy-mm-dd")),[1]SURVEY123!$A:$A,[1]SURVEY123!$AI:$AI,"")&lt;0,"0.0000",_xlfn.XLOOKUP(($A92&amp;"_"&amp;TEXT(O$2,"yyyy-mm-dd")),[1]SURVEY123!$A:$A,[1]SURVEY123!$AI:$AI,""))</f>
        <v/>
      </c>
      <c r="P92" s="17" t="str">
        <f>IF(_xlfn.XLOOKUP(($A92&amp;"_"&amp;TEXT(P$2,"yyyy-mm-dd")),[1]SURVEY123!$A:$A,[1]SURVEY123!$AI:$AI,"")&lt;0,"0.0000",_xlfn.XLOOKUP(($A92&amp;"_"&amp;TEXT(P$2,"yyyy-mm-dd")),[1]SURVEY123!$A:$A,[1]SURVEY123!$AI:$AI,""))</f>
        <v/>
      </c>
      <c r="Q92" s="16" t="str">
        <f>IF(_xlfn.XLOOKUP(($A92&amp;"_"&amp;TEXT(Q$2,"yyyy-mm-dd")),[1]SURVEY123!$A:$A,[1]SURVEY123!$AI:$AI,"")&lt;0,"0.0000",_xlfn.XLOOKUP(($A92&amp;"_"&amp;TEXT(Q$2,"yyyy-mm-dd")),[1]SURVEY123!$A:$A,[1]SURVEY123!$AI:$AI,""))</f>
        <v/>
      </c>
      <c r="R92" s="22">
        <f t="shared" si="5"/>
        <v>0</v>
      </c>
      <c r="S92" s="22">
        <f t="shared" si="6"/>
        <v>0</v>
      </c>
      <c r="T92" s="12" t="str" cm="1">
        <f t="array" ref="T92">_xlfn.IFS(B92="","NA",R92=0, "Excellent", S92=0, "Good", OR(S92=1, S92=2), "Fair", S92&gt;=3, "Poor")</f>
        <v>Excellent</v>
      </c>
    </row>
    <row r="93" spans="1:20">
      <c r="A93" s="3" t="s">
        <v>96</v>
      </c>
      <c r="B93" s="25" t="str">
        <f t="shared" si="4"/>
        <v/>
      </c>
      <c r="C93" s="17" t="str">
        <f>IF(_xlfn.XLOOKUP(($A93&amp;"_"&amp;TEXT(C$2,"yyyy-mm-dd")),[1]SURVEY123!$A:$A,[1]SURVEY123!$AI:$AI,"")&lt;0,"0.0000",_xlfn.XLOOKUP(($A93&amp;"_"&amp;TEXT(C$2,"yyyy-mm-dd")),[1]SURVEY123!$A:$A,[1]SURVEY123!$AI:$AI,""))</f>
        <v/>
      </c>
      <c r="D93" s="17" t="str">
        <f>IF(_xlfn.XLOOKUP(($A93&amp;"_"&amp;TEXT(D$2,"yyyy-mm-dd")),[1]SURVEY123!$A:$A,[1]SURVEY123!$AI:$AI,"")&lt;0,"0.0000",_xlfn.XLOOKUP(($A93&amp;"_"&amp;TEXT(D$2,"yyyy-mm-dd")),[1]SURVEY123!$A:$A,[1]SURVEY123!$AI:$AI,""))</f>
        <v/>
      </c>
      <c r="E93" s="17" t="str">
        <f>IF(_xlfn.XLOOKUP(($A93&amp;"_"&amp;TEXT(E$2,"yyyy-mm-dd")),[1]SURVEY123!$A:$A,[1]SURVEY123!$AI:$AI,"")&lt;0,"0.0000",_xlfn.XLOOKUP(($A93&amp;"_"&amp;TEXT(E$2,"yyyy-mm-dd")),[1]SURVEY123!$A:$A,[1]SURVEY123!$AI:$AI,""))</f>
        <v/>
      </c>
      <c r="F93" s="17" t="str">
        <f>IF(_xlfn.XLOOKUP(($A93&amp;"_"&amp;TEXT(F$2,"yyyy-mm-dd")),[1]SURVEY123!$A:$A,[1]SURVEY123!$AI:$AI,"")&lt;0,"0.0000",_xlfn.XLOOKUP(($A93&amp;"_"&amp;TEXT(F$2,"yyyy-mm-dd")),[1]SURVEY123!$A:$A,[1]SURVEY123!$AI:$AI,""))</f>
        <v/>
      </c>
      <c r="G93" s="17" t="str">
        <f>IF(_xlfn.XLOOKUP(($A93&amp;"_"&amp;TEXT(G$2,"yyyy-mm-dd")),[1]SURVEY123!$A:$A,[1]SURVEY123!$AI:$AI,"")&lt;0,"0.0000",_xlfn.XLOOKUP(($A93&amp;"_"&amp;TEXT(G$2,"yyyy-mm-dd")),[1]SURVEY123!$A:$A,[1]SURVEY123!$AI:$AI,""))</f>
        <v/>
      </c>
      <c r="H93" s="17" t="str">
        <f>IF(_xlfn.XLOOKUP(($A93&amp;"_"&amp;TEXT(H$2,"yyyy-mm-dd")),[1]SURVEY123!$A:$A,[1]SURVEY123!$AI:$AI,"")&lt;0,"0.0000",_xlfn.XLOOKUP(($A93&amp;"_"&amp;TEXT(H$2,"yyyy-mm-dd")),[1]SURVEY123!$A:$A,[1]SURVEY123!$AI:$AI,""))</f>
        <v/>
      </c>
      <c r="I93" s="17" t="str">
        <f>IF(_xlfn.XLOOKUP(($A93&amp;"_"&amp;TEXT(I$2,"yyyy-mm-dd")),[1]SURVEY123!$A:$A,[1]SURVEY123!$AI:$AI,"")&lt;0,"0.0000",_xlfn.XLOOKUP(($A93&amp;"_"&amp;TEXT(I$2,"yyyy-mm-dd")),[1]SURVEY123!$A:$A,[1]SURVEY123!$AI:$AI,""))</f>
        <v/>
      </c>
      <c r="J93" s="17" t="str">
        <f>IF(_xlfn.XLOOKUP(($A93&amp;"_"&amp;TEXT(J$2,"yyyy-mm-dd")),[1]SURVEY123!$A:$A,[1]SURVEY123!$AI:$AI,"")&lt;0,"0.0000",_xlfn.XLOOKUP(($A93&amp;"_"&amp;TEXT(J$2,"yyyy-mm-dd")),[1]SURVEY123!$A:$A,[1]SURVEY123!$AI:$AI,""))</f>
        <v/>
      </c>
      <c r="K93" s="17" t="str">
        <f>IF(_xlfn.XLOOKUP(($A93&amp;"_"&amp;TEXT(K$2,"yyyy-mm-dd")),[1]SURVEY123!$A:$A,[1]SURVEY123!$AI:$AI,"")&lt;0,"0.0000",_xlfn.XLOOKUP(($A93&amp;"_"&amp;TEXT(K$2,"yyyy-mm-dd")),[1]SURVEY123!$A:$A,[1]SURVEY123!$AI:$AI,""))</f>
        <v/>
      </c>
      <c r="L93" s="17" t="str">
        <f>IF(_xlfn.XLOOKUP(($A93&amp;"_"&amp;TEXT(L$2,"yyyy-mm-dd")),[1]SURVEY123!$A:$A,[1]SURVEY123!$AI:$AI,"")&lt;0,"0.0000",_xlfn.XLOOKUP(($A93&amp;"_"&amp;TEXT(L$2,"yyyy-mm-dd")),[1]SURVEY123!$A:$A,[1]SURVEY123!$AI:$AI,""))</f>
        <v/>
      </c>
      <c r="M93" s="17" t="str">
        <f>IF(_xlfn.XLOOKUP(($A93&amp;"_"&amp;TEXT(M$2,"yyyy-mm-dd")),[1]SURVEY123!$A:$A,[1]SURVEY123!$AI:$AI,"")&lt;0,"0.0000",_xlfn.XLOOKUP(($A93&amp;"_"&amp;TEXT(M$2,"yyyy-mm-dd")),[1]SURVEY123!$A:$A,[1]SURVEY123!$AI:$AI,""))</f>
        <v/>
      </c>
      <c r="N93" s="17" t="str">
        <f>IF(_xlfn.XLOOKUP(($A93&amp;"_"&amp;TEXT(N$2,"yyyy-mm-dd")),[1]SURVEY123!$A:$A,[1]SURVEY123!$AI:$AI,"")&lt;0,"0.0000",_xlfn.XLOOKUP(($A93&amp;"_"&amp;TEXT(N$2,"yyyy-mm-dd")),[1]SURVEY123!$A:$A,[1]SURVEY123!$AI:$AI,""))</f>
        <v/>
      </c>
      <c r="O93" s="17" t="str">
        <f>IF(_xlfn.XLOOKUP(($A93&amp;"_"&amp;TEXT(O$2,"yyyy-mm-dd")),[1]SURVEY123!$A:$A,[1]SURVEY123!$AI:$AI,"")&lt;0,"0.0000",_xlfn.XLOOKUP(($A93&amp;"_"&amp;TEXT(O$2,"yyyy-mm-dd")),[1]SURVEY123!$A:$A,[1]SURVEY123!$AI:$AI,""))</f>
        <v/>
      </c>
      <c r="P93" s="17" t="str">
        <f>IF(_xlfn.XLOOKUP(($A93&amp;"_"&amp;TEXT(P$2,"yyyy-mm-dd")),[1]SURVEY123!$A:$A,[1]SURVEY123!$AI:$AI,"")&lt;0,"0.0000",_xlfn.XLOOKUP(($A93&amp;"_"&amp;TEXT(P$2,"yyyy-mm-dd")),[1]SURVEY123!$A:$A,[1]SURVEY123!$AI:$AI,""))</f>
        <v/>
      </c>
      <c r="Q93" s="16" t="str">
        <f>IF(_xlfn.XLOOKUP(($A93&amp;"_"&amp;TEXT(Q$2,"yyyy-mm-dd")),[1]SURVEY123!$A:$A,[1]SURVEY123!$AI:$AI,"")&lt;0,"0.0000",_xlfn.XLOOKUP(($A93&amp;"_"&amp;TEXT(Q$2,"yyyy-mm-dd")),[1]SURVEY123!$A:$A,[1]SURVEY123!$AI:$AI,""))</f>
        <v/>
      </c>
      <c r="R93" s="22">
        <f t="shared" si="5"/>
        <v>0</v>
      </c>
      <c r="S93" s="22">
        <f t="shared" si="6"/>
        <v>0</v>
      </c>
      <c r="T93" s="12" t="str" cm="1">
        <f t="array" ref="T93">_xlfn.IFS(B93="","NA",R93=0, "Excellent", S93=0, "Good", OR(S93=1, S93=2), "Fair", S93&gt;=3, "Poor")</f>
        <v>NA</v>
      </c>
    </row>
    <row r="94" spans="1:20">
      <c r="A94" s="3" t="s">
        <v>97</v>
      </c>
      <c r="B94" s="25" t="str">
        <f t="shared" si="4"/>
        <v/>
      </c>
      <c r="C94" s="17" t="str">
        <f>IF(_xlfn.XLOOKUP(($A94&amp;"_"&amp;TEXT(C$2,"yyyy-mm-dd")),[1]SURVEY123!$A:$A,[1]SURVEY123!$AI:$AI,"")&lt;0,"0.0000",_xlfn.XLOOKUP(($A94&amp;"_"&amp;TEXT(C$2,"yyyy-mm-dd")),[1]SURVEY123!$A:$A,[1]SURVEY123!$AI:$AI,""))</f>
        <v/>
      </c>
      <c r="D94" s="17" t="str">
        <f>IF(_xlfn.XLOOKUP(($A94&amp;"_"&amp;TEXT(D$2,"yyyy-mm-dd")),[1]SURVEY123!$A:$A,[1]SURVEY123!$AI:$AI,"")&lt;0,"0.0000",_xlfn.XLOOKUP(($A94&amp;"_"&amp;TEXT(D$2,"yyyy-mm-dd")),[1]SURVEY123!$A:$A,[1]SURVEY123!$AI:$AI,""))</f>
        <v/>
      </c>
      <c r="E94" s="17" t="str">
        <f>IF(_xlfn.XLOOKUP(($A94&amp;"_"&amp;TEXT(E$2,"yyyy-mm-dd")),[1]SURVEY123!$A:$A,[1]SURVEY123!$AI:$AI,"")&lt;0,"0.0000",_xlfn.XLOOKUP(($A94&amp;"_"&amp;TEXT(E$2,"yyyy-mm-dd")),[1]SURVEY123!$A:$A,[1]SURVEY123!$AI:$AI,""))</f>
        <v/>
      </c>
      <c r="F94" s="17" t="str">
        <f>IF(_xlfn.XLOOKUP(($A94&amp;"_"&amp;TEXT(F$2,"yyyy-mm-dd")),[1]SURVEY123!$A:$A,[1]SURVEY123!$AI:$AI,"")&lt;0,"0.0000",_xlfn.XLOOKUP(($A94&amp;"_"&amp;TEXT(F$2,"yyyy-mm-dd")),[1]SURVEY123!$A:$A,[1]SURVEY123!$AI:$AI,""))</f>
        <v/>
      </c>
      <c r="G94" s="17" t="str">
        <f>IF(_xlfn.XLOOKUP(($A94&amp;"_"&amp;TEXT(G$2,"yyyy-mm-dd")),[1]SURVEY123!$A:$A,[1]SURVEY123!$AI:$AI,"")&lt;0,"0.0000",_xlfn.XLOOKUP(($A94&amp;"_"&amp;TEXT(G$2,"yyyy-mm-dd")),[1]SURVEY123!$A:$A,[1]SURVEY123!$AI:$AI,""))</f>
        <v/>
      </c>
      <c r="H94" s="17" t="str">
        <f>IF(_xlfn.XLOOKUP(($A94&amp;"_"&amp;TEXT(H$2,"yyyy-mm-dd")),[1]SURVEY123!$A:$A,[1]SURVEY123!$AI:$AI,"")&lt;0,"0.0000",_xlfn.XLOOKUP(($A94&amp;"_"&amp;TEXT(H$2,"yyyy-mm-dd")),[1]SURVEY123!$A:$A,[1]SURVEY123!$AI:$AI,""))</f>
        <v/>
      </c>
      <c r="I94" s="17" t="str">
        <f>IF(_xlfn.XLOOKUP(($A94&amp;"_"&amp;TEXT(I$2,"yyyy-mm-dd")),[1]SURVEY123!$A:$A,[1]SURVEY123!$AI:$AI,"")&lt;0,"0.0000",_xlfn.XLOOKUP(($A94&amp;"_"&amp;TEXT(I$2,"yyyy-mm-dd")),[1]SURVEY123!$A:$A,[1]SURVEY123!$AI:$AI,""))</f>
        <v/>
      </c>
      <c r="J94" s="17" t="str">
        <f>IF(_xlfn.XLOOKUP(($A94&amp;"_"&amp;TEXT(J$2,"yyyy-mm-dd")),[1]SURVEY123!$A:$A,[1]SURVEY123!$AI:$AI,"")&lt;0,"0.0000",_xlfn.XLOOKUP(($A94&amp;"_"&amp;TEXT(J$2,"yyyy-mm-dd")),[1]SURVEY123!$A:$A,[1]SURVEY123!$AI:$AI,""))</f>
        <v/>
      </c>
      <c r="K94" s="17" t="str">
        <f>IF(_xlfn.XLOOKUP(($A94&amp;"_"&amp;TEXT(K$2,"yyyy-mm-dd")),[1]SURVEY123!$A:$A,[1]SURVEY123!$AI:$AI,"")&lt;0,"0.0000",_xlfn.XLOOKUP(($A94&amp;"_"&amp;TEXT(K$2,"yyyy-mm-dd")),[1]SURVEY123!$A:$A,[1]SURVEY123!$AI:$AI,""))</f>
        <v/>
      </c>
      <c r="L94" s="17" t="str">
        <f>IF(_xlfn.XLOOKUP(($A94&amp;"_"&amp;TEXT(L$2,"yyyy-mm-dd")),[1]SURVEY123!$A:$A,[1]SURVEY123!$AI:$AI,"")&lt;0,"0.0000",_xlfn.XLOOKUP(($A94&amp;"_"&amp;TEXT(L$2,"yyyy-mm-dd")),[1]SURVEY123!$A:$A,[1]SURVEY123!$AI:$AI,""))</f>
        <v/>
      </c>
      <c r="M94" s="17" t="str">
        <f>IF(_xlfn.XLOOKUP(($A94&amp;"_"&amp;TEXT(M$2,"yyyy-mm-dd")),[1]SURVEY123!$A:$A,[1]SURVEY123!$AI:$AI,"")&lt;0,"0.0000",_xlfn.XLOOKUP(($A94&amp;"_"&amp;TEXT(M$2,"yyyy-mm-dd")),[1]SURVEY123!$A:$A,[1]SURVEY123!$AI:$AI,""))</f>
        <v/>
      </c>
      <c r="N94" s="17" t="str">
        <f>IF(_xlfn.XLOOKUP(($A94&amp;"_"&amp;TEXT(N$2,"yyyy-mm-dd")),[1]SURVEY123!$A:$A,[1]SURVEY123!$AI:$AI,"")&lt;0,"0.0000",_xlfn.XLOOKUP(($A94&amp;"_"&amp;TEXT(N$2,"yyyy-mm-dd")),[1]SURVEY123!$A:$A,[1]SURVEY123!$AI:$AI,""))</f>
        <v/>
      </c>
      <c r="O94" s="17" t="str">
        <f>IF(_xlfn.XLOOKUP(($A94&amp;"_"&amp;TEXT(O$2,"yyyy-mm-dd")),[1]SURVEY123!$A:$A,[1]SURVEY123!$AI:$AI,"")&lt;0,"0.0000",_xlfn.XLOOKUP(($A94&amp;"_"&amp;TEXT(O$2,"yyyy-mm-dd")),[1]SURVEY123!$A:$A,[1]SURVEY123!$AI:$AI,""))</f>
        <v/>
      </c>
      <c r="P94" s="17" t="str">
        <f>IF(_xlfn.XLOOKUP(($A94&amp;"_"&amp;TEXT(P$2,"yyyy-mm-dd")),[1]SURVEY123!$A:$A,[1]SURVEY123!$AI:$AI,"")&lt;0,"0.0000",_xlfn.XLOOKUP(($A94&amp;"_"&amp;TEXT(P$2,"yyyy-mm-dd")),[1]SURVEY123!$A:$A,[1]SURVEY123!$AI:$AI,""))</f>
        <v/>
      </c>
      <c r="Q94" s="16" t="str">
        <f>IF(_xlfn.XLOOKUP(($A94&amp;"_"&amp;TEXT(Q$2,"yyyy-mm-dd")),[1]SURVEY123!$A:$A,[1]SURVEY123!$AI:$AI,"")&lt;0,"0.0000",_xlfn.XLOOKUP(($A94&amp;"_"&amp;TEXT(Q$2,"yyyy-mm-dd")),[1]SURVEY123!$A:$A,[1]SURVEY123!$AI:$AI,""))</f>
        <v/>
      </c>
      <c r="R94" s="22">
        <f t="shared" si="5"/>
        <v>0</v>
      </c>
      <c r="S94" s="22">
        <f t="shared" si="6"/>
        <v>0</v>
      </c>
      <c r="T94" s="12" t="str" cm="1">
        <f t="array" ref="T94">_xlfn.IFS(B94="","NA",R94=0, "Excellent", S94=0, "Good", OR(S94=1, S94=2), "Fair", S94&gt;=3, "Poor")</f>
        <v>NA</v>
      </c>
    </row>
    <row r="95" spans="1:20">
      <c r="A95" s="3" t="s">
        <v>98</v>
      </c>
      <c r="B95" s="25">
        <f t="shared" si="4"/>
        <v>9.0065823749999996E-2</v>
      </c>
      <c r="C95" s="17">
        <f>IF(_xlfn.XLOOKUP(($A95&amp;"_"&amp;TEXT(C$2,"yyyy-mm-dd")),[1]SURVEY123!$A:$A,[1]SURVEY123!$AI:$AI,"")&lt;0,"0.0000",_xlfn.XLOOKUP(($A95&amp;"_"&amp;TEXT(C$2,"yyyy-mm-dd")),[1]SURVEY123!$A:$A,[1]SURVEY123!$AI:$AI,""))</f>
        <v>6.7130540000000016E-2</v>
      </c>
      <c r="D95" s="17" t="str">
        <f>IF(_xlfn.XLOOKUP(($A95&amp;"_"&amp;TEXT(D$2,"yyyy-mm-dd")),[1]SURVEY123!$A:$A,[1]SURVEY123!$AI:$AI,"")&lt;0,"0.0000",_xlfn.XLOOKUP(($A95&amp;"_"&amp;TEXT(D$2,"yyyy-mm-dd")),[1]SURVEY123!$A:$A,[1]SURVEY123!$AI:$AI,""))</f>
        <v/>
      </c>
      <c r="E95" s="17">
        <f>IF(_xlfn.XLOOKUP(($A95&amp;"_"&amp;TEXT(E$2,"yyyy-mm-dd")),[1]SURVEY123!$A:$A,[1]SURVEY123!$AI:$AI,"")&lt;0,"0.0000",_xlfn.XLOOKUP(($A95&amp;"_"&amp;TEXT(E$2,"yyyy-mm-dd")),[1]SURVEY123!$A:$A,[1]SURVEY123!$AI:$AI,""))</f>
        <v>0.17088865</v>
      </c>
      <c r="F95" s="17">
        <f>IF(_xlfn.XLOOKUP(($A95&amp;"_"&amp;TEXT(F$2,"yyyy-mm-dd")),[1]SURVEY123!$A:$A,[1]SURVEY123!$AI:$AI,"")&lt;0,"0.0000",_xlfn.XLOOKUP(($A95&amp;"_"&amp;TEXT(F$2,"yyyy-mm-dd")),[1]SURVEY123!$A:$A,[1]SURVEY123!$AI:$AI,""))</f>
        <v>0.17212240000000001</v>
      </c>
      <c r="G95" s="17">
        <f>IF(_xlfn.XLOOKUP(($A95&amp;"_"&amp;TEXT(G$2,"yyyy-mm-dd")),[1]SURVEY123!$A:$A,[1]SURVEY123!$AI:$AI,"")&lt;0,"0.0000",_xlfn.XLOOKUP(($A95&amp;"_"&amp;TEXT(G$2,"yyyy-mm-dd")),[1]SURVEY123!$A:$A,[1]SURVEY123!$AI:$AI,""))</f>
        <v>0.14689140999999997</v>
      </c>
      <c r="H95" s="17" t="str">
        <f>IF(_xlfn.XLOOKUP(($A95&amp;"_"&amp;TEXT(H$2,"yyyy-mm-dd")),[1]SURVEY123!$A:$A,[1]SURVEY123!$AI:$AI,"")&lt;0,"0.0000",_xlfn.XLOOKUP(($A95&amp;"_"&amp;TEXT(H$2,"yyyy-mm-dd")),[1]SURVEY123!$A:$A,[1]SURVEY123!$AI:$AI,""))</f>
        <v/>
      </c>
      <c r="I95" s="17" t="str">
        <f>IF(_xlfn.XLOOKUP(($A95&amp;"_"&amp;TEXT(I$2,"yyyy-mm-dd")),[1]SURVEY123!$A:$A,[1]SURVEY123!$AI:$AI,"")&lt;0,"0.0000",_xlfn.XLOOKUP(($A95&amp;"_"&amp;TEXT(I$2,"yyyy-mm-dd")),[1]SURVEY123!$A:$A,[1]SURVEY123!$AI:$AI,""))</f>
        <v/>
      </c>
      <c r="J95" s="17" t="str">
        <f>IF(_xlfn.XLOOKUP(($A95&amp;"_"&amp;TEXT(J$2,"yyyy-mm-dd")),[1]SURVEY123!$A:$A,[1]SURVEY123!$AI:$AI,"")&lt;0,"0.0000",_xlfn.XLOOKUP(($A95&amp;"_"&amp;TEXT(J$2,"yyyy-mm-dd")),[1]SURVEY123!$A:$A,[1]SURVEY123!$AI:$AI,""))</f>
        <v/>
      </c>
      <c r="K95" s="17">
        <f>IF(_xlfn.XLOOKUP(($A95&amp;"_"&amp;TEXT(K$2,"yyyy-mm-dd")),[1]SURVEY123!$A:$A,[1]SURVEY123!$AI:$AI,"")&lt;0,"0.0000",_xlfn.XLOOKUP(($A95&amp;"_"&amp;TEXT(K$2,"yyyy-mm-dd")),[1]SURVEY123!$A:$A,[1]SURVEY123!$AI:$AI,""))</f>
        <v>9.415511E-2</v>
      </c>
      <c r="L95" s="17">
        <f>IF(_xlfn.XLOOKUP(($A95&amp;"_"&amp;TEXT(L$2,"yyyy-mm-dd")),[1]SURVEY123!$A:$A,[1]SURVEY123!$AI:$AI,"")&lt;0,"0.0000",_xlfn.XLOOKUP(($A95&amp;"_"&amp;TEXT(L$2,"yyyy-mm-dd")),[1]SURVEY123!$A:$A,[1]SURVEY123!$AI:$AI,""))</f>
        <v>5.49527E-2</v>
      </c>
      <c r="M95" s="17">
        <f>IF(_xlfn.XLOOKUP(($A95&amp;"_"&amp;TEXT(M$2,"yyyy-mm-dd")),[1]SURVEY123!$A:$A,[1]SURVEY123!$AI:$AI,"")&lt;0,"0.0000",_xlfn.XLOOKUP(($A95&amp;"_"&amp;TEXT(M$2,"yyyy-mm-dd")),[1]SURVEY123!$A:$A,[1]SURVEY123!$AI:$AI,""))</f>
        <v>6.9620100000000002E-3</v>
      </c>
      <c r="N95" s="17">
        <f>IF(_xlfn.XLOOKUP(($A95&amp;"_"&amp;TEXT(N$2,"yyyy-mm-dd")),[1]SURVEY123!$A:$A,[1]SURVEY123!$AI:$AI,"")&lt;0,"0.0000",_xlfn.XLOOKUP(($A95&amp;"_"&amp;TEXT(N$2,"yyyy-mm-dd")),[1]SURVEY123!$A:$A,[1]SURVEY123!$AI:$AI,""))</f>
        <v>7.4237700000000005E-3</v>
      </c>
      <c r="O95" s="17" t="str">
        <f>IF(_xlfn.XLOOKUP(($A95&amp;"_"&amp;TEXT(O$2,"yyyy-mm-dd")),[1]SURVEY123!$A:$A,[1]SURVEY123!$AI:$AI,"")&lt;0,"0.0000",_xlfn.XLOOKUP(($A95&amp;"_"&amp;TEXT(O$2,"yyyy-mm-dd")),[1]SURVEY123!$A:$A,[1]SURVEY123!$AI:$AI,""))</f>
        <v/>
      </c>
      <c r="P95" s="17" t="str">
        <f>IF(_xlfn.XLOOKUP(($A95&amp;"_"&amp;TEXT(P$2,"yyyy-mm-dd")),[1]SURVEY123!$A:$A,[1]SURVEY123!$AI:$AI,"")&lt;0,"0.0000",_xlfn.XLOOKUP(($A95&amp;"_"&amp;TEXT(P$2,"yyyy-mm-dd")),[1]SURVEY123!$A:$A,[1]SURVEY123!$AI:$AI,""))</f>
        <v/>
      </c>
      <c r="Q95" s="16" t="str">
        <f>IF(_xlfn.XLOOKUP(($A95&amp;"_"&amp;TEXT(Q$2,"yyyy-mm-dd")),[1]SURVEY123!$A:$A,[1]SURVEY123!$AI:$AI,"")&lt;0,"0.0000",_xlfn.XLOOKUP(($A95&amp;"_"&amp;TEXT(Q$2,"yyyy-mm-dd")),[1]SURVEY123!$A:$A,[1]SURVEY123!$AI:$AI,""))</f>
        <v/>
      </c>
      <c r="R95" s="22">
        <f t="shared" si="5"/>
        <v>0</v>
      </c>
      <c r="S95" s="22">
        <f t="shared" si="6"/>
        <v>0</v>
      </c>
      <c r="T95" s="12" t="str" cm="1">
        <f t="array" ref="T95">_xlfn.IFS(B95="","NA",R95=0, "Excellent", S95=0, "Good", OR(S95=1, S95=2), "Fair", S95&gt;=3, "Poor")</f>
        <v>Excellent</v>
      </c>
    </row>
    <row r="96" spans="1:20">
      <c r="A96" s="3" t="s">
        <v>99</v>
      </c>
      <c r="B96" s="25">
        <f t="shared" si="4"/>
        <v>0.14108106499999998</v>
      </c>
      <c r="C96" s="17">
        <f>IF(_xlfn.XLOOKUP(($A96&amp;"_"&amp;TEXT(C$2,"yyyy-mm-dd")),[1]SURVEY123!$A:$A,[1]SURVEY123!$AI:$AI,"")&lt;0,"0.0000",_xlfn.XLOOKUP(($A96&amp;"_"&amp;TEXT(C$2,"yyyy-mm-dd")),[1]SURVEY123!$A:$A,[1]SURVEY123!$AI:$AI,""))</f>
        <v>0.14741914</v>
      </c>
      <c r="D96" s="17" t="str">
        <f>IF(_xlfn.XLOOKUP(($A96&amp;"_"&amp;TEXT(D$2,"yyyy-mm-dd")),[1]SURVEY123!$A:$A,[1]SURVEY123!$AI:$AI,"")&lt;0,"0.0000",_xlfn.XLOOKUP(($A96&amp;"_"&amp;TEXT(D$2,"yyyy-mm-dd")),[1]SURVEY123!$A:$A,[1]SURVEY123!$AI:$AI,""))</f>
        <v/>
      </c>
      <c r="E96" s="17">
        <f>IF(_xlfn.XLOOKUP(($A96&amp;"_"&amp;TEXT(E$2,"yyyy-mm-dd")),[1]SURVEY123!$A:$A,[1]SURVEY123!$AI:$AI,"")&lt;0,"0.0000",_xlfn.XLOOKUP(($A96&amp;"_"&amp;TEXT(E$2,"yyyy-mm-dd")),[1]SURVEY123!$A:$A,[1]SURVEY123!$AI:$AI,""))</f>
        <v>0.22180709999999998</v>
      </c>
      <c r="F96" s="17">
        <f>IF(_xlfn.XLOOKUP(($A96&amp;"_"&amp;TEXT(F$2,"yyyy-mm-dd")),[1]SURVEY123!$A:$A,[1]SURVEY123!$AI:$AI,"")&lt;0,"0.0000",_xlfn.XLOOKUP(($A96&amp;"_"&amp;TEXT(F$2,"yyyy-mm-dd")),[1]SURVEY123!$A:$A,[1]SURVEY123!$AI:$AI,""))</f>
        <v>1.4006279999999999E-2</v>
      </c>
      <c r="G96" s="17">
        <f>IF(_xlfn.XLOOKUP(($A96&amp;"_"&amp;TEXT(G$2,"yyyy-mm-dd")),[1]SURVEY123!$A:$A,[1]SURVEY123!$AI:$AI,"")&lt;0,"0.0000",_xlfn.XLOOKUP(($A96&amp;"_"&amp;TEXT(G$2,"yyyy-mm-dd")),[1]SURVEY123!$A:$A,[1]SURVEY123!$AI:$AI,""))</f>
        <v>9.5350690000000002E-2</v>
      </c>
      <c r="H96" s="17" t="str">
        <f>IF(_xlfn.XLOOKUP(($A96&amp;"_"&amp;TEXT(H$2,"yyyy-mm-dd")),[1]SURVEY123!$A:$A,[1]SURVEY123!$AI:$AI,"")&lt;0,"0.0000",_xlfn.XLOOKUP(($A96&amp;"_"&amp;TEXT(H$2,"yyyy-mm-dd")),[1]SURVEY123!$A:$A,[1]SURVEY123!$AI:$AI,""))</f>
        <v/>
      </c>
      <c r="I96" s="17" t="str">
        <f>IF(_xlfn.XLOOKUP(($A96&amp;"_"&amp;TEXT(I$2,"yyyy-mm-dd")),[1]SURVEY123!$A:$A,[1]SURVEY123!$AI:$AI,"")&lt;0,"0.0000",_xlfn.XLOOKUP(($A96&amp;"_"&amp;TEXT(I$2,"yyyy-mm-dd")),[1]SURVEY123!$A:$A,[1]SURVEY123!$AI:$AI,""))</f>
        <v/>
      </c>
      <c r="J96" s="17" t="str">
        <f>IF(_xlfn.XLOOKUP(($A96&amp;"_"&amp;TEXT(J$2,"yyyy-mm-dd")),[1]SURVEY123!$A:$A,[1]SURVEY123!$AI:$AI,"")&lt;0,"0.0000",_xlfn.XLOOKUP(($A96&amp;"_"&amp;TEXT(J$2,"yyyy-mm-dd")),[1]SURVEY123!$A:$A,[1]SURVEY123!$AI:$AI,""))</f>
        <v/>
      </c>
      <c r="K96" s="17">
        <f>IF(_xlfn.XLOOKUP(($A96&amp;"_"&amp;TEXT(K$2,"yyyy-mm-dd")),[1]SURVEY123!$A:$A,[1]SURVEY123!$AI:$AI,"")&lt;0,"0.0000",_xlfn.XLOOKUP(($A96&amp;"_"&amp;TEXT(K$2,"yyyy-mm-dd")),[1]SURVEY123!$A:$A,[1]SURVEY123!$AI:$AI,""))</f>
        <v>2.1961729999999999E-2</v>
      </c>
      <c r="L96" s="17">
        <f>IF(_xlfn.XLOOKUP(($A96&amp;"_"&amp;TEXT(L$2,"yyyy-mm-dd")),[1]SURVEY123!$A:$A,[1]SURVEY123!$AI:$AI,"")&lt;0,"0.0000",_xlfn.XLOOKUP(($A96&amp;"_"&amp;TEXT(L$2,"yyyy-mm-dd")),[1]SURVEY123!$A:$A,[1]SURVEY123!$AI:$AI,""))</f>
        <v>0.35368508000000004</v>
      </c>
      <c r="M96" s="17">
        <f>IF(_xlfn.XLOOKUP(($A96&amp;"_"&amp;TEXT(M$2,"yyyy-mm-dd")),[1]SURVEY123!$A:$A,[1]SURVEY123!$AI:$AI,"")&lt;0,"0.0000",_xlfn.XLOOKUP(($A96&amp;"_"&amp;TEXT(M$2,"yyyy-mm-dd")),[1]SURVEY123!$A:$A,[1]SURVEY123!$AI:$AI,""))</f>
        <v>0.1335567</v>
      </c>
      <c r="N96" s="17">
        <f>IF(_xlfn.XLOOKUP(($A96&amp;"_"&amp;TEXT(N$2,"yyyy-mm-dd")),[1]SURVEY123!$A:$A,[1]SURVEY123!$AI:$AI,"")&lt;0,"0.0000",_xlfn.XLOOKUP(($A96&amp;"_"&amp;TEXT(N$2,"yyyy-mm-dd")),[1]SURVEY123!$A:$A,[1]SURVEY123!$AI:$AI,""))</f>
        <v>0.14086179999999998</v>
      </c>
      <c r="O96" s="17" t="str">
        <f>IF(_xlfn.XLOOKUP(($A96&amp;"_"&amp;TEXT(O$2,"yyyy-mm-dd")),[1]SURVEY123!$A:$A,[1]SURVEY123!$AI:$AI,"")&lt;0,"0.0000",_xlfn.XLOOKUP(($A96&amp;"_"&amp;TEXT(O$2,"yyyy-mm-dd")),[1]SURVEY123!$A:$A,[1]SURVEY123!$AI:$AI,""))</f>
        <v/>
      </c>
      <c r="P96" s="17" t="str">
        <f>IF(_xlfn.XLOOKUP(($A96&amp;"_"&amp;TEXT(P$2,"yyyy-mm-dd")),[1]SURVEY123!$A:$A,[1]SURVEY123!$AI:$AI,"")&lt;0,"0.0000",_xlfn.XLOOKUP(($A96&amp;"_"&amp;TEXT(P$2,"yyyy-mm-dd")),[1]SURVEY123!$A:$A,[1]SURVEY123!$AI:$AI,""))</f>
        <v/>
      </c>
      <c r="Q96" s="16" t="str">
        <f>IF(_xlfn.XLOOKUP(($A96&amp;"_"&amp;TEXT(Q$2,"yyyy-mm-dd")),[1]SURVEY123!$A:$A,[1]SURVEY123!$AI:$AI,"")&lt;0,"0.0000",_xlfn.XLOOKUP(($A96&amp;"_"&amp;TEXT(Q$2,"yyyy-mm-dd")),[1]SURVEY123!$A:$A,[1]SURVEY123!$AI:$AI,""))</f>
        <v/>
      </c>
      <c r="R96" s="22">
        <f t="shared" si="5"/>
        <v>0</v>
      </c>
      <c r="S96" s="22">
        <f t="shared" si="6"/>
        <v>0</v>
      </c>
      <c r="T96" s="12" t="str" cm="1">
        <f t="array" ref="T96">_xlfn.IFS(B96="","NA",R96=0, "Excellent", S96=0, "Good", OR(S96=1, S96=2), "Fair", S96&gt;=3, "Poor")</f>
        <v>Excellent</v>
      </c>
    </row>
    <row r="97" spans="1:20">
      <c r="A97" s="3" t="s">
        <v>100</v>
      </c>
      <c r="B97" s="25">
        <f t="shared" si="4"/>
        <v>0.61214831199999997</v>
      </c>
      <c r="C97" s="17" t="str">
        <f>IF(_xlfn.XLOOKUP(($A97&amp;"_"&amp;TEXT(C$2,"yyyy-mm-dd")),[1]SURVEY123!$A:$A,[1]SURVEY123!$AI:$AI,"")&lt;0,"0.0000",_xlfn.XLOOKUP(($A97&amp;"_"&amp;TEXT(C$2,"yyyy-mm-dd")),[1]SURVEY123!$A:$A,[1]SURVEY123!$AI:$AI,""))</f>
        <v/>
      </c>
      <c r="D97" s="17" t="str">
        <f>IF(_xlfn.XLOOKUP(($A97&amp;"_"&amp;TEXT(D$2,"yyyy-mm-dd")),[1]SURVEY123!$A:$A,[1]SURVEY123!$AI:$AI,"")&lt;0,"0.0000",_xlfn.XLOOKUP(($A97&amp;"_"&amp;TEXT(D$2,"yyyy-mm-dd")),[1]SURVEY123!$A:$A,[1]SURVEY123!$AI:$AI,""))</f>
        <v/>
      </c>
      <c r="E97" s="17" t="str">
        <f>IF(_xlfn.XLOOKUP(($A97&amp;"_"&amp;TEXT(E$2,"yyyy-mm-dd")),[1]SURVEY123!$A:$A,[1]SURVEY123!$AI:$AI,"")&lt;0,"0.0000",_xlfn.XLOOKUP(($A97&amp;"_"&amp;TEXT(E$2,"yyyy-mm-dd")),[1]SURVEY123!$A:$A,[1]SURVEY123!$AI:$AI,""))</f>
        <v/>
      </c>
      <c r="F97" s="17" t="str">
        <f>IF(_xlfn.XLOOKUP(($A97&amp;"_"&amp;TEXT(F$2,"yyyy-mm-dd")),[1]SURVEY123!$A:$A,[1]SURVEY123!$AI:$AI,"")&lt;0,"0.0000",_xlfn.XLOOKUP(($A97&amp;"_"&amp;TEXT(F$2,"yyyy-mm-dd")),[1]SURVEY123!$A:$A,[1]SURVEY123!$AI:$AI,""))</f>
        <v/>
      </c>
      <c r="G97" s="17" t="str">
        <f>IF(_xlfn.XLOOKUP(($A97&amp;"_"&amp;TEXT(G$2,"yyyy-mm-dd")),[1]SURVEY123!$A:$A,[1]SURVEY123!$AI:$AI,"")&lt;0,"0.0000",_xlfn.XLOOKUP(($A97&amp;"_"&amp;TEXT(G$2,"yyyy-mm-dd")),[1]SURVEY123!$A:$A,[1]SURVEY123!$AI:$AI,""))</f>
        <v/>
      </c>
      <c r="H97" s="17" t="str">
        <f>IF(_xlfn.XLOOKUP(($A97&amp;"_"&amp;TEXT(H$2,"yyyy-mm-dd")),[1]SURVEY123!$A:$A,[1]SURVEY123!$AI:$AI,"")&lt;0,"0.0000",_xlfn.XLOOKUP(($A97&amp;"_"&amp;TEXT(H$2,"yyyy-mm-dd")),[1]SURVEY123!$A:$A,[1]SURVEY123!$AI:$AI,""))</f>
        <v/>
      </c>
      <c r="I97" s="17">
        <f>IF(_xlfn.XLOOKUP(($A97&amp;"_"&amp;TEXT(I$2,"yyyy-mm-dd")),[1]SURVEY123!$A:$A,[1]SURVEY123!$AI:$AI,"")&lt;0,"0.0000",_xlfn.XLOOKUP(($A97&amp;"_"&amp;TEXT(I$2,"yyyy-mm-dd")),[1]SURVEY123!$A:$A,[1]SURVEY123!$AI:$AI,""))</f>
        <v>0.76904530000000004</v>
      </c>
      <c r="J97" s="17">
        <f>IF(_xlfn.XLOOKUP(($A97&amp;"_"&amp;TEXT(J$2,"yyyy-mm-dd")),[1]SURVEY123!$A:$A,[1]SURVEY123!$AI:$AI,"")&lt;0,"0.0000",_xlfn.XLOOKUP(($A97&amp;"_"&amp;TEXT(J$2,"yyyy-mm-dd")),[1]SURVEY123!$A:$A,[1]SURVEY123!$AI:$AI,""))</f>
        <v>0.90021040000000008</v>
      </c>
      <c r="K97" s="17">
        <f>IF(_xlfn.XLOOKUP(($A97&amp;"_"&amp;TEXT(K$2,"yyyy-mm-dd")),[1]SURVEY123!$A:$A,[1]SURVEY123!$AI:$AI,"")&lt;0,"0.0000",_xlfn.XLOOKUP(($A97&amp;"_"&amp;TEXT(K$2,"yyyy-mm-dd")),[1]SURVEY123!$A:$A,[1]SURVEY123!$AI:$AI,""))</f>
        <v>6.6061000000000006E-4</v>
      </c>
      <c r="L97" s="17">
        <f>IF(_xlfn.XLOOKUP(($A97&amp;"_"&amp;TEXT(L$2,"yyyy-mm-dd")),[1]SURVEY123!$A:$A,[1]SURVEY123!$AI:$AI,"")&lt;0,"0.0000",_xlfn.XLOOKUP(($A97&amp;"_"&amp;TEXT(L$2,"yyyy-mm-dd")),[1]SURVEY123!$A:$A,[1]SURVEY123!$AI:$AI,""))</f>
        <v>0.63460159999999999</v>
      </c>
      <c r="M97" s="17">
        <f>IF(_xlfn.XLOOKUP(($A97&amp;"_"&amp;TEXT(M$2,"yyyy-mm-dd")),[1]SURVEY123!$A:$A,[1]SURVEY123!$AI:$AI,"")&lt;0,"0.0000",_xlfn.XLOOKUP(($A97&amp;"_"&amp;TEXT(M$2,"yyyy-mm-dd")),[1]SURVEY123!$A:$A,[1]SURVEY123!$AI:$AI,""))</f>
        <v>0.75622364999999991</v>
      </c>
      <c r="N97" s="17" t="str">
        <f>IF(_xlfn.XLOOKUP(($A97&amp;"_"&amp;TEXT(N$2,"yyyy-mm-dd")),[1]SURVEY123!$A:$A,[1]SURVEY123!$AI:$AI,"")&lt;0,"0.0000",_xlfn.XLOOKUP(($A97&amp;"_"&amp;TEXT(N$2,"yyyy-mm-dd")),[1]SURVEY123!$A:$A,[1]SURVEY123!$AI:$AI,""))</f>
        <v>0.0000</v>
      </c>
      <c r="O97" s="17" t="str">
        <f>IF(_xlfn.XLOOKUP(($A97&amp;"_"&amp;TEXT(O$2,"yyyy-mm-dd")),[1]SURVEY123!$A:$A,[1]SURVEY123!$AI:$AI,"")&lt;0,"0.0000",_xlfn.XLOOKUP(($A97&amp;"_"&amp;TEXT(O$2,"yyyy-mm-dd")),[1]SURVEY123!$A:$A,[1]SURVEY123!$AI:$AI,""))</f>
        <v/>
      </c>
      <c r="P97" s="17" t="str">
        <f>IF(_xlfn.XLOOKUP(($A97&amp;"_"&amp;TEXT(P$2,"yyyy-mm-dd")),[1]SURVEY123!$A:$A,[1]SURVEY123!$AI:$AI,"")&lt;0,"0.0000",_xlfn.XLOOKUP(($A97&amp;"_"&amp;TEXT(P$2,"yyyy-mm-dd")),[1]SURVEY123!$A:$A,[1]SURVEY123!$AI:$AI,""))</f>
        <v/>
      </c>
      <c r="Q97" s="16" t="str">
        <f>IF(_xlfn.XLOOKUP(($A97&amp;"_"&amp;TEXT(Q$2,"yyyy-mm-dd")),[1]SURVEY123!$A:$A,[1]SURVEY123!$AI:$AI,"")&lt;0,"0.0000",_xlfn.XLOOKUP(($A97&amp;"_"&amp;TEXT(Q$2,"yyyy-mm-dd")),[1]SURVEY123!$A:$A,[1]SURVEY123!$AI:$AI,""))</f>
        <v/>
      </c>
      <c r="R97" s="22">
        <f t="shared" si="5"/>
        <v>0</v>
      </c>
      <c r="S97" s="22">
        <f t="shared" si="6"/>
        <v>0</v>
      </c>
      <c r="T97" s="12" t="str" cm="1">
        <f t="array" ref="T97">_xlfn.IFS(B97="","NA",R97=0, "Excellent", S97=0, "Good", OR(S97=1, S97=2), "Fair", S97&gt;=3, "Poor")</f>
        <v>Excellent</v>
      </c>
    </row>
    <row r="98" spans="1:20">
      <c r="A98" s="3" t="s">
        <v>101</v>
      </c>
      <c r="B98" s="25">
        <f t="shared" si="4"/>
        <v>8.6756441999999989E-2</v>
      </c>
      <c r="C98" s="17">
        <f>IF(_xlfn.XLOOKUP(($A98&amp;"_"&amp;TEXT(C$2,"yyyy-mm-dd")),[1]SURVEY123!$A:$A,[1]SURVEY123!$AI:$AI,"")&lt;0,"0.0000",_xlfn.XLOOKUP(($A98&amp;"_"&amp;TEXT(C$2,"yyyy-mm-dd")),[1]SURVEY123!$A:$A,[1]SURVEY123!$AI:$AI,""))</f>
        <v>0.11323040999999999</v>
      </c>
      <c r="D98" s="17">
        <f>IF(_xlfn.XLOOKUP(($A98&amp;"_"&amp;TEXT(D$2,"yyyy-mm-dd")),[1]SURVEY123!$A:$A,[1]SURVEY123!$AI:$AI,"")&lt;0,"0.0000",_xlfn.XLOOKUP(($A98&amp;"_"&amp;TEXT(D$2,"yyyy-mm-dd")),[1]SURVEY123!$A:$A,[1]SURVEY123!$AI:$AI,""))</f>
        <v>0.19635275000000002</v>
      </c>
      <c r="E98" s="17">
        <f>IF(_xlfn.XLOOKUP(($A98&amp;"_"&amp;TEXT(E$2,"yyyy-mm-dd")),[1]SURVEY123!$A:$A,[1]SURVEY123!$AI:$AI,"")&lt;0,"0.0000",_xlfn.XLOOKUP(($A98&amp;"_"&amp;TEXT(E$2,"yyyy-mm-dd")),[1]SURVEY123!$A:$A,[1]SURVEY123!$AI:$AI,""))</f>
        <v>0.21918823999999998</v>
      </c>
      <c r="F98" s="17">
        <f>IF(_xlfn.XLOOKUP(($A98&amp;"_"&amp;TEXT(F$2,"yyyy-mm-dd")),[1]SURVEY123!$A:$A,[1]SURVEY123!$AI:$AI,"")&lt;0,"0.0000",_xlfn.XLOOKUP(($A98&amp;"_"&amp;TEXT(F$2,"yyyy-mm-dd")),[1]SURVEY123!$A:$A,[1]SURVEY123!$AI:$AI,""))</f>
        <v>0.1234275</v>
      </c>
      <c r="G98" s="17">
        <f>IF(_xlfn.XLOOKUP(($A98&amp;"_"&amp;TEXT(G$2,"yyyy-mm-dd")),[1]SURVEY123!$A:$A,[1]SURVEY123!$AI:$AI,"")&lt;0,"0.0000",_xlfn.XLOOKUP(($A98&amp;"_"&amp;TEXT(G$2,"yyyy-mm-dd")),[1]SURVEY123!$A:$A,[1]SURVEY123!$AI:$AI,""))</f>
        <v>6.00259E-2</v>
      </c>
      <c r="H98" s="17" t="str">
        <f>IF(_xlfn.XLOOKUP(($A98&amp;"_"&amp;TEXT(H$2,"yyyy-mm-dd")),[1]SURVEY123!$A:$A,[1]SURVEY123!$AI:$AI,"")&lt;0,"0.0000",_xlfn.XLOOKUP(($A98&amp;"_"&amp;TEXT(H$2,"yyyy-mm-dd")),[1]SURVEY123!$A:$A,[1]SURVEY123!$AI:$AI,""))</f>
        <v/>
      </c>
      <c r="I98" s="17">
        <f>IF(_xlfn.XLOOKUP(($A98&amp;"_"&amp;TEXT(I$2,"yyyy-mm-dd")),[1]SURVEY123!$A:$A,[1]SURVEY123!$AI:$AI,"")&lt;0,"0.0000",_xlfn.XLOOKUP(($A98&amp;"_"&amp;TEXT(I$2,"yyyy-mm-dd")),[1]SURVEY123!$A:$A,[1]SURVEY123!$AI:$AI,""))</f>
        <v>1.9574350000000004E-2</v>
      </c>
      <c r="J98" s="17">
        <f>IF(_xlfn.XLOOKUP(($A98&amp;"_"&amp;TEXT(J$2,"yyyy-mm-dd")),[1]SURVEY123!$A:$A,[1]SURVEY123!$AI:$AI,"")&lt;0,"0.0000",_xlfn.XLOOKUP(($A98&amp;"_"&amp;TEXT(J$2,"yyyy-mm-dd")),[1]SURVEY123!$A:$A,[1]SURVEY123!$AI:$AI,""))</f>
        <v>3.3262700000000001E-3</v>
      </c>
      <c r="K98" s="17">
        <f>IF(_xlfn.XLOOKUP(($A98&amp;"_"&amp;TEXT(K$2,"yyyy-mm-dd")),[1]SURVEY123!$A:$A,[1]SURVEY123!$AI:$AI,"")&lt;0,"0.0000",_xlfn.XLOOKUP(($A98&amp;"_"&amp;TEXT(K$2,"yyyy-mm-dd")),[1]SURVEY123!$A:$A,[1]SURVEY123!$AI:$AI,""))</f>
        <v>9.6574270000000004E-2</v>
      </c>
      <c r="L98" s="17" t="str">
        <f>IF(_xlfn.XLOOKUP(($A98&amp;"_"&amp;TEXT(L$2,"yyyy-mm-dd")),[1]SURVEY123!$A:$A,[1]SURVEY123!$AI:$AI,"")&lt;0,"0.0000",_xlfn.XLOOKUP(($A98&amp;"_"&amp;TEXT(L$2,"yyyy-mm-dd")),[1]SURVEY123!$A:$A,[1]SURVEY123!$AI:$AI,""))</f>
        <v>0.0000</v>
      </c>
      <c r="M98" s="17">
        <f>IF(_xlfn.XLOOKUP(($A98&amp;"_"&amp;TEXT(M$2,"yyyy-mm-dd")),[1]SURVEY123!$A:$A,[1]SURVEY123!$AI:$AI,"")&lt;0,"0.0000",_xlfn.XLOOKUP(($A98&amp;"_"&amp;TEXT(M$2,"yyyy-mm-dd")),[1]SURVEY123!$A:$A,[1]SURVEY123!$AI:$AI,""))</f>
        <v>1.490728E-2</v>
      </c>
      <c r="N98" s="17">
        <f>IF(_xlfn.XLOOKUP(($A98&amp;"_"&amp;TEXT(N$2,"yyyy-mm-dd")),[1]SURVEY123!$A:$A,[1]SURVEY123!$AI:$AI,"")&lt;0,"0.0000",_xlfn.XLOOKUP(($A98&amp;"_"&amp;TEXT(N$2,"yyyy-mm-dd")),[1]SURVEY123!$A:$A,[1]SURVEY123!$AI:$AI,""))</f>
        <v>2.0957450000000002E-2</v>
      </c>
      <c r="O98" s="17" t="str">
        <f>IF(_xlfn.XLOOKUP(($A98&amp;"_"&amp;TEXT(O$2,"yyyy-mm-dd")),[1]SURVEY123!$A:$A,[1]SURVEY123!$AI:$AI,"")&lt;0,"0.0000",_xlfn.XLOOKUP(($A98&amp;"_"&amp;TEXT(O$2,"yyyy-mm-dd")),[1]SURVEY123!$A:$A,[1]SURVEY123!$AI:$AI,""))</f>
        <v/>
      </c>
      <c r="P98" s="17" t="str">
        <f>IF(_xlfn.XLOOKUP(($A98&amp;"_"&amp;TEXT(P$2,"yyyy-mm-dd")),[1]SURVEY123!$A:$A,[1]SURVEY123!$AI:$AI,"")&lt;0,"0.0000",_xlfn.XLOOKUP(($A98&amp;"_"&amp;TEXT(P$2,"yyyy-mm-dd")),[1]SURVEY123!$A:$A,[1]SURVEY123!$AI:$AI,""))</f>
        <v/>
      </c>
      <c r="Q98" s="16" t="str">
        <f>IF(_xlfn.XLOOKUP(($A98&amp;"_"&amp;TEXT(Q$2,"yyyy-mm-dd")),[1]SURVEY123!$A:$A,[1]SURVEY123!$AI:$AI,"")&lt;0,"0.0000",_xlfn.XLOOKUP(($A98&amp;"_"&amp;TEXT(Q$2,"yyyy-mm-dd")),[1]SURVEY123!$A:$A,[1]SURVEY123!$AI:$AI,""))</f>
        <v/>
      </c>
      <c r="R98" s="22">
        <f t="shared" si="5"/>
        <v>0</v>
      </c>
      <c r="S98" s="22">
        <f t="shared" si="6"/>
        <v>0</v>
      </c>
      <c r="T98" s="12" t="str" cm="1">
        <f t="array" ref="T98">_xlfn.IFS(B98="","NA",R98=0, "Excellent", S98=0, "Good", OR(S98=1, S98=2), "Fair", S98&gt;=3, "Poor")</f>
        <v>Excellent</v>
      </c>
    </row>
    <row r="99" spans="1:20">
      <c r="A99" s="4" t="s">
        <v>102</v>
      </c>
      <c r="B99" s="25">
        <f t="shared" si="4"/>
        <v>0.17250119583333334</v>
      </c>
      <c r="C99" s="17">
        <f>IF(_xlfn.XLOOKUP(($A99&amp;"_"&amp;TEXT(C$2,"yyyy-mm-dd")),[1]SURVEY123!$A:$A,[1]SURVEY123!$AI:$AI,"")&lt;0,"0.0000",_xlfn.XLOOKUP(($A99&amp;"_"&amp;TEXT(C$2,"yyyy-mm-dd")),[1]SURVEY123!$A:$A,[1]SURVEY123!$AI:$AI,""))</f>
        <v>0.41410539999999996</v>
      </c>
      <c r="D99" s="17">
        <f>IF(_xlfn.XLOOKUP(($A99&amp;"_"&amp;TEXT(D$2,"yyyy-mm-dd")),[1]SURVEY123!$A:$A,[1]SURVEY123!$AI:$AI,"")&lt;0,"0.0000",_xlfn.XLOOKUP(($A99&amp;"_"&amp;TEXT(D$2,"yyyy-mm-dd")),[1]SURVEY123!$A:$A,[1]SURVEY123!$AI:$AI,""))</f>
        <v>0.42834850000000002</v>
      </c>
      <c r="E99" s="17">
        <f>IF(_xlfn.XLOOKUP(($A99&amp;"_"&amp;TEXT(E$2,"yyyy-mm-dd")),[1]SURVEY123!$A:$A,[1]SURVEY123!$AI:$AI,"")&lt;0,"0.0000",_xlfn.XLOOKUP(($A99&amp;"_"&amp;TEXT(E$2,"yyyy-mm-dd")),[1]SURVEY123!$A:$A,[1]SURVEY123!$AI:$AI,""))</f>
        <v>0.26500610000000002</v>
      </c>
      <c r="F99" s="17">
        <f>IF(_xlfn.XLOOKUP(($A99&amp;"_"&amp;TEXT(F$2,"yyyy-mm-dd")),[1]SURVEY123!$A:$A,[1]SURVEY123!$AI:$AI,"")&lt;0,"0.0000",_xlfn.XLOOKUP(($A99&amp;"_"&amp;TEXT(F$2,"yyyy-mm-dd")),[1]SURVEY123!$A:$A,[1]SURVEY123!$AI:$AI,""))</f>
        <v>9.3634759999999997E-2</v>
      </c>
      <c r="G99" s="17">
        <f>IF(_xlfn.XLOOKUP(($A99&amp;"_"&amp;TEXT(G$2,"yyyy-mm-dd")),[1]SURVEY123!$A:$A,[1]SURVEY123!$AI:$AI,"")&lt;0,"0.0000",_xlfn.XLOOKUP(($A99&amp;"_"&amp;TEXT(G$2,"yyyy-mm-dd")),[1]SURVEY123!$A:$A,[1]SURVEY123!$AI:$AI,""))</f>
        <v>0.20808289999999999</v>
      </c>
      <c r="H99" s="17">
        <f>IF(_xlfn.XLOOKUP(($A99&amp;"_"&amp;TEXT(H$2,"yyyy-mm-dd")),[1]SURVEY123!$A:$A,[1]SURVEY123!$AI:$AI,"")&lt;0,"0.0000",_xlfn.XLOOKUP(($A99&amp;"_"&amp;TEXT(H$2,"yyyy-mm-dd")),[1]SURVEY123!$A:$A,[1]SURVEY123!$AI:$AI,""))</f>
        <v>0.15030744999999998</v>
      </c>
      <c r="I99" s="17">
        <f>IF(_xlfn.XLOOKUP(($A99&amp;"_"&amp;TEXT(I$2,"yyyy-mm-dd")),[1]SURVEY123!$A:$A,[1]SURVEY123!$AI:$AI,"")&lt;0,"0.0000",_xlfn.XLOOKUP(($A99&amp;"_"&amp;TEXT(I$2,"yyyy-mm-dd")),[1]SURVEY123!$A:$A,[1]SURVEY123!$AI:$AI,""))</f>
        <v>8.5507890000000003E-2</v>
      </c>
      <c r="J99" s="17">
        <f>IF(_xlfn.XLOOKUP(($A99&amp;"_"&amp;TEXT(J$2,"yyyy-mm-dd")),[1]SURVEY123!$A:$A,[1]SURVEY123!$AI:$AI,"")&lt;0,"0.0000",_xlfn.XLOOKUP(($A99&amp;"_"&amp;TEXT(J$2,"yyyy-mm-dd")),[1]SURVEY123!$A:$A,[1]SURVEY123!$AI:$AI,""))</f>
        <v>8.5454840000000004E-2</v>
      </c>
      <c r="K99" s="17">
        <f>IF(_xlfn.XLOOKUP(($A99&amp;"_"&amp;TEXT(K$2,"yyyy-mm-dd")),[1]SURVEY123!$A:$A,[1]SURVEY123!$AI:$AI,"")&lt;0,"0.0000",_xlfn.XLOOKUP(($A99&amp;"_"&amp;TEXT(K$2,"yyyy-mm-dd")),[1]SURVEY123!$A:$A,[1]SURVEY123!$AI:$AI,""))</f>
        <v>1.40342E-2</v>
      </c>
      <c r="L99" s="17">
        <f>IF(_xlfn.XLOOKUP(($A99&amp;"_"&amp;TEXT(L$2,"yyyy-mm-dd")),[1]SURVEY123!$A:$A,[1]SURVEY123!$AI:$AI,"")&lt;0,"0.0000",_xlfn.XLOOKUP(($A99&amp;"_"&amp;TEXT(L$2,"yyyy-mm-dd")),[1]SURVEY123!$A:$A,[1]SURVEY123!$AI:$AI,""))</f>
        <v>0.15177299999999999</v>
      </c>
      <c r="M99" s="17">
        <f>IF(_xlfn.XLOOKUP(($A99&amp;"_"&amp;TEXT(M$2,"yyyy-mm-dd")),[1]SURVEY123!$A:$A,[1]SURVEY123!$AI:$AI,"")&lt;0,"0.0000",_xlfn.XLOOKUP(($A99&amp;"_"&amp;TEXT(M$2,"yyyy-mm-dd")),[1]SURVEY123!$A:$A,[1]SURVEY123!$AI:$AI,""))</f>
        <v>0.12951789999999999</v>
      </c>
      <c r="N99" s="17">
        <f>IF(_xlfn.XLOOKUP(($A99&amp;"_"&amp;TEXT(N$2,"yyyy-mm-dd")),[1]SURVEY123!$A:$A,[1]SURVEY123!$AI:$AI,"")&lt;0,"0.0000",_xlfn.XLOOKUP(($A99&amp;"_"&amp;TEXT(N$2,"yyyy-mm-dd")),[1]SURVEY123!$A:$A,[1]SURVEY123!$AI:$AI,""))</f>
        <v>4.4241410000000002E-2</v>
      </c>
      <c r="O99" s="17" t="str">
        <f>IF(_xlfn.XLOOKUP(($A99&amp;"_"&amp;TEXT(O$2,"yyyy-mm-dd")),[1]SURVEY123!$A:$A,[1]SURVEY123!$AI:$AI,"")&lt;0,"0.0000",_xlfn.XLOOKUP(($A99&amp;"_"&amp;TEXT(O$2,"yyyy-mm-dd")),[1]SURVEY123!$A:$A,[1]SURVEY123!$AI:$AI,""))</f>
        <v/>
      </c>
      <c r="P99" s="17" t="str">
        <f>IF(_xlfn.XLOOKUP(($A99&amp;"_"&amp;TEXT(P$2,"yyyy-mm-dd")),[1]SURVEY123!$A:$A,[1]SURVEY123!$AI:$AI,"")&lt;0,"0.0000",_xlfn.XLOOKUP(($A99&amp;"_"&amp;TEXT(P$2,"yyyy-mm-dd")),[1]SURVEY123!$A:$A,[1]SURVEY123!$AI:$AI,""))</f>
        <v/>
      </c>
      <c r="Q99" s="16" t="str">
        <f>IF(_xlfn.XLOOKUP(($A99&amp;"_"&amp;TEXT(Q$2,"yyyy-mm-dd")),[1]SURVEY123!$A:$A,[1]SURVEY123!$AI:$AI,"")&lt;0,"0.0000",_xlfn.XLOOKUP(($A99&amp;"_"&amp;TEXT(Q$2,"yyyy-mm-dd")),[1]SURVEY123!$A:$A,[1]SURVEY123!$AI:$AI,""))</f>
        <v/>
      </c>
      <c r="R99" s="22">
        <f t="shared" si="5"/>
        <v>0</v>
      </c>
      <c r="S99" s="22">
        <f t="shared" si="6"/>
        <v>0</v>
      </c>
      <c r="T99" s="12" t="str" cm="1">
        <f t="array" ref="T99">_xlfn.IFS(B99="","NA",R99=0, "Excellent", S99=0, "Good", OR(S99=1, S99=2), "Fair", S99&gt;=3, "Poor")</f>
        <v>Excellent</v>
      </c>
    </row>
    <row r="100" spans="1:20">
      <c r="A100" s="4" t="s">
        <v>103</v>
      </c>
      <c r="B100" s="25" t="str">
        <f t="shared" si="4"/>
        <v/>
      </c>
      <c r="C100" s="17" t="str">
        <f>IF(_xlfn.XLOOKUP(($A100&amp;"_"&amp;TEXT(C$2,"yyyy-mm-dd")),[1]SURVEY123!$A:$A,[1]SURVEY123!$AI:$AI,"")&lt;0,"0.0000",_xlfn.XLOOKUP(($A100&amp;"_"&amp;TEXT(C$2,"yyyy-mm-dd")),[1]SURVEY123!$A:$A,[1]SURVEY123!$AI:$AI,""))</f>
        <v/>
      </c>
      <c r="D100" s="17" t="str">
        <f>IF(_xlfn.XLOOKUP(($A100&amp;"_"&amp;TEXT(D$2,"yyyy-mm-dd")),[1]SURVEY123!$A:$A,[1]SURVEY123!$AI:$AI,"")&lt;0,"0.0000",_xlfn.XLOOKUP(($A100&amp;"_"&amp;TEXT(D$2,"yyyy-mm-dd")),[1]SURVEY123!$A:$A,[1]SURVEY123!$AI:$AI,""))</f>
        <v/>
      </c>
      <c r="E100" s="17" t="str">
        <f>IF(_xlfn.XLOOKUP(($A100&amp;"_"&amp;TEXT(E$2,"yyyy-mm-dd")),[1]SURVEY123!$A:$A,[1]SURVEY123!$AI:$AI,"")&lt;0,"0.0000",_xlfn.XLOOKUP(($A100&amp;"_"&amp;TEXT(E$2,"yyyy-mm-dd")),[1]SURVEY123!$A:$A,[1]SURVEY123!$AI:$AI,""))</f>
        <v/>
      </c>
      <c r="F100" s="17" t="str">
        <f>IF(_xlfn.XLOOKUP(($A100&amp;"_"&amp;TEXT(F$2,"yyyy-mm-dd")),[1]SURVEY123!$A:$A,[1]SURVEY123!$AI:$AI,"")&lt;0,"0.0000",_xlfn.XLOOKUP(($A100&amp;"_"&amp;TEXT(F$2,"yyyy-mm-dd")),[1]SURVEY123!$A:$A,[1]SURVEY123!$AI:$AI,""))</f>
        <v/>
      </c>
      <c r="G100" s="17" t="str">
        <f>IF(_xlfn.XLOOKUP(($A100&amp;"_"&amp;TEXT(G$2,"yyyy-mm-dd")),[1]SURVEY123!$A:$A,[1]SURVEY123!$AI:$AI,"")&lt;0,"0.0000",_xlfn.XLOOKUP(($A100&amp;"_"&amp;TEXT(G$2,"yyyy-mm-dd")),[1]SURVEY123!$A:$A,[1]SURVEY123!$AI:$AI,""))</f>
        <v/>
      </c>
      <c r="H100" s="17" t="str">
        <f>IF(_xlfn.XLOOKUP(($A100&amp;"_"&amp;TEXT(H$2,"yyyy-mm-dd")),[1]SURVEY123!$A:$A,[1]SURVEY123!$AI:$AI,"")&lt;0,"0.0000",_xlfn.XLOOKUP(($A100&amp;"_"&amp;TEXT(H$2,"yyyy-mm-dd")),[1]SURVEY123!$A:$A,[1]SURVEY123!$AI:$AI,""))</f>
        <v/>
      </c>
      <c r="I100" s="17" t="str">
        <f>IF(_xlfn.XLOOKUP(($A100&amp;"_"&amp;TEXT(I$2,"yyyy-mm-dd")),[1]SURVEY123!$A:$A,[1]SURVEY123!$AI:$AI,"")&lt;0,"0.0000",_xlfn.XLOOKUP(($A100&amp;"_"&amp;TEXT(I$2,"yyyy-mm-dd")),[1]SURVEY123!$A:$A,[1]SURVEY123!$AI:$AI,""))</f>
        <v/>
      </c>
      <c r="J100" s="17" t="str">
        <f>IF(_xlfn.XLOOKUP(($A100&amp;"_"&amp;TEXT(J$2,"yyyy-mm-dd")),[1]SURVEY123!$A:$A,[1]SURVEY123!$AI:$AI,"")&lt;0,"0.0000",_xlfn.XLOOKUP(($A100&amp;"_"&amp;TEXT(J$2,"yyyy-mm-dd")),[1]SURVEY123!$A:$A,[1]SURVEY123!$AI:$AI,""))</f>
        <v/>
      </c>
      <c r="K100" s="17" t="str">
        <f>IF(_xlfn.XLOOKUP(($A100&amp;"_"&amp;TEXT(K$2,"yyyy-mm-dd")),[1]SURVEY123!$A:$A,[1]SURVEY123!$AI:$AI,"")&lt;0,"0.0000",_xlfn.XLOOKUP(($A100&amp;"_"&amp;TEXT(K$2,"yyyy-mm-dd")),[1]SURVEY123!$A:$A,[1]SURVEY123!$AI:$AI,""))</f>
        <v/>
      </c>
      <c r="L100" s="17" t="str">
        <f>IF(_xlfn.XLOOKUP(($A100&amp;"_"&amp;TEXT(L$2,"yyyy-mm-dd")),[1]SURVEY123!$A:$A,[1]SURVEY123!$AI:$AI,"")&lt;0,"0.0000",_xlfn.XLOOKUP(($A100&amp;"_"&amp;TEXT(L$2,"yyyy-mm-dd")),[1]SURVEY123!$A:$A,[1]SURVEY123!$AI:$AI,""))</f>
        <v/>
      </c>
      <c r="M100" s="17" t="str">
        <f>IF(_xlfn.XLOOKUP(($A100&amp;"_"&amp;TEXT(M$2,"yyyy-mm-dd")),[1]SURVEY123!$A:$A,[1]SURVEY123!$AI:$AI,"")&lt;0,"0.0000",_xlfn.XLOOKUP(($A100&amp;"_"&amp;TEXT(M$2,"yyyy-mm-dd")),[1]SURVEY123!$A:$A,[1]SURVEY123!$AI:$AI,""))</f>
        <v/>
      </c>
      <c r="N100" s="17" t="str">
        <f>IF(_xlfn.XLOOKUP(($A100&amp;"_"&amp;TEXT(N$2,"yyyy-mm-dd")),[1]SURVEY123!$A:$A,[1]SURVEY123!$AI:$AI,"")&lt;0,"0.0000",_xlfn.XLOOKUP(($A100&amp;"_"&amp;TEXT(N$2,"yyyy-mm-dd")),[1]SURVEY123!$A:$A,[1]SURVEY123!$AI:$AI,""))</f>
        <v/>
      </c>
      <c r="O100" s="17" t="str">
        <f>IF(_xlfn.XLOOKUP(($A100&amp;"_"&amp;TEXT(O$2,"yyyy-mm-dd")),[1]SURVEY123!$A:$A,[1]SURVEY123!$AI:$AI,"")&lt;0,"0.0000",_xlfn.XLOOKUP(($A100&amp;"_"&amp;TEXT(O$2,"yyyy-mm-dd")),[1]SURVEY123!$A:$A,[1]SURVEY123!$AI:$AI,""))</f>
        <v/>
      </c>
      <c r="P100" s="17" t="str">
        <f>IF(_xlfn.XLOOKUP(($A100&amp;"_"&amp;TEXT(P$2,"yyyy-mm-dd")),[1]SURVEY123!$A:$A,[1]SURVEY123!$AI:$AI,"")&lt;0,"0.0000",_xlfn.XLOOKUP(($A100&amp;"_"&amp;TEXT(P$2,"yyyy-mm-dd")),[1]SURVEY123!$A:$A,[1]SURVEY123!$AI:$AI,""))</f>
        <v/>
      </c>
      <c r="Q100" s="16" t="str">
        <f>IF(_xlfn.XLOOKUP(($A100&amp;"_"&amp;TEXT(Q$2,"yyyy-mm-dd")),[1]SURVEY123!$A:$A,[1]SURVEY123!$AI:$AI,"")&lt;0,"0.0000",_xlfn.XLOOKUP(($A100&amp;"_"&amp;TEXT(Q$2,"yyyy-mm-dd")),[1]SURVEY123!$A:$A,[1]SURVEY123!$AI:$AI,""))</f>
        <v/>
      </c>
      <c r="R100" s="22">
        <f t="shared" si="5"/>
        <v>0</v>
      </c>
      <c r="S100" s="22">
        <f t="shared" si="6"/>
        <v>0</v>
      </c>
      <c r="T100" s="12" t="str" cm="1">
        <f t="array" ref="T100">_xlfn.IFS(B100="","NA",R100=0, "Excellent", S100=0, "Good", OR(S100=1, S100=2), "Fair", S100&gt;=3, "Poor")</f>
        <v>NA</v>
      </c>
    </row>
    <row r="101" spans="1:20">
      <c r="A101" s="3" t="s">
        <v>104</v>
      </c>
      <c r="B101" s="25" t="str">
        <f t="shared" si="4"/>
        <v/>
      </c>
      <c r="C101" s="17" t="str">
        <f>IF(_xlfn.XLOOKUP(($A101&amp;"_"&amp;TEXT(C$2,"yyyy-mm-dd")),[1]SURVEY123!$A:$A,[1]SURVEY123!$AI:$AI,"")&lt;0,"0.0000",_xlfn.XLOOKUP(($A101&amp;"_"&amp;TEXT(C$2,"yyyy-mm-dd")),[1]SURVEY123!$A:$A,[1]SURVEY123!$AI:$AI,""))</f>
        <v/>
      </c>
      <c r="D101" s="17" t="str">
        <f>IF(_xlfn.XLOOKUP(($A101&amp;"_"&amp;TEXT(D$2,"yyyy-mm-dd")),[1]SURVEY123!$A:$A,[1]SURVEY123!$AI:$AI,"")&lt;0,"0.0000",_xlfn.XLOOKUP(($A101&amp;"_"&amp;TEXT(D$2,"yyyy-mm-dd")),[1]SURVEY123!$A:$A,[1]SURVEY123!$AI:$AI,""))</f>
        <v/>
      </c>
      <c r="E101" s="17" t="str">
        <f>IF(_xlfn.XLOOKUP(($A101&amp;"_"&amp;TEXT(E$2,"yyyy-mm-dd")),[1]SURVEY123!$A:$A,[1]SURVEY123!$AI:$AI,"")&lt;0,"0.0000",_xlfn.XLOOKUP(($A101&amp;"_"&amp;TEXT(E$2,"yyyy-mm-dd")),[1]SURVEY123!$A:$A,[1]SURVEY123!$AI:$AI,""))</f>
        <v/>
      </c>
      <c r="F101" s="17" t="str">
        <f>IF(_xlfn.XLOOKUP(($A101&amp;"_"&amp;TEXT(F$2,"yyyy-mm-dd")),[1]SURVEY123!$A:$A,[1]SURVEY123!$AI:$AI,"")&lt;0,"0.0000",_xlfn.XLOOKUP(($A101&amp;"_"&amp;TEXT(F$2,"yyyy-mm-dd")),[1]SURVEY123!$A:$A,[1]SURVEY123!$AI:$AI,""))</f>
        <v/>
      </c>
      <c r="G101" s="17" t="str">
        <f>IF(_xlfn.XLOOKUP(($A101&amp;"_"&amp;TEXT(G$2,"yyyy-mm-dd")),[1]SURVEY123!$A:$A,[1]SURVEY123!$AI:$AI,"")&lt;0,"0.0000",_xlfn.XLOOKUP(($A101&amp;"_"&amp;TEXT(G$2,"yyyy-mm-dd")),[1]SURVEY123!$A:$A,[1]SURVEY123!$AI:$AI,""))</f>
        <v/>
      </c>
      <c r="H101" s="17" t="str">
        <f>IF(_xlfn.XLOOKUP(($A101&amp;"_"&amp;TEXT(H$2,"yyyy-mm-dd")),[1]SURVEY123!$A:$A,[1]SURVEY123!$AI:$AI,"")&lt;0,"0.0000",_xlfn.XLOOKUP(($A101&amp;"_"&amp;TEXT(H$2,"yyyy-mm-dd")),[1]SURVEY123!$A:$A,[1]SURVEY123!$AI:$AI,""))</f>
        <v/>
      </c>
      <c r="I101" s="17" t="str">
        <f>IF(_xlfn.XLOOKUP(($A101&amp;"_"&amp;TEXT(I$2,"yyyy-mm-dd")),[1]SURVEY123!$A:$A,[1]SURVEY123!$AI:$AI,"")&lt;0,"0.0000",_xlfn.XLOOKUP(($A101&amp;"_"&amp;TEXT(I$2,"yyyy-mm-dd")),[1]SURVEY123!$A:$A,[1]SURVEY123!$AI:$AI,""))</f>
        <v/>
      </c>
      <c r="J101" s="17" t="str">
        <f>IF(_xlfn.XLOOKUP(($A101&amp;"_"&amp;TEXT(J$2,"yyyy-mm-dd")),[1]SURVEY123!$A:$A,[1]SURVEY123!$AI:$AI,"")&lt;0,"0.0000",_xlfn.XLOOKUP(($A101&amp;"_"&amp;TEXT(J$2,"yyyy-mm-dd")),[1]SURVEY123!$A:$A,[1]SURVEY123!$AI:$AI,""))</f>
        <v/>
      </c>
      <c r="K101" s="17" t="str">
        <f>IF(_xlfn.XLOOKUP(($A101&amp;"_"&amp;TEXT(K$2,"yyyy-mm-dd")),[1]SURVEY123!$A:$A,[1]SURVEY123!$AI:$AI,"")&lt;0,"0.0000",_xlfn.XLOOKUP(($A101&amp;"_"&amp;TEXT(K$2,"yyyy-mm-dd")),[1]SURVEY123!$A:$A,[1]SURVEY123!$AI:$AI,""))</f>
        <v/>
      </c>
      <c r="L101" s="17" t="str">
        <f>IF(_xlfn.XLOOKUP(($A101&amp;"_"&amp;TEXT(L$2,"yyyy-mm-dd")),[1]SURVEY123!$A:$A,[1]SURVEY123!$AI:$AI,"")&lt;0,"0.0000",_xlfn.XLOOKUP(($A101&amp;"_"&amp;TEXT(L$2,"yyyy-mm-dd")),[1]SURVEY123!$A:$A,[1]SURVEY123!$AI:$AI,""))</f>
        <v/>
      </c>
      <c r="M101" s="17" t="str">
        <f>IF(_xlfn.XLOOKUP(($A101&amp;"_"&amp;TEXT(M$2,"yyyy-mm-dd")),[1]SURVEY123!$A:$A,[1]SURVEY123!$AI:$AI,"")&lt;0,"0.0000",_xlfn.XLOOKUP(($A101&amp;"_"&amp;TEXT(M$2,"yyyy-mm-dd")),[1]SURVEY123!$A:$A,[1]SURVEY123!$AI:$AI,""))</f>
        <v/>
      </c>
      <c r="N101" s="17" t="str">
        <f>IF(_xlfn.XLOOKUP(($A101&amp;"_"&amp;TEXT(N$2,"yyyy-mm-dd")),[1]SURVEY123!$A:$A,[1]SURVEY123!$AI:$AI,"")&lt;0,"0.0000",_xlfn.XLOOKUP(($A101&amp;"_"&amp;TEXT(N$2,"yyyy-mm-dd")),[1]SURVEY123!$A:$A,[1]SURVEY123!$AI:$AI,""))</f>
        <v/>
      </c>
      <c r="O101" s="17" t="str">
        <f>IF(_xlfn.XLOOKUP(($A101&amp;"_"&amp;TEXT(O$2,"yyyy-mm-dd")),[1]SURVEY123!$A:$A,[1]SURVEY123!$AI:$AI,"")&lt;0,"0.0000",_xlfn.XLOOKUP(($A101&amp;"_"&amp;TEXT(O$2,"yyyy-mm-dd")),[1]SURVEY123!$A:$A,[1]SURVEY123!$AI:$AI,""))</f>
        <v/>
      </c>
      <c r="P101" s="17" t="str">
        <f>IF(_xlfn.XLOOKUP(($A101&amp;"_"&amp;TEXT(P$2,"yyyy-mm-dd")),[1]SURVEY123!$A:$A,[1]SURVEY123!$AI:$AI,"")&lt;0,"0.0000",_xlfn.XLOOKUP(($A101&amp;"_"&amp;TEXT(P$2,"yyyy-mm-dd")),[1]SURVEY123!$A:$A,[1]SURVEY123!$AI:$AI,""))</f>
        <v/>
      </c>
      <c r="Q101" s="16" t="str">
        <f>IF(_xlfn.XLOOKUP(($A101&amp;"_"&amp;TEXT(Q$2,"yyyy-mm-dd")),[1]SURVEY123!$A:$A,[1]SURVEY123!$AI:$AI,"")&lt;0,"0.0000",_xlfn.XLOOKUP(($A101&amp;"_"&amp;TEXT(Q$2,"yyyy-mm-dd")),[1]SURVEY123!$A:$A,[1]SURVEY123!$AI:$AI,""))</f>
        <v/>
      </c>
      <c r="R101" s="22">
        <f t="shared" si="5"/>
        <v>0</v>
      </c>
      <c r="S101" s="22">
        <f t="shared" si="6"/>
        <v>0</v>
      </c>
      <c r="T101" s="12" t="str" cm="1">
        <f t="array" ref="T101">_xlfn.IFS(B101="","NA",R101=0, "Excellent", S101=0, "Good", OR(S101=1, S101=2), "Fair", S101&gt;=3, "Poor")</f>
        <v>NA</v>
      </c>
    </row>
    <row r="102" spans="1:20">
      <c r="A102" s="3" t="s">
        <v>105</v>
      </c>
      <c r="B102" s="25">
        <f t="shared" si="4"/>
        <v>1.3887844999999999E-2</v>
      </c>
      <c r="C102" s="17" t="str">
        <f>IF(_xlfn.XLOOKUP(($A102&amp;"_"&amp;TEXT(C$2,"yyyy-mm-dd")),[1]SURVEY123!$A:$A,[1]SURVEY123!$AI:$AI,"")&lt;0,"0.0000",_xlfn.XLOOKUP(($A102&amp;"_"&amp;TEXT(C$2,"yyyy-mm-dd")),[1]SURVEY123!$A:$A,[1]SURVEY123!$AI:$AI,""))</f>
        <v/>
      </c>
      <c r="D102" s="17" t="str">
        <f>IF(_xlfn.XLOOKUP(($A102&amp;"_"&amp;TEXT(D$2,"yyyy-mm-dd")),[1]SURVEY123!$A:$A,[1]SURVEY123!$AI:$AI,"")&lt;0,"0.0000",_xlfn.XLOOKUP(($A102&amp;"_"&amp;TEXT(D$2,"yyyy-mm-dd")),[1]SURVEY123!$A:$A,[1]SURVEY123!$AI:$AI,""))</f>
        <v/>
      </c>
      <c r="E102" s="17" t="str">
        <f>IF(_xlfn.XLOOKUP(($A102&amp;"_"&amp;TEXT(E$2,"yyyy-mm-dd")),[1]SURVEY123!$A:$A,[1]SURVEY123!$AI:$AI,"")&lt;0,"0.0000",_xlfn.XLOOKUP(($A102&amp;"_"&amp;TEXT(E$2,"yyyy-mm-dd")),[1]SURVEY123!$A:$A,[1]SURVEY123!$AI:$AI,""))</f>
        <v/>
      </c>
      <c r="F102" s="17" t="str">
        <f>IF(_xlfn.XLOOKUP(($A102&amp;"_"&amp;TEXT(F$2,"yyyy-mm-dd")),[1]SURVEY123!$A:$A,[1]SURVEY123!$AI:$AI,"")&lt;0,"0.0000",_xlfn.XLOOKUP(($A102&amp;"_"&amp;TEXT(F$2,"yyyy-mm-dd")),[1]SURVEY123!$A:$A,[1]SURVEY123!$AI:$AI,""))</f>
        <v/>
      </c>
      <c r="G102" s="17" t="str">
        <f>IF(_xlfn.XLOOKUP(($A102&amp;"_"&amp;TEXT(G$2,"yyyy-mm-dd")),[1]SURVEY123!$A:$A,[1]SURVEY123!$AI:$AI,"")&lt;0,"0.0000",_xlfn.XLOOKUP(($A102&amp;"_"&amp;TEXT(G$2,"yyyy-mm-dd")),[1]SURVEY123!$A:$A,[1]SURVEY123!$AI:$AI,""))</f>
        <v>0.0000</v>
      </c>
      <c r="H102" s="17" t="str">
        <f>IF(_xlfn.XLOOKUP(($A102&amp;"_"&amp;TEXT(H$2,"yyyy-mm-dd")),[1]SURVEY123!$A:$A,[1]SURVEY123!$AI:$AI,"")&lt;0,"0.0000",_xlfn.XLOOKUP(($A102&amp;"_"&amp;TEXT(H$2,"yyyy-mm-dd")),[1]SURVEY123!$A:$A,[1]SURVEY123!$AI:$AI,""))</f>
        <v>0.0000</v>
      </c>
      <c r="I102" s="17" t="str">
        <f>IF(_xlfn.XLOOKUP(($A102&amp;"_"&amp;TEXT(I$2,"yyyy-mm-dd")),[1]SURVEY123!$A:$A,[1]SURVEY123!$AI:$AI,"")&lt;0,"0.0000",_xlfn.XLOOKUP(($A102&amp;"_"&amp;TEXT(I$2,"yyyy-mm-dd")),[1]SURVEY123!$A:$A,[1]SURVEY123!$AI:$AI,""))</f>
        <v>0.0000</v>
      </c>
      <c r="J102" s="17" t="str">
        <f>IF(_xlfn.XLOOKUP(($A102&amp;"_"&amp;TEXT(J$2,"yyyy-mm-dd")),[1]SURVEY123!$A:$A,[1]SURVEY123!$AI:$AI,"")&lt;0,"0.0000",_xlfn.XLOOKUP(($A102&amp;"_"&amp;TEXT(J$2,"yyyy-mm-dd")),[1]SURVEY123!$A:$A,[1]SURVEY123!$AI:$AI,""))</f>
        <v>0.0000</v>
      </c>
      <c r="K102" s="17" t="str">
        <f>IF(_xlfn.XLOOKUP(($A102&amp;"_"&amp;TEXT(K$2,"yyyy-mm-dd")),[1]SURVEY123!$A:$A,[1]SURVEY123!$AI:$AI,"")&lt;0,"0.0000",_xlfn.XLOOKUP(($A102&amp;"_"&amp;TEXT(K$2,"yyyy-mm-dd")),[1]SURVEY123!$A:$A,[1]SURVEY123!$AI:$AI,""))</f>
        <v>0.0000</v>
      </c>
      <c r="L102" s="17" t="str">
        <f>IF(_xlfn.XLOOKUP(($A102&amp;"_"&amp;TEXT(L$2,"yyyy-mm-dd")),[1]SURVEY123!$A:$A,[1]SURVEY123!$AI:$AI,"")&lt;0,"0.0000",_xlfn.XLOOKUP(($A102&amp;"_"&amp;TEXT(L$2,"yyyy-mm-dd")),[1]SURVEY123!$A:$A,[1]SURVEY123!$AI:$AI,""))</f>
        <v>0.0000</v>
      </c>
      <c r="M102" s="17">
        <f>IF(_xlfn.XLOOKUP(($A102&amp;"_"&amp;TEXT(M$2,"yyyy-mm-dd")),[1]SURVEY123!$A:$A,[1]SURVEY123!$AI:$AI,"")&lt;0,"0.0000",_xlfn.XLOOKUP(($A102&amp;"_"&amp;TEXT(M$2,"yyyy-mm-dd")),[1]SURVEY123!$A:$A,[1]SURVEY123!$AI:$AI,""))</f>
        <v>2.0518769999999999E-2</v>
      </c>
      <c r="N102" s="17">
        <f>IF(_xlfn.XLOOKUP(($A102&amp;"_"&amp;TEXT(N$2,"yyyy-mm-dd")),[1]SURVEY123!$A:$A,[1]SURVEY123!$AI:$AI,"")&lt;0,"0.0000",_xlfn.XLOOKUP(($A102&amp;"_"&amp;TEXT(N$2,"yyyy-mm-dd")),[1]SURVEY123!$A:$A,[1]SURVEY123!$AI:$AI,""))</f>
        <v>7.25692E-3</v>
      </c>
      <c r="O102" s="17" t="str">
        <f>IF(_xlfn.XLOOKUP(($A102&amp;"_"&amp;TEXT(O$2,"yyyy-mm-dd")),[1]SURVEY123!$A:$A,[1]SURVEY123!$AI:$AI,"")&lt;0,"0.0000",_xlfn.XLOOKUP(($A102&amp;"_"&amp;TEXT(O$2,"yyyy-mm-dd")),[1]SURVEY123!$A:$A,[1]SURVEY123!$AI:$AI,""))</f>
        <v/>
      </c>
      <c r="P102" s="17" t="str">
        <f>IF(_xlfn.XLOOKUP(($A102&amp;"_"&amp;TEXT(P$2,"yyyy-mm-dd")),[1]SURVEY123!$A:$A,[1]SURVEY123!$AI:$AI,"")&lt;0,"0.0000",_xlfn.XLOOKUP(($A102&amp;"_"&amp;TEXT(P$2,"yyyy-mm-dd")),[1]SURVEY123!$A:$A,[1]SURVEY123!$AI:$AI,""))</f>
        <v/>
      </c>
      <c r="Q102" s="16" t="str">
        <f>IF(_xlfn.XLOOKUP(($A102&amp;"_"&amp;TEXT(Q$2,"yyyy-mm-dd")),[1]SURVEY123!$A:$A,[1]SURVEY123!$AI:$AI,"")&lt;0,"0.0000",_xlfn.XLOOKUP(($A102&amp;"_"&amp;TEXT(Q$2,"yyyy-mm-dd")),[1]SURVEY123!$A:$A,[1]SURVEY123!$AI:$AI,""))</f>
        <v/>
      </c>
      <c r="R102" s="22">
        <f t="shared" si="5"/>
        <v>0</v>
      </c>
      <c r="S102" s="22">
        <f t="shared" si="6"/>
        <v>0</v>
      </c>
      <c r="T102" s="12" t="str" cm="1">
        <f t="array" ref="T102">_xlfn.IFS(B102="","NA",R102=0, "Excellent", S102=0, "Good", OR(S102=1, S102=2), "Fair", S102&gt;=3, "Poor")</f>
        <v>Excellent</v>
      </c>
    </row>
    <row r="103" spans="1:20">
      <c r="A103" s="3" t="s">
        <v>106</v>
      </c>
      <c r="B103" s="25" t="str">
        <f t="shared" si="4"/>
        <v/>
      </c>
      <c r="C103" s="17" t="str">
        <f>IF(_xlfn.XLOOKUP(($A103&amp;"_"&amp;TEXT(C$2,"yyyy-mm-dd")),[1]SURVEY123!$A:$A,[1]SURVEY123!$AI:$AI,"")&lt;0,"0.0000",_xlfn.XLOOKUP(($A103&amp;"_"&amp;TEXT(C$2,"yyyy-mm-dd")),[1]SURVEY123!$A:$A,[1]SURVEY123!$AI:$AI,""))</f>
        <v/>
      </c>
      <c r="D103" s="17" t="str">
        <f>IF(_xlfn.XLOOKUP(($A103&amp;"_"&amp;TEXT(D$2,"yyyy-mm-dd")),[1]SURVEY123!$A:$A,[1]SURVEY123!$AI:$AI,"")&lt;0,"0.0000",_xlfn.XLOOKUP(($A103&amp;"_"&amp;TEXT(D$2,"yyyy-mm-dd")),[1]SURVEY123!$A:$A,[1]SURVEY123!$AI:$AI,""))</f>
        <v/>
      </c>
      <c r="E103" s="17" t="str">
        <f>IF(_xlfn.XLOOKUP(($A103&amp;"_"&amp;TEXT(E$2,"yyyy-mm-dd")),[1]SURVEY123!$A:$A,[1]SURVEY123!$AI:$AI,"")&lt;0,"0.0000",_xlfn.XLOOKUP(($A103&amp;"_"&amp;TEXT(E$2,"yyyy-mm-dd")),[1]SURVEY123!$A:$A,[1]SURVEY123!$AI:$AI,""))</f>
        <v/>
      </c>
      <c r="F103" s="17" t="str">
        <f>IF(_xlfn.XLOOKUP(($A103&amp;"_"&amp;TEXT(F$2,"yyyy-mm-dd")),[1]SURVEY123!$A:$A,[1]SURVEY123!$AI:$AI,"")&lt;0,"0.0000",_xlfn.XLOOKUP(($A103&amp;"_"&amp;TEXT(F$2,"yyyy-mm-dd")),[1]SURVEY123!$A:$A,[1]SURVEY123!$AI:$AI,""))</f>
        <v/>
      </c>
      <c r="G103" s="17" t="str">
        <f>IF(_xlfn.XLOOKUP(($A103&amp;"_"&amp;TEXT(G$2,"yyyy-mm-dd")),[1]SURVEY123!$A:$A,[1]SURVEY123!$AI:$AI,"")&lt;0,"0.0000",_xlfn.XLOOKUP(($A103&amp;"_"&amp;TEXT(G$2,"yyyy-mm-dd")),[1]SURVEY123!$A:$A,[1]SURVEY123!$AI:$AI,""))</f>
        <v/>
      </c>
      <c r="H103" s="17" t="str">
        <f>IF(_xlfn.XLOOKUP(($A103&amp;"_"&amp;TEXT(H$2,"yyyy-mm-dd")),[1]SURVEY123!$A:$A,[1]SURVEY123!$AI:$AI,"")&lt;0,"0.0000",_xlfn.XLOOKUP(($A103&amp;"_"&amp;TEXT(H$2,"yyyy-mm-dd")),[1]SURVEY123!$A:$A,[1]SURVEY123!$AI:$AI,""))</f>
        <v/>
      </c>
      <c r="I103" s="17" t="str">
        <f>IF(_xlfn.XLOOKUP(($A103&amp;"_"&amp;TEXT(I$2,"yyyy-mm-dd")),[1]SURVEY123!$A:$A,[1]SURVEY123!$AI:$AI,"")&lt;0,"0.0000",_xlfn.XLOOKUP(($A103&amp;"_"&amp;TEXT(I$2,"yyyy-mm-dd")),[1]SURVEY123!$A:$A,[1]SURVEY123!$AI:$AI,""))</f>
        <v/>
      </c>
      <c r="J103" s="17" t="str">
        <f>IF(_xlfn.XLOOKUP(($A103&amp;"_"&amp;TEXT(J$2,"yyyy-mm-dd")),[1]SURVEY123!$A:$A,[1]SURVEY123!$AI:$AI,"")&lt;0,"0.0000",_xlfn.XLOOKUP(($A103&amp;"_"&amp;TEXT(J$2,"yyyy-mm-dd")),[1]SURVEY123!$A:$A,[1]SURVEY123!$AI:$AI,""))</f>
        <v/>
      </c>
      <c r="K103" s="17" t="str">
        <f>IF(_xlfn.XLOOKUP(($A103&amp;"_"&amp;TEXT(K$2,"yyyy-mm-dd")),[1]SURVEY123!$A:$A,[1]SURVEY123!$AI:$AI,"")&lt;0,"0.0000",_xlfn.XLOOKUP(($A103&amp;"_"&amp;TEXT(K$2,"yyyy-mm-dd")),[1]SURVEY123!$A:$A,[1]SURVEY123!$AI:$AI,""))</f>
        <v/>
      </c>
      <c r="L103" s="17" t="str">
        <f>IF(_xlfn.XLOOKUP(($A103&amp;"_"&amp;TEXT(L$2,"yyyy-mm-dd")),[1]SURVEY123!$A:$A,[1]SURVEY123!$AI:$AI,"")&lt;0,"0.0000",_xlfn.XLOOKUP(($A103&amp;"_"&amp;TEXT(L$2,"yyyy-mm-dd")),[1]SURVEY123!$A:$A,[1]SURVEY123!$AI:$AI,""))</f>
        <v/>
      </c>
      <c r="M103" s="17" t="str">
        <f>IF(_xlfn.XLOOKUP(($A103&amp;"_"&amp;TEXT(M$2,"yyyy-mm-dd")),[1]SURVEY123!$A:$A,[1]SURVEY123!$AI:$AI,"")&lt;0,"0.0000",_xlfn.XLOOKUP(($A103&amp;"_"&amp;TEXT(M$2,"yyyy-mm-dd")),[1]SURVEY123!$A:$A,[1]SURVEY123!$AI:$AI,""))</f>
        <v/>
      </c>
      <c r="N103" s="17" t="str">
        <f>IF(_xlfn.XLOOKUP(($A103&amp;"_"&amp;TEXT(N$2,"yyyy-mm-dd")),[1]SURVEY123!$A:$A,[1]SURVEY123!$AI:$AI,"")&lt;0,"0.0000",_xlfn.XLOOKUP(($A103&amp;"_"&amp;TEXT(N$2,"yyyy-mm-dd")),[1]SURVEY123!$A:$A,[1]SURVEY123!$AI:$AI,""))</f>
        <v/>
      </c>
      <c r="O103" s="17" t="str">
        <f>IF(_xlfn.XLOOKUP(($A103&amp;"_"&amp;TEXT(O$2,"yyyy-mm-dd")),[1]SURVEY123!$A:$A,[1]SURVEY123!$AI:$AI,"")&lt;0,"0.0000",_xlfn.XLOOKUP(($A103&amp;"_"&amp;TEXT(O$2,"yyyy-mm-dd")),[1]SURVEY123!$A:$A,[1]SURVEY123!$AI:$AI,""))</f>
        <v/>
      </c>
      <c r="P103" s="17" t="str">
        <f>IF(_xlfn.XLOOKUP(($A103&amp;"_"&amp;TEXT(P$2,"yyyy-mm-dd")),[1]SURVEY123!$A:$A,[1]SURVEY123!$AI:$AI,"")&lt;0,"0.0000",_xlfn.XLOOKUP(($A103&amp;"_"&amp;TEXT(P$2,"yyyy-mm-dd")),[1]SURVEY123!$A:$A,[1]SURVEY123!$AI:$AI,""))</f>
        <v/>
      </c>
      <c r="Q103" s="16" t="str">
        <f>IF(_xlfn.XLOOKUP(($A103&amp;"_"&amp;TEXT(Q$2,"yyyy-mm-dd")),[1]SURVEY123!$A:$A,[1]SURVEY123!$AI:$AI,"")&lt;0,"0.0000",_xlfn.XLOOKUP(($A103&amp;"_"&amp;TEXT(Q$2,"yyyy-mm-dd")),[1]SURVEY123!$A:$A,[1]SURVEY123!$AI:$AI,""))</f>
        <v/>
      </c>
      <c r="R103" s="22">
        <f t="shared" si="5"/>
        <v>0</v>
      </c>
      <c r="S103" s="22">
        <f t="shared" si="6"/>
        <v>0</v>
      </c>
      <c r="T103" s="12" t="str" cm="1">
        <f t="array" ref="T103">_xlfn.IFS(B103="","NA",R103=0, "Excellent", S103=0, "Good", OR(S103=1, S103=2), "Fair", S103&gt;=3, "Poor")</f>
        <v>NA</v>
      </c>
    </row>
    <row r="104" spans="1:20">
      <c r="A104" s="3" t="s">
        <v>107</v>
      </c>
      <c r="B104" s="25" t="str">
        <f t="shared" si="4"/>
        <v/>
      </c>
      <c r="C104" s="17" t="str">
        <f>IF(_xlfn.XLOOKUP(($A104&amp;"_"&amp;TEXT(C$2,"yyyy-mm-dd")),[1]SURVEY123!$A:$A,[1]SURVEY123!$AI:$AI,"")&lt;0,"0.0000",_xlfn.XLOOKUP(($A104&amp;"_"&amp;TEXT(C$2,"yyyy-mm-dd")),[1]SURVEY123!$A:$A,[1]SURVEY123!$AI:$AI,""))</f>
        <v/>
      </c>
      <c r="D104" s="17" t="str">
        <f>IF(_xlfn.XLOOKUP(($A104&amp;"_"&amp;TEXT(D$2,"yyyy-mm-dd")),[1]SURVEY123!$A:$A,[1]SURVEY123!$AI:$AI,"")&lt;0,"0.0000",_xlfn.XLOOKUP(($A104&amp;"_"&amp;TEXT(D$2,"yyyy-mm-dd")),[1]SURVEY123!$A:$A,[1]SURVEY123!$AI:$AI,""))</f>
        <v/>
      </c>
      <c r="E104" s="17" t="str">
        <f>IF(_xlfn.XLOOKUP(($A104&amp;"_"&amp;TEXT(E$2,"yyyy-mm-dd")),[1]SURVEY123!$A:$A,[1]SURVEY123!$AI:$AI,"")&lt;0,"0.0000",_xlfn.XLOOKUP(($A104&amp;"_"&amp;TEXT(E$2,"yyyy-mm-dd")),[1]SURVEY123!$A:$A,[1]SURVEY123!$AI:$AI,""))</f>
        <v/>
      </c>
      <c r="F104" s="17" t="str">
        <f>IF(_xlfn.XLOOKUP(($A104&amp;"_"&amp;TEXT(F$2,"yyyy-mm-dd")),[1]SURVEY123!$A:$A,[1]SURVEY123!$AI:$AI,"")&lt;0,"0.0000",_xlfn.XLOOKUP(($A104&amp;"_"&amp;TEXT(F$2,"yyyy-mm-dd")),[1]SURVEY123!$A:$A,[1]SURVEY123!$AI:$AI,""))</f>
        <v/>
      </c>
      <c r="G104" s="17" t="str">
        <f>IF(_xlfn.XLOOKUP(($A104&amp;"_"&amp;TEXT(G$2,"yyyy-mm-dd")),[1]SURVEY123!$A:$A,[1]SURVEY123!$AI:$AI,"")&lt;0,"0.0000",_xlfn.XLOOKUP(($A104&amp;"_"&amp;TEXT(G$2,"yyyy-mm-dd")),[1]SURVEY123!$A:$A,[1]SURVEY123!$AI:$AI,""))</f>
        <v/>
      </c>
      <c r="H104" s="17" t="str">
        <f>IF(_xlfn.XLOOKUP(($A104&amp;"_"&amp;TEXT(H$2,"yyyy-mm-dd")),[1]SURVEY123!$A:$A,[1]SURVEY123!$AI:$AI,"")&lt;0,"0.0000",_xlfn.XLOOKUP(($A104&amp;"_"&amp;TEXT(H$2,"yyyy-mm-dd")),[1]SURVEY123!$A:$A,[1]SURVEY123!$AI:$AI,""))</f>
        <v/>
      </c>
      <c r="I104" s="17" t="str">
        <f>IF(_xlfn.XLOOKUP(($A104&amp;"_"&amp;TEXT(I$2,"yyyy-mm-dd")),[1]SURVEY123!$A:$A,[1]SURVEY123!$AI:$AI,"")&lt;0,"0.0000",_xlfn.XLOOKUP(($A104&amp;"_"&amp;TEXT(I$2,"yyyy-mm-dd")),[1]SURVEY123!$A:$A,[1]SURVEY123!$AI:$AI,""))</f>
        <v/>
      </c>
      <c r="J104" s="17" t="str">
        <f>IF(_xlfn.XLOOKUP(($A104&amp;"_"&amp;TEXT(J$2,"yyyy-mm-dd")),[1]SURVEY123!$A:$A,[1]SURVEY123!$AI:$AI,"")&lt;0,"0.0000",_xlfn.XLOOKUP(($A104&amp;"_"&amp;TEXT(J$2,"yyyy-mm-dd")),[1]SURVEY123!$A:$A,[1]SURVEY123!$AI:$AI,""))</f>
        <v/>
      </c>
      <c r="K104" s="17" t="str">
        <f>IF(_xlfn.XLOOKUP(($A104&amp;"_"&amp;TEXT(K$2,"yyyy-mm-dd")),[1]SURVEY123!$A:$A,[1]SURVEY123!$AI:$AI,"")&lt;0,"0.0000",_xlfn.XLOOKUP(($A104&amp;"_"&amp;TEXT(K$2,"yyyy-mm-dd")),[1]SURVEY123!$A:$A,[1]SURVEY123!$AI:$AI,""))</f>
        <v/>
      </c>
      <c r="L104" s="17" t="str">
        <f>IF(_xlfn.XLOOKUP(($A104&amp;"_"&amp;TEXT(L$2,"yyyy-mm-dd")),[1]SURVEY123!$A:$A,[1]SURVEY123!$AI:$AI,"")&lt;0,"0.0000",_xlfn.XLOOKUP(($A104&amp;"_"&amp;TEXT(L$2,"yyyy-mm-dd")),[1]SURVEY123!$A:$A,[1]SURVEY123!$AI:$AI,""))</f>
        <v/>
      </c>
      <c r="M104" s="17" t="str">
        <f>IF(_xlfn.XLOOKUP(($A104&amp;"_"&amp;TEXT(M$2,"yyyy-mm-dd")),[1]SURVEY123!$A:$A,[1]SURVEY123!$AI:$AI,"")&lt;0,"0.0000",_xlfn.XLOOKUP(($A104&amp;"_"&amp;TEXT(M$2,"yyyy-mm-dd")),[1]SURVEY123!$A:$A,[1]SURVEY123!$AI:$AI,""))</f>
        <v/>
      </c>
      <c r="N104" s="17" t="str">
        <f>IF(_xlfn.XLOOKUP(($A104&amp;"_"&amp;TEXT(N$2,"yyyy-mm-dd")),[1]SURVEY123!$A:$A,[1]SURVEY123!$AI:$AI,"")&lt;0,"0.0000",_xlfn.XLOOKUP(($A104&amp;"_"&amp;TEXT(N$2,"yyyy-mm-dd")),[1]SURVEY123!$A:$A,[1]SURVEY123!$AI:$AI,""))</f>
        <v/>
      </c>
      <c r="O104" s="17" t="str">
        <f>IF(_xlfn.XLOOKUP(($A104&amp;"_"&amp;TEXT(O$2,"yyyy-mm-dd")),[1]SURVEY123!$A:$A,[1]SURVEY123!$AI:$AI,"")&lt;0,"0.0000",_xlfn.XLOOKUP(($A104&amp;"_"&amp;TEXT(O$2,"yyyy-mm-dd")),[1]SURVEY123!$A:$A,[1]SURVEY123!$AI:$AI,""))</f>
        <v/>
      </c>
      <c r="P104" s="17" t="str">
        <f>IF(_xlfn.XLOOKUP(($A104&amp;"_"&amp;TEXT(P$2,"yyyy-mm-dd")),[1]SURVEY123!$A:$A,[1]SURVEY123!$AI:$AI,"")&lt;0,"0.0000",_xlfn.XLOOKUP(($A104&amp;"_"&amp;TEXT(P$2,"yyyy-mm-dd")),[1]SURVEY123!$A:$A,[1]SURVEY123!$AI:$AI,""))</f>
        <v/>
      </c>
      <c r="Q104" s="16" t="str">
        <f>IF(_xlfn.XLOOKUP(($A104&amp;"_"&amp;TEXT(Q$2,"yyyy-mm-dd")),[1]SURVEY123!$A:$A,[1]SURVEY123!$AI:$AI,"")&lt;0,"0.0000",_xlfn.XLOOKUP(($A104&amp;"_"&amp;TEXT(Q$2,"yyyy-mm-dd")),[1]SURVEY123!$A:$A,[1]SURVEY123!$AI:$AI,""))</f>
        <v/>
      </c>
      <c r="R104" s="22">
        <f t="shared" si="5"/>
        <v>0</v>
      </c>
      <c r="S104" s="22">
        <f t="shared" si="6"/>
        <v>0</v>
      </c>
      <c r="T104" s="12" t="str" cm="1">
        <f t="array" ref="T104">_xlfn.IFS(B104="","NA",R104=0, "Excellent", S104=0, "Good", OR(S104=1, S104=2), "Fair", S104&gt;=3, "Poor")</f>
        <v>NA</v>
      </c>
    </row>
  </sheetData>
  <mergeCells count="6">
    <mergeCell ref="A1:A2"/>
    <mergeCell ref="T1:T2"/>
    <mergeCell ref="B1:B2"/>
    <mergeCell ref="C1:Q1"/>
    <mergeCell ref="R1:R2"/>
    <mergeCell ref="S1:S2"/>
  </mergeCells>
  <conditionalFormatting sqref="B1:B104">
    <cfRule type="containsText" dxfId="11" priority="16" operator="containsText" text="NA">
      <formula>NOT(ISERROR(SEARCH("NA",B1)))</formula>
    </cfRule>
  </conditionalFormatting>
  <conditionalFormatting sqref="C3:Q104">
    <cfRule type="cellIs" dxfId="10" priority="2" operator="equal">
      <formula>"&gt;4.0"</formula>
    </cfRule>
    <cfRule type="cellIs" dxfId="9" priority="3" operator="equal">
      <formula>"&gt;1.0"</formula>
    </cfRule>
    <cfRule type="cellIs" dxfId="8" priority="4" operator="equal">
      <formula>"&gt;1.0"</formula>
    </cfRule>
    <cfRule type="cellIs" dxfId="7" priority="5" operator="equal">
      <formula>"&lt;0.2"</formula>
    </cfRule>
  </conditionalFormatting>
  <conditionalFormatting sqref="C3:T104">
    <cfRule type="containsBlanks" dxfId="6" priority="6">
      <formula>LEN(TRIM(C3))=0</formula>
    </cfRule>
  </conditionalFormatting>
  <conditionalFormatting sqref="R1:T1 S2:T2">
    <cfRule type="containsText" dxfId="5" priority="9" operator="containsText" text="Score">
      <formula>NOT(ISERROR(SEARCH("Score",R1)))</formula>
    </cfRule>
  </conditionalFormatting>
  <conditionalFormatting sqref="R3:T104">
    <cfRule type="cellIs" dxfId="4" priority="7" operator="equal">
      <formula>"NA"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CC4D855-50FF-4B3E-BDBB-BD22D2B13348}">
            <x14:iconSet custom="1">
              <x14:cfvo type="percent">
                <xm:f>0</xm:f>
              </x14:cfvo>
              <x14:cfvo type="num" gte="0">
                <xm:f>1.5</xm:f>
              </x14:cfvo>
              <x14:cfvo type="num">
                <xm:f>3</xm:f>
              </x14:cfvo>
              <x14:cfIcon iconSet="NoIcons" iconId="0"/>
              <x14:cfIcon iconSet="3TrafficLights1" iconId="1"/>
              <x14:cfIcon iconSet="3TrafficLights1" iconId="0"/>
            </x14:iconSet>
          </x14:cfRule>
          <xm:sqref>C3:Q104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A98A-0F77-48B6-A9EA-AEFD3AC439B0}">
  <dimension ref="A1:R104"/>
  <sheetViews>
    <sheetView zoomScale="80" zoomScaleNormal="80" workbookViewId="0">
      <selection activeCell="R19" sqref="R19"/>
    </sheetView>
  </sheetViews>
  <sheetFormatPr defaultColWidth="8.5703125" defaultRowHeight="14.45"/>
  <cols>
    <col min="1" max="1" width="7.42578125" bestFit="1" customWidth="1"/>
    <col min="2" max="2" width="23.42578125" bestFit="1" customWidth="1"/>
    <col min="3" max="4" width="9.5703125" bestFit="1" customWidth="1"/>
    <col min="7" max="9" width="9.5703125" bestFit="1" customWidth="1"/>
    <col min="11" max="13" width="9.5703125" bestFit="1" customWidth="1"/>
    <col min="15" max="17" width="9.5703125" bestFit="1" customWidth="1"/>
    <col min="18" max="18" width="19.5703125" style="31" bestFit="1" customWidth="1"/>
  </cols>
  <sheetData>
    <row r="1" spans="1:18">
      <c r="A1" s="36" t="s">
        <v>0</v>
      </c>
      <c r="B1" s="36" t="s">
        <v>133</v>
      </c>
      <c r="C1" s="39" t="s">
        <v>134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40"/>
      <c r="R1" s="47" t="s">
        <v>135</v>
      </c>
    </row>
    <row r="2" spans="1:18">
      <c r="A2" s="36"/>
      <c r="B2" s="36"/>
      <c r="C2" s="7">
        <v>45795</v>
      </c>
      <c r="D2" s="7">
        <v>45802</v>
      </c>
      <c r="E2" s="7">
        <v>45809</v>
      </c>
      <c r="F2" s="7">
        <v>45816</v>
      </c>
      <c r="G2" s="6">
        <v>45823</v>
      </c>
      <c r="H2" s="6">
        <v>45830</v>
      </c>
      <c r="I2" s="6">
        <v>45837</v>
      </c>
      <c r="J2" s="6">
        <v>45844</v>
      </c>
      <c r="K2" s="6">
        <v>45851</v>
      </c>
      <c r="L2" s="6">
        <v>45858</v>
      </c>
      <c r="M2" s="6">
        <v>45865</v>
      </c>
      <c r="N2" s="8">
        <v>45872</v>
      </c>
      <c r="O2" s="8">
        <v>45879</v>
      </c>
      <c r="P2" s="8">
        <v>45886</v>
      </c>
      <c r="Q2" s="8">
        <v>45893</v>
      </c>
      <c r="R2" s="47"/>
    </row>
    <row r="3" spans="1:18">
      <c r="A3" s="3" t="s">
        <v>6</v>
      </c>
      <c r="B3" s="32" t="str">
        <f>_xlfn.XLOOKUP($A3,[1]PHYCOCYANIN!$B:$B,[1]PHYCOCYANIN!$D:$D,"",,-1)</f>
        <v/>
      </c>
      <c r="C3" s="5" t="str">
        <f>_xlfn.LET(
  _xlpm.key, $A3 &amp; "_" &amp; TEXT(C$2, "yyyy-mm-dd"),
  _xlpm.val, _xlfn.XLOOKUP(_xlpm.key, [1]PHYCOCYANIN!$A:$A, [1]PHYCOCYANIN!$H:$H, ""),
  IF(_xlpm.val = 0, "", _xlpm.val)
)</f>
        <v/>
      </c>
      <c r="D3" s="5" t="str">
        <f>_xlfn.LET(
  _xlpm.key, $A3 &amp; "_" &amp; TEXT(D$2, "yyyy-mm-dd"),
  _xlpm.val, _xlfn.XLOOKUP(_xlpm.key, [1]PHYCOCYANIN!$A:$A, [1]PHYCOCYANIN!$H:$H, ""),
  IF(_xlpm.val = 0, "", _xlpm.val)
)</f>
        <v/>
      </c>
      <c r="E3" s="5" t="str">
        <f>_xlfn.LET(
  _xlpm.key, $A3 &amp; "_" &amp; TEXT(E$2, "yyyy-mm-dd"),
  _xlpm.val, _xlfn.XLOOKUP(_xlpm.key, [1]PHYCOCYANIN!$A:$A, [1]PHYCOCYANIN!$H:$H, ""),
  IF(_xlpm.val = 0, "", _xlpm.val)
)</f>
        <v/>
      </c>
      <c r="F3" s="5" t="str">
        <f>_xlfn.LET(
  _xlpm.key, $A3 &amp; "_" &amp; TEXT(F$2, "yyyy-mm-dd"),
  _xlpm.val, _xlfn.XLOOKUP(_xlpm.key, [1]PHYCOCYANIN!$A:$A, [1]PHYCOCYANIN!$H:$H, ""),
  IF(_xlpm.val = 0, "", _xlpm.val)
)</f>
        <v/>
      </c>
      <c r="G3" s="5" t="str">
        <f>_xlfn.LET(
  _xlpm.key, $A3 &amp; "_" &amp; TEXT(G$2, "yyyy-mm-dd"),
  _xlpm.val, _xlfn.XLOOKUP(_xlpm.key, [1]PHYCOCYANIN!$A:$A, [1]PHYCOCYANIN!$H:$H, ""),
  IF(_xlpm.val = 0, "", _xlpm.val)
)</f>
        <v/>
      </c>
      <c r="H3" s="5" t="str">
        <f>_xlfn.LET(
  _xlpm.key, $A3 &amp; "_" &amp; TEXT(H$2, "yyyy-mm-dd"),
  _xlpm.val, _xlfn.XLOOKUP(_xlpm.key, [1]PHYCOCYANIN!$A:$A, [1]PHYCOCYANIN!$H:$H, ""),
  IF(_xlpm.val = 0, "", _xlpm.val)
)</f>
        <v/>
      </c>
      <c r="I3" s="5" t="str">
        <f>_xlfn.LET(
  _xlpm.key, $A3 &amp; "_" &amp; TEXT(I$2, "yyyy-mm-dd"),
  _xlpm.val, _xlfn.XLOOKUP(_xlpm.key, [1]PHYCOCYANIN!$A:$A, [1]PHYCOCYANIN!$H:$H, ""),
  IF(_xlpm.val = 0, "", _xlpm.val)
)</f>
        <v/>
      </c>
      <c r="J3" s="5" t="str">
        <f>_xlfn.LET(
  _xlpm.key, $A3 &amp; "_" &amp; TEXT(J$2, "yyyy-mm-dd"),
  _xlpm.val, _xlfn.XLOOKUP(_xlpm.key, [1]PHYCOCYANIN!$A:$A, [1]PHYCOCYANIN!$H:$H, ""),
  IF(_xlpm.val = 0, "", _xlpm.val)
)</f>
        <v/>
      </c>
      <c r="K3" s="5" t="str">
        <f>_xlfn.LET(
  _xlpm.key, $A3 &amp; "_" &amp; TEXT(K$2, "yyyy-mm-dd"),
  _xlpm.val, _xlfn.XLOOKUP(_xlpm.key, [1]PHYCOCYANIN!$A:$A, [1]PHYCOCYANIN!$H:$H, ""),
  IF(_xlpm.val = 0, "", _xlpm.val)
)</f>
        <v/>
      </c>
      <c r="L3" s="5" t="str">
        <f>_xlfn.LET(
  _xlpm.key, $A3 &amp; "_" &amp; TEXT(L$2, "yyyy-mm-dd"),
  _xlpm.val, _xlfn.XLOOKUP(_xlpm.key, [1]PHYCOCYANIN!$A:$A, [1]PHYCOCYANIN!$H:$H, ""),
  IF(_xlpm.val = 0, "", _xlpm.val)
)</f>
        <v/>
      </c>
      <c r="M3" s="5" t="str">
        <f>_xlfn.LET(
  _xlpm.key, $A3 &amp; "_" &amp; TEXT(M$2, "yyyy-mm-dd"),
  _xlpm.val, _xlfn.XLOOKUP(_xlpm.key, [1]PHYCOCYANIN!$A:$A, [1]PHYCOCYANIN!$H:$H, ""),
  IF(_xlpm.val = 0, "", _xlpm.val)
)</f>
        <v/>
      </c>
      <c r="N3" s="5" t="str">
        <f>_xlfn.LET(
  _xlpm.key, $A3 &amp; "_" &amp; TEXT(N$2, "yyyy-mm-dd"),
  _xlpm.val, _xlfn.XLOOKUP(_xlpm.key, [1]PHYCOCYANIN!$A:$A, [1]PHYCOCYANIN!$H:$H, ""),
  IF(_xlpm.val = 0, "", _xlpm.val)
)</f>
        <v/>
      </c>
      <c r="O3" s="5" t="str">
        <f>_xlfn.LET(
  _xlpm.key, $A3 &amp; "_" &amp; TEXT(O$2, "yyyy-mm-dd"),
  _xlpm.val, _xlfn.XLOOKUP(_xlpm.key, [1]PHYCOCYANIN!$A:$A, [1]PHYCOCYANIN!$H:$H, ""),
  IF(_xlpm.val = 0, "", _xlpm.val)
)</f>
        <v/>
      </c>
      <c r="P3" s="5" t="str">
        <f>_xlfn.LET(
  _xlpm.key, $A3 &amp; "_" &amp; TEXT(P$2, "yyyy-mm-dd"),
  _xlpm.val, _xlfn.XLOOKUP(_xlpm.key, [1]PHYCOCYANIN!$A:$A, [1]PHYCOCYANIN!$H:$H, ""),
  IF(_xlpm.val = 0, "", _xlpm.val)
)</f>
        <v/>
      </c>
      <c r="Q3" s="5" t="str">
        <f>_xlfn.LET(
  _xlpm.key, $A3 &amp; "_" &amp; TEXT(Q$2, "yyyy-mm-dd"),
  _xlpm.val, _xlfn.XLOOKUP(_xlpm.key, [1]PHYCOCYANIN!$A:$A, [1]PHYCOCYANIN!$H:$H, ""),
  IF(_xlpm.val = 0, "", _xlpm.val)
)</f>
        <v/>
      </c>
      <c r="R3" s="30" t="str">
        <f>_xlfn.XLOOKUP(A3,[1]SURVEY123!$L:$L,[1]SURVEY123!$AK:$AK,"",0,-1)</f>
        <v/>
      </c>
    </row>
    <row r="4" spans="1:18">
      <c r="A4" s="3" t="s">
        <v>7</v>
      </c>
      <c r="B4" s="32">
        <f>_xlfn.XLOOKUP($A4,[1]PHYCOCYANIN!$B:$B,[1]PHYCOCYANIN!$D:$D,"",,-1)</f>
        <v>45866</v>
      </c>
      <c r="C4" s="5" t="str">
        <f>_xlfn.LET(
  _xlpm.key, $A4 &amp; "_" &amp; TEXT(C$2, "yyyy-mm-dd"),
  _xlpm.val, _xlfn.XLOOKUP(_xlpm.key, [1]PHYCOCYANIN!$A:$A, [1]PHYCOCYANIN!$H:$H, ""),
  IF(_xlpm.val = 0, "", _xlpm.val)
)</f>
        <v/>
      </c>
      <c r="D4" s="5" t="str">
        <f>_xlfn.LET(
  _xlpm.key, $A4 &amp; "_" &amp; TEXT(D$2, "yyyy-mm-dd"),
  _xlpm.val, _xlfn.XLOOKUP(_xlpm.key, [1]PHYCOCYANIN!$A:$A, [1]PHYCOCYANIN!$H:$H, ""),
  IF(_xlpm.val = 0, "", _xlpm.val)
)</f>
        <v/>
      </c>
      <c r="E4" s="5" t="str">
        <f>_xlfn.LET(
  _xlpm.key, $A4 &amp; "_" &amp; TEXT(E$2, "yyyy-mm-dd"),
  _xlpm.val, _xlfn.XLOOKUP(_xlpm.key, [1]PHYCOCYANIN!$A:$A, [1]PHYCOCYANIN!$H:$H, ""),
  IF(_xlpm.val = 0, "", _xlpm.val)
)</f>
        <v/>
      </c>
      <c r="F4" s="5" t="str">
        <f>_xlfn.LET(
  _xlpm.key, $A4 &amp; "_" &amp; TEXT(F$2, "yyyy-mm-dd"),
  _xlpm.val, _xlfn.XLOOKUP(_xlpm.key, [1]PHYCOCYANIN!$A:$A, [1]PHYCOCYANIN!$H:$H, ""),
  IF(_xlpm.val = 0, "", _xlpm.val)
)</f>
        <v/>
      </c>
      <c r="G4" s="5" t="str">
        <f>_xlfn.LET(
  _xlpm.key, $A4 &amp; "_" &amp; TEXT(G$2, "yyyy-mm-dd"),
  _xlpm.val, _xlfn.XLOOKUP(_xlpm.key, [1]PHYCOCYANIN!$A:$A, [1]PHYCOCYANIN!$H:$H, ""),
  IF(_xlpm.val = 0, "", _xlpm.val)
)</f>
        <v/>
      </c>
      <c r="H4" s="5" t="str">
        <f>_xlfn.LET(
  _xlpm.key, $A4 &amp; "_" &amp; TEXT(H$2, "yyyy-mm-dd"),
  _xlpm.val, _xlfn.XLOOKUP(_xlpm.key, [1]PHYCOCYANIN!$A:$A, [1]PHYCOCYANIN!$H:$H, ""),
  IF(_xlpm.val = 0, "", _xlpm.val)
)</f>
        <v/>
      </c>
      <c r="I4" s="5" t="str">
        <f>_xlfn.LET(
  _xlpm.key, $A4 &amp; "_" &amp; TEXT(I$2, "yyyy-mm-dd"),
  _xlpm.val, _xlfn.XLOOKUP(_xlpm.key, [1]PHYCOCYANIN!$A:$A, [1]PHYCOCYANIN!$H:$H, ""),
  IF(_xlpm.val = 0, "", _xlpm.val)
)</f>
        <v/>
      </c>
      <c r="J4" s="5" t="str">
        <f>_xlfn.LET(
  _xlpm.key, $A4 &amp; "_" &amp; TEXT(J$2, "yyyy-mm-dd"),
  _xlpm.val, _xlfn.XLOOKUP(_xlpm.key, [1]PHYCOCYANIN!$A:$A, [1]PHYCOCYANIN!$H:$H, ""),
  IF(_xlpm.val = 0, "", _xlpm.val)
)</f>
        <v/>
      </c>
      <c r="K4" s="5" t="str">
        <f>_xlfn.LET(
  _xlpm.key, $A4 &amp; "_" &amp; TEXT(K$2, "yyyy-mm-dd"),
  _xlpm.val, _xlfn.XLOOKUP(_xlpm.key, [1]PHYCOCYANIN!$A:$A, [1]PHYCOCYANIN!$H:$H, ""),
  IF(_xlpm.val = 0, "", _xlpm.val)
)</f>
        <v/>
      </c>
      <c r="L4" s="5" t="str">
        <f>_xlfn.LET(
  _xlpm.key, $A4 &amp; "_" &amp; TEXT(L$2, "yyyy-mm-dd"),
  _xlpm.val, _xlfn.XLOOKUP(_xlpm.key, [1]PHYCOCYANIN!$A:$A, [1]PHYCOCYANIN!$H:$H, ""),
  IF(_xlpm.val = 0, "", _xlpm.val)
)</f>
        <v/>
      </c>
      <c r="M4" s="5" t="str">
        <f>_xlfn.LET(
  _xlpm.key, $A4 &amp; "_" &amp; TEXT(M$2, "yyyy-mm-dd"),
  _xlpm.val, _xlfn.XLOOKUP(_xlpm.key, [1]PHYCOCYANIN!$A:$A, [1]PHYCOCYANIN!$H:$H, ""),
  IF(_xlpm.val = 0, "", _xlpm.val)
)</f>
        <v/>
      </c>
      <c r="N4" s="5" t="str">
        <f>_xlfn.LET(
  _xlpm.key, $A4 &amp; "_" &amp; TEXT(N$2, "yyyy-mm-dd"),
  _xlpm.val, _xlfn.XLOOKUP(_xlpm.key, [1]PHYCOCYANIN!$A:$A, [1]PHYCOCYANIN!$H:$H, ""),
  IF(_xlpm.val = 0, "", _xlpm.val)
)</f>
        <v/>
      </c>
      <c r="O4" s="5" t="str">
        <f>_xlfn.LET(
  _xlpm.key, $A4 &amp; "_" &amp; TEXT(O$2, "yyyy-mm-dd"),
  _xlpm.val, _xlfn.XLOOKUP(_xlpm.key, [1]PHYCOCYANIN!$A:$A, [1]PHYCOCYANIN!$H:$H, ""),
  IF(_xlpm.val = 0, "", _xlpm.val)
)</f>
        <v/>
      </c>
      <c r="P4" s="5" t="str">
        <f>_xlfn.LET(
  _xlpm.key, $A4 &amp; "_" &amp; TEXT(P$2, "yyyy-mm-dd"),
  _xlpm.val, _xlfn.XLOOKUP(_xlpm.key, [1]PHYCOCYANIN!$A:$A, [1]PHYCOCYANIN!$H:$H, ""),
  IF(_xlpm.val = 0, "", _xlpm.val)
)</f>
        <v/>
      </c>
      <c r="Q4" s="5" t="str">
        <f>_xlfn.LET(
  _xlpm.key, $A4 &amp; "_" &amp; TEXT(Q$2, "yyyy-mm-dd"),
  _xlpm.val, _xlfn.XLOOKUP(_xlpm.key, [1]PHYCOCYANIN!$A:$A, [1]PHYCOCYANIN!$H:$H, ""),
  IF(_xlpm.val = 0, "", _xlpm.val)
)</f>
        <v/>
      </c>
      <c r="R4" s="30" t="str">
        <f>_xlfn.XLOOKUP(A4,[1]SURVEY123!$L:$L,[1]SURVEY123!$AK:$AK,"",0,-1)</f>
        <v/>
      </c>
    </row>
    <row r="5" spans="1:18">
      <c r="A5" s="3" t="s">
        <v>8</v>
      </c>
      <c r="B5" s="32" t="str">
        <f>_xlfn.XLOOKUP($A5,[1]PHYCOCYANIN!$B:$B,[1]PHYCOCYANIN!$D:$D,"",,-1)</f>
        <v/>
      </c>
      <c r="C5" s="5" t="str">
        <f>_xlfn.LET(
  _xlpm.key, $A5 &amp; "_" &amp; TEXT(C$2, "yyyy-mm-dd"),
  _xlpm.val, _xlfn.XLOOKUP(_xlpm.key, [1]PHYCOCYANIN!$A:$A, [1]PHYCOCYANIN!$H:$H, ""),
  IF(_xlpm.val = 0, "", _xlpm.val)
)</f>
        <v/>
      </c>
      <c r="D5" s="5" t="str">
        <f>_xlfn.LET(
  _xlpm.key, $A5 &amp; "_" &amp; TEXT(D$2, "yyyy-mm-dd"),
  _xlpm.val, _xlfn.XLOOKUP(_xlpm.key, [1]PHYCOCYANIN!$A:$A, [1]PHYCOCYANIN!$H:$H, ""),
  IF(_xlpm.val = 0, "", _xlpm.val)
)</f>
        <v/>
      </c>
      <c r="E5" s="5" t="str">
        <f>_xlfn.LET(
  _xlpm.key, $A5 &amp; "_" &amp; TEXT(E$2, "yyyy-mm-dd"),
  _xlpm.val, _xlfn.XLOOKUP(_xlpm.key, [1]PHYCOCYANIN!$A:$A, [1]PHYCOCYANIN!$H:$H, ""),
  IF(_xlpm.val = 0, "", _xlpm.val)
)</f>
        <v/>
      </c>
      <c r="F5" s="5" t="str">
        <f>_xlfn.LET(
  _xlpm.key, $A5 &amp; "_" &amp; TEXT(F$2, "yyyy-mm-dd"),
  _xlpm.val, _xlfn.XLOOKUP(_xlpm.key, [1]PHYCOCYANIN!$A:$A, [1]PHYCOCYANIN!$H:$H, ""),
  IF(_xlpm.val = 0, "", _xlpm.val)
)</f>
        <v/>
      </c>
      <c r="G5" s="5" t="str">
        <f>_xlfn.LET(
  _xlpm.key, $A5 &amp; "_" &amp; TEXT(G$2, "yyyy-mm-dd"),
  _xlpm.val, _xlfn.XLOOKUP(_xlpm.key, [1]PHYCOCYANIN!$A:$A, [1]PHYCOCYANIN!$H:$H, ""),
  IF(_xlpm.val = 0, "", _xlpm.val)
)</f>
        <v/>
      </c>
      <c r="H5" s="5" t="str">
        <f>_xlfn.LET(
  _xlpm.key, $A5 &amp; "_" &amp; TEXT(H$2, "yyyy-mm-dd"),
  _xlpm.val, _xlfn.XLOOKUP(_xlpm.key, [1]PHYCOCYANIN!$A:$A, [1]PHYCOCYANIN!$H:$H, ""),
  IF(_xlpm.val = 0, "", _xlpm.val)
)</f>
        <v/>
      </c>
      <c r="I5" s="5" t="str">
        <f>_xlfn.LET(
  _xlpm.key, $A5 &amp; "_" &amp; TEXT(I$2, "yyyy-mm-dd"),
  _xlpm.val, _xlfn.XLOOKUP(_xlpm.key, [1]PHYCOCYANIN!$A:$A, [1]PHYCOCYANIN!$H:$H, ""),
  IF(_xlpm.val = 0, "", _xlpm.val)
)</f>
        <v/>
      </c>
      <c r="J5" s="5" t="str">
        <f>_xlfn.LET(
  _xlpm.key, $A5 &amp; "_" &amp; TEXT(J$2, "yyyy-mm-dd"),
  _xlpm.val, _xlfn.XLOOKUP(_xlpm.key, [1]PHYCOCYANIN!$A:$A, [1]PHYCOCYANIN!$H:$H, ""),
  IF(_xlpm.val = 0, "", _xlpm.val)
)</f>
        <v/>
      </c>
      <c r="K5" s="5" t="str">
        <f>_xlfn.LET(
  _xlpm.key, $A5 &amp; "_" &amp; TEXT(K$2, "yyyy-mm-dd"),
  _xlpm.val, _xlfn.XLOOKUP(_xlpm.key, [1]PHYCOCYANIN!$A:$A, [1]PHYCOCYANIN!$H:$H, ""),
  IF(_xlpm.val = 0, "", _xlpm.val)
)</f>
        <v/>
      </c>
      <c r="L5" s="5" t="str">
        <f>_xlfn.LET(
  _xlpm.key, $A5 &amp; "_" &amp; TEXT(L$2, "yyyy-mm-dd"),
  _xlpm.val, _xlfn.XLOOKUP(_xlpm.key, [1]PHYCOCYANIN!$A:$A, [1]PHYCOCYANIN!$H:$H, ""),
  IF(_xlpm.val = 0, "", _xlpm.val)
)</f>
        <v/>
      </c>
      <c r="M5" s="5" t="str">
        <f>_xlfn.LET(
  _xlpm.key, $A5 &amp; "_" &amp; TEXT(M$2, "yyyy-mm-dd"),
  _xlpm.val, _xlfn.XLOOKUP(_xlpm.key, [1]PHYCOCYANIN!$A:$A, [1]PHYCOCYANIN!$H:$H, ""),
  IF(_xlpm.val = 0, "", _xlpm.val)
)</f>
        <v/>
      </c>
      <c r="N5" s="5" t="str">
        <f>_xlfn.LET(
  _xlpm.key, $A5 &amp; "_" &amp; TEXT(N$2, "yyyy-mm-dd"),
  _xlpm.val, _xlfn.XLOOKUP(_xlpm.key, [1]PHYCOCYANIN!$A:$A, [1]PHYCOCYANIN!$H:$H, ""),
  IF(_xlpm.val = 0, "", _xlpm.val)
)</f>
        <v/>
      </c>
      <c r="O5" s="5" t="str">
        <f>_xlfn.LET(
  _xlpm.key, $A5 &amp; "_" &amp; TEXT(O$2, "yyyy-mm-dd"),
  _xlpm.val, _xlfn.XLOOKUP(_xlpm.key, [1]PHYCOCYANIN!$A:$A, [1]PHYCOCYANIN!$H:$H, ""),
  IF(_xlpm.val = 0, "", _xlpm.val)
)</f>
        <v/>
      </c>
      <c r="P5" s="5" t="str">
        <f>_xlfn.LET(
  _xlpm.key, $A5 &amp; "_" &amp; TEXT(P$2, "yyyy-mm-dd"),
  _xlpm.val, _xlfn.XLOOKUP(_xlpm.key, [1]PHYCOCYANIN!$A:$A, [1]PHYCOCYANIN!$H:$H, ""),
  IF(_xlpm.val = 0, "", _xlpm.val)
)</f>
        <v/>
      </c>
      <c r="Q5" s="5" t="str">
        <f>_xlfn.LET(
  _xlpm.key, $A5 &amp; "_" &amp; TEXT(Q$2, "yyyy-mm-dd"),
  _xlpm.val, _xlfn.XLOOKUP(_xlpm.key, [1]PHYCOCYANIN!$A:$A, [1]PHYCOCYANIN!$H:$H, ""),
  IF(_xlpm.val = 0, "", _xlpm.val)
)</f>
        <v/>
      </c>
      <c r="R5" s="30" t="str">
        <f>_xlfn.XLOOKUP(A5,[1]SURVEY123!$L:$L,[1]SURVEY123!$AK:$AK,"",0,-1)</f>
        <v/>
      </c>
    </row>
    <row r="6" spans="1:18">
      <c r="A6" s="3" t="s">
        <v>9</v>
      </c>
      <c r="B6" s="32" t="str">
        <f>_xlfn.XLOOKUP($A6,[1]PHYCOCYANIN!$B:$B,[1]PHYCOCYANIN!$D:$D,"",,-1)</f>
        <v/>
      </c>
      <c r="C6" s="5" t="str">
        <f>_xlfn.LET(
  _xlpm.key, $A6 &amp; "_" &amp; TEXT(C$2, "yyyy-mm-dd"),
  _xlpm.val, _xlfn.XLOOKUP(_xlpm.key, [1]PHYCOCYANIN!$A:$A, [1]PHYCOCYANIN!$H:$H, ""),
  IF(_xlpm.val = 0, "", _xlpm.val)
)</f>
        <v/>
      </c>
      <c r="D6" s="5" t="str">
        <f>_xlfn.LET(
  _xlpm.key, $A6 &amp; "_" &amp; TEXT(D$2, "yyyy-mm-dd"),
  _xlpm.val, _xlfn.XLOOKUP(_xlpm.key, [1]PHYCOCYANIN!$A:$A, [1]PHYCOCYANIN!$H:$H, ""),
  IF(_xlpm.val = 0, "", _xlpm.val)
)</f>
        <v/>
      </c>
      <c r="E6" s="5" t="str">
        <f>_xlfn.LET(
  _xlpm.key, $A6 &amp; "_" &amp; TEXT(E$2, "yyyy-mm-dd"),
  _xlpm.val, _xlfn.XLOOKUP(_xlpm.key, [1]PHYCOCYANIN!$A:$A, [1]PHYCOCYANIN!$H:$H, ""),
  IF(_xlpm.val = 0, "", _xlpm.val)
)</f>
        <v/>
      </c>
      <c r="F6" s="5" t="str">
        <f>_xlfn.LET(
  _xlpm.key, $A6 &amp; "_" &amp; TEXT(F$2, "yyyy-mm-dd"),
  _xlpm.val, _xlfn.XLOOKUP(_xlpm.key, [1]PHYCOCYANIN!$A:$A, [1]PHYCOCYANIN!$H:$H, ""),
  IF(_xlpm.val = 0, "", _xlpm.val)
)</f>
        <v/>
      </c>
      <c r="G6" s="5" t="str">
        <f>_xlfn.LET(
  _xlpm.key, $A6 &amp; "_" &amp; TEXT(G$2, "yyyy-mm-dd"),
  _xlpm.val, _xlfn.XLOOKUP(_xlpm.key, [1]PHYCOCYANIN!$A:$A, [1]PHYCOCYANIN!$H:$H, ""),
  IF(_xlpm.val = 0, "", _xlpm.val)
)</f>
        <v/>
      </c>
      <c r="H6" s="5" t="str">
        <f>_xlfn.LET(
  _xlpm.key, $A6 &amp; "_" &amp; TEXT(H$2, "yyyy-mm-dd"),
  _xlpm.val, _xlfn.XLOOKUP(_xlpm.key, [1]PHYCOCYANIN!$A:$A, [1]PHYCOCYANIN!$H:$H, ""),
  IF(_xlpm.val = 0, "", _xlpm.val)
)</f>
        <v/>
      </c>
      <c r="I6" s="5" t="str">
        <f>_xlfn.LET(
  _xlpm.key, $A6 &amp; "_" &amp; TEXT(I$2, "yyyy-mm-dd"),
  _xlpm.val, _xlfn.XLOOKUP(_xlpm.key, [1]PHYCOCYANIN!$A:$A, [1]PHYCOCYANIN!$H:$H, ""),
  IF(_xlpm.val = 0, "", _xlpm.val)
)</f>
        <v/>
      </c>
      <c r="J6" s="5" t="str">
        <f>_xlfn.LET(
  _xlpm.key, $A6 &amp; "_" &amp; TEXT(J$2, "yyyy-mm-dd"),
  _xlpm.val, _xlfn.XLOOKUP(_xlpm.key, [1]PHYCOCYANIN!$A:$A, [1]PHYCOCYANIN!$H:$H, ""),
  IF(_xlpm.val = 0, "", _xlpm.val)
)</f>
        <v/>
      </c>
      <c r="K6" s="5" t="str">
        <f>_xlfn.LET(
  _xlpm.key, $A6 &amp; "_" &amp; TEXT(K$2, "yyyy-mm-dd"),
  _xlpm.val, _xlfn.XLOOKUP(_xlpm.key, [1]PHYCOCYANIN!$A:$A, [1]PHYCOCYANIN!$H:$H, ""),
  IF(_xlpm.val = 0, "", _xlpm.val)
)</f>
        <v/>
      </c>
      <c r="L6" s="5" t="str">
        <f>_xlfn.LET(
  _xlpm.key, $A6 &amp; "_" &amp; TEXT(L$2, "yyyy-mm-dd"),
  _xlpm.val, _xlfn.XLOOKUP(_xlpm.key, [1]PHYCOCYANIN!$A:$A, [1]PHYCOCYANIN!$H:$H, ""),
  IF(_xlpm.val = 0, "", _xlpm.val)
)</f>
        <v/>
      </c>
      <c r="M6" s="5" t="str">
        <f>_xlfn.LET(
  _xlpm.key, $A6 &amp; "_" &amp; TEXT(M$2, "yyyy-mm-dd"),
  _xlpm.val, _xlfn.XLOOKUP(_xlpm.key, [1]PHYCOCYANIN!$A:$A, [1]PHYCOCYANIN!$H:$H, ""),
  IF(_xlpm.val = 0, "", _xlpm.val)
)</f>
        <v/>
      </c>
      <c r="N6" s="5" t="str">
        <f>_xlfn.LET(
  _xlpm.key, $A6 &amp; "_" &amp; TEXT(N$2, "yyyy-mm-dd"),
  _xlpm.val, _xlfn.XLOOKUP(_xlpm.key, [1]PHYCOCYANIN!$A:$A, [1]PHYCOCYANIN!$H:$H, ""),
  IF(_xlpm.val = 0, "", _xlpm.val)
)</f>
        <v/>
      </c>
      <c r="O6" s="5" t="str">
        <f>_xlfn.LET(
  _xlpm.key, $A6 &amp; "_" &amp; TEXT(O$2, "yyyy-mm-dd"),
  _xlpm.val, _xlfn.XLOOKUP(_xlpm.key, [1]PHYCOCYANIN!$A:$A, [1]PHYCOCYANIN!$H:$H, ""),
  IF(_xlpm.val = 0, "", _xlpm.val)
)</f>
        <v/>
      </c>
      <c r="P6" s="5" t="str">
        <f>_xlfn.LET(
  _xlpm.key, $A6 &amp; "_" &amp; TEXT(P$2, "yyyy-mm-dd"),
  _xlpm.val, _xlfn.XLOOKUP(_xlpm.key, [1]PHYCOCYANIN!$A:$A, [1]PHYCOCYANIN!$H:$H, ""),
  IF(_xlpm.val = 0, "", _xlpm.val)
)</f>
        <v/>
      </c>
      <c r="Q6" s="5" t="str">
        <f>_xlfn.LET(
  _xlpm.key, $A6 &amp; "_" &amp; TEXT(Q$2, "yyyy-mm-dd"),
  _xlpm.val, _xlfn.XLOOKUP(_xlpm.key, [1]PHYCOCYANIN!$A:$A, [1]PHYCOCYANIN!$H:$H, ""),
  IF(_xlpm.val = 0, "", _xlpm.val)
)</f>
        <v/>
      </c>
      <c r="R6" s="30" t="str">
        <f>_xlfn.XLOOKUP(A6,[1]SURVEY123!$L:$L,[1]SURVEY123!$AK:$AK,"",0,-1)</f>
        <v/>
      </c>
    </row>
    <row r="7" spans="1:18">
      <c r="A7" s="3" t="s">
        <v>10</v>
      </c>
      <c r="B7" s="32" t="str">
        <f>_xlfn.XLOOKUP($A7,[1]PHYCOCYANIN!$B:$B,[1]PHYCOCYANIN!$D:$D,"",,-1)</f>
        <v/>
      </c>
      <c r="C7" s="5" t="str">
        <f>_xlfn.LET(
  _xlpm.key, $A7 &amp; "_" &amp; TEXT(C$2, "yyyy-mm-dd"),
  _xlpm.val, _xlfn.XLOOKUP(_xlpm.key, [1]PHYCOCYANIN!$A:$A, [1]PHYCOCYANIN!$H:$H, ""),
  IF(_xlpm.val = 0, "", _xlpm.val)
)</f>
        <v/>
      </c>
      <c r="D7" s="5" t="str">
        <f>_xlfn.LET(
  _xlpm.key, $A7 &amp; "_" &amp; TEXT(D$2, "yyyy-mm-dd"),
  _xlpm.val, _xlfn.XLOOKUP(_xlpm.key, [1]PHYCOCYANIN!$A:$A, [1]PHYCOCYANIN!$H:$H, ""),
  IF(_xlpm.val = 0, "", _xlpm.val)
)</f>
        <v/>
      </c>
      <c r="E7" s="5" t="str">
        <f>_xlfn.LET(
  _xlpm.key, $A7 &amp; "_" &amp; TEXT(E$2, "yyyy-mm-dd"),
  _xlpm.val, _xlfn.XLOOKUP(_xlpm.key, [1]PHYCOCYANIN!$A:$A, [1]PHYCOCYANIN!$H:$H, ""),
  IF(_xlpm.val = 0, "", _xlpm.val)
)</f>
        <v/>
      </c>
      <c r="F7" s="5" t="str">
        <f>_xlfn.LET(
  _xlpm.key, $A7 &amp; "_" &amp; TEXT(F$2, "yyyy-mm-dd"),
  _xlpm.val, _xlfn.XLOOKUP(_xlpm.key, [1]PHYCOCYANIN!$A:$A, [1]PHYCOCYANIN!$H:$H, ""),
  IF(_xlpm.val = 0, "", _xlpm.val)
)</f>
        <v/>
      </c>
      <c r="G7" s="5" t="str">
        <f>_xlfn.LET(
  _xlpm.key, $A7 &amp; "_" &amp; TEXT(G$2, "yyyy-mm-dd"),
  _xlpm.val, _xlfn.XLOOKUP(_xlpm.key, [1]PHYCOCYANIN!$A:$A, [1]PHYCOCYANIN!$H:$H, ""),
  IF(_xlpm.val = 0, "", _xlpm.val)
)</f>
        <v/>
      </c>
      <c r="H7" s="5" t="str">
        <f>_xlfn.LET(
  _xlpm.key, $A7 &amp; "_" &amp; TEXT(H$2, "yyyy-mm-dd"),
  _xlpm.val, _xlfn.XLOOKUP(_xlpm.key, [1]PHYCOCYANIN!$A:$A, [1]PHYCOCYANIN!$H:$H, ""),
  IF(_xlpm.val = 0, "", _xlpm.val)
)</f>
        <v/>
      </c>
      <c r="I7" s="5" t="str">
        <f>_xlfn.LET(
  _xlpm.key, $A7 &amp; "_" &amp; TEXT(I$2, "yyyy-mm-dd"),
  _xlpm.val, _xlfn.XLOOKUP(_xlpm.key, [1]PHYCOCYANIN!$A:$A, [1]PHYCOCYANIN!$H:$H, ""),
  IF(_xlpm.val = 0, "", _xlpm.val)
)</f>
        <v/>
      </c>
      <c r="J7" s="5" t="str">
        <f>_xlfn.LET(
  _xlpm.key, $A7 &amp; "_" &amp; TEXT(J$2, "yyyy-mm-dd"),
  _xlpm.val, _xlfn.XLOOKUP(_xlpm.key, [1]PHYCOCYANIN!$A:$A, [1]PHYCOCYANIN!$H:$H, ""),
  IF(_xlpm.val = 0, "", _xlpm.val)
)</f>
        <v/>
      </c>
      <c r="K7" s="5" t="str">
        <f>_xlfn.LET(
  _xlpm.key, $A7 &amp; "_" &amp; TEXT(K$2, "yyyy-mm-dd"),
  _xlpm.val, _xlfn.XLOOKUP(_xlpm.key, [1]PHYCOCYANIN!$A:$A, [1]PHYCOCYANIN!$H:$H, ""),
  IF(_xlpm.val = 0, "", _xlpm.val)
)</f>
        <v/>
      </c>
      <c r="L7" s="5" t="str">
        <f>_xlfn.LET(
  _xlpm.key, $A7 &amp; "_" &amp; TEXT(L$2, "yyyy-mm-dd"),
  _xlpm.val, _xlfn.XLOOKUP(_xlpm.key, [1]PHYCOCYANIN!$A:$A, [1]PHYCOCYANIN!$H:$H, ""),
  IF(_xlpm.val = 0, "", _xlpm.val)
)</f>
        <v/>
      </c>
      <c r="M7" s="5" t="str">
        <f>_xlfn.LET(
  _xlpm.key, $A7 &amp; "_" &amp; TEXT(M$2, "yyyy-mm-dd"),
  _xlpm.val, _xlfn.XLOOKUP(_xlpm.key, [1]PHYCOCYANIN!$A:$A, [1]PHYCOCYANIN!$H:$H, ""),
  IF(_xlpm.val = 0, "", _xlpm.val)
)</f>
        <v/>
      </c>
      <c r="N7" s="5" t="str">
        <f>_xlfn.LET(
  _xlpm.key, $A7 &amp; "_" &amp; TEXT(N$2, "yyyy-mm-dd"),
  _xlpm.val, _xlfn.XLOOKUP(_xlpm.key, [1]PHYCOCYANIN!$A:$A, [1]PHYCOCYANIN!$H:$H, ""),
  IF(_xlpm.val = 0, "", _xlpm.val)
)</f>
        <v/>
      </c>
      <c r="O7" s="5" t="str">
        <f>_xlfn.LET(
  _xlpm.key, $A7 &amp; "_" &amp; TEXT(O$2, "yyyy-mm-dd"),
  _xlpm.val, _xlfn.XLOOKUP(_xlpm.key, [1]PHYCOCYANIN!$A:$A, [1]PHYCOCYANIN!$H:$H, ""),
  IF(_xlpm.val = 0, "", _xlpm.val)
)</f>
        <v/>
      </c>
      <c r="P7" s="5" t="str">
        <f>_xlfn.LET(
  _xlpm.key, $A7 &amp; "_" &amp; TEXT(P$2, "yyyy-mm-dd"),
  _xlpm.val, _xlfn.XLOOKUP(_xlpm.key, [1]PHYCOCYANIN!$A:$A, [1]PHYCOCYANIN!$H:$H, ""),
  IF(_xlpm.val = 0, "", _xlpm.val)
)</f>
        <v/>
      </c>
      <c r="Q7" s="5" t="str">
        <f>_xlfn.LET(
  _xlpm.key, $A7 &amp; "_" &amp; TEXT(Q$2, "yyyy-mm-dd"),
  _xlpm.val, _xlfn.XLOOKUP(_xlpm.key, [1]PHYCOCYANIN!$A:$A, [1]PHYCOCYANIN!$H:$H, ""),
  IF(_xlpm.val = 0, "", _xlpm.val)
)</f>
        <v/>
      </c>
      <c r="R7" s="30" t="str">
        <f>_xlfn.XLOOKUP(A7,[1]SURVEY123!$L:$L,[1]SURVEY123!$AK:$AK,"",0,-1)</f>
        <v/>
      </c>
    </row>
    <row r="8" spans="1:18">
      <c r="A8" s="3" t="s">
        <v>11</v>
      </c>
      <c r="B8" s="32" t="str">
        <f>_xlfn.XLOOKUP($A8,[1]PHYCOCYANIN!$B:$B,[1]PHYCOCYANIN!$D:$D,"",,-1)</f>
        <v/>
      </c>
      <c r="C8" s="5" t="str">
        <f>_xlfn.LET(
  _xlpm.key, $A8 &amp; "_" &amp; TEXT(C$2, "yyyy-mm-dd"),
  _xlpm.val, _xlfn.XLOOKUP(_xlpm.key, [1]PHYCOCYANIN!$A:$A, [1]PHYCOCYANIN!$H:$H, ""),
  IF(_xlpm.val = 0, "", _xlpm.val)
)</f>
        <v/>
      </c>
      <c r="D8" s="5" t="str">
        <f>_xlfn.LET(
  _xlpm.key, $A8 &amp; "_" &amp; TEXT(D$2, "yyyy-mm-dd"),
  _xlpm.val, _xlfn.XLOOKUP(_xlpm.key, [1]PHYCOCYANIN!$A:$A, [1]PHYCOCYANIN!$H:$H, ""),
  IF(_xlpm.val = 0, "", _xlpm.val)
)</f>
        <v/>
      </c>
      <c r="E8" s="5" t="str">
        <f>_xlfn.LET(
  _xlpm.key, $A8 &amp; "_" &amp; TEXT(E$2, "yyyy-mm-dd"),
  _xlpm.val, _xlfn.XLOOKUP(_xlpm.key, [1]PHYCOCYANIN!$A:$A, [1]PHYCOCYANIN!$H:$H, ""),
  IF(_xlpm.val = 0, "", _xlpm.val)
)</f>
        <v/>
      </c>
      <c r="F8" s="5" t="str">
        <f>_xlfn.LET(
  _xlpm.key, $A8 &amp; "_" &amp; TEXT(F$2, "yyyy-mm-dd"),
  _xlpm.val, _xlfn.XLOOKUP(_xlpm.key, [1]PHYCOCYANIN!$A:$A, [1]PHYCOCYANIN!$H:$H, ""),
  IF(_xlpm.val = 0, "", _xlpm.val)
)</f>
        <v/>
      </c>
      <c r="G8" s="5" t="str">
        <f>_xlfn.LET(
  _xlpm.key, $A8 &amp; "_" &amp; TEXT(G$2, "yyyy-mm-dd"),
  _xlpm.val, _xlfn.XLOOKUP(_xlpm.key, [1]PHYCOCYANIN!$A:$A, [1]PHYCOCYANIN!$H:$H, ""),
  IF(_xlpm.val = 0, "", _xlpm.val)
)</f>
        <v/>
      </c>
      <c r="H8" s="5" t="str">
        <f>_xlfn.LET(
  _xlpm.key, $A8 &amp; "_" &amp; TEXT(H$2, "yyyy-mm-dd"),
  _xlpm.val, _xlfn.XLOOKUP(_xlpm.key, [1]PHYCOCYANIN!$A:$A, [1]PHYCOCYANIN!$H:$H, ""),
  IF(_xlpm.val = 0, "", _xlpm.val)
)</f>
        <v/>
      </c>
      <c r="I8" s="5" t="str">
        <f>_xlfn.LET(
  _xlpm.key, $A8 &amp; "_" &amp; TEXT(I$2, "yyyy-mm-dd"),
  _xlpm.val, _xlfn.XLOOKUP(_xlpm.key, [1]PHYCOCYANIN!$A:$A, [1]PHYCOCYANIN!$H:$H, ""),
  IF(_xlpm.val = 0, "", _xlpm.val)
)</f>
        <v/>
      </c>
      <c r="J8" s="5" t="str">
        <f>_xlfn.LET(
  _xlpm.key, $A8 &amp; "_" &amp; TEXT(J$2, "yyyy-mm-dd"),
  _xlpm.val, _xlfn.XLOOKUP(_xlpm.key, [1]PHYCOCYANIN!$A:$A, [1]PHYCOCYANIN!$H:$H, ""),
  IF(_xlpm.val = 0, "", _xlpm.val)
)</f>
        <v/>
      </c>
      <c r="K8" s="5" t="str">
        <f>_xlfn.LET(
  _xlpm.key, $A8 &amp; "_" &amp; TEXT(K$2, "yyyy-mm-dd"),
  _xlpm.val, _xlfn.XLOOKUP(_xlpm.key, [1]PHYCOCYANIN!$A:$A, [1]PHYCOCYANIN!$H:$H, ""),
  IF(_xlpm.val = 0, "", _xlpm.val)
)</f>
        <v/>
      </c>
      <c r="L8" s="5" t="str">
        <f>_xlfn.LET(
  _xlpm.key, $A8 &amp; "_" &amp; TEXT(L$2, "yyyy-mm-dd"),
  _xlpm.val, _xlfn.XLOOKUP(_xlpm.key, [1]PHYCOCYANIN!$A:$A, [1]PHYCOCYANIN!$H:$H, ""),
  IF(_xlpm.val = 0, "", _xlpm.val)
)</f>
        <v/>
      </c>
      <c r="M8" s="5" t="str">
        <f>_xlfn.LET(
  _xlpm.key, $A8 &amp; "_" &amp; TEXT(M$2, "yyyy-mm-dd"),
  _xlpm.val, _xlfn.XLOOKUP(_xlpm.key, [1]PHYCOCYANIN!$A:$A, [1]PHYCOCYANIN!$H:$H, ""),
  IF(_xlpm.val = 0, "", _xlpm.val)
)</f>
        <v/>
      </c>
      <c r="N8" s="5" t="str">
        <f>_xlfn.LET(
  _xlpm.key, $A8 &amp; "_" &amp; TEXT(N$2, "yyyy-mm-dd"),
  _xlpm.val, _xlfn.XLOOKUP(_xlpm.key, [1]PHYCOCYANIN!$A:$A, [1]PHYCOCYANIN!$H:$H, ""),
  IF(_xlpm.val = 0, "", _xlpm.val)
)</f>
        <v/>
      </c>
      <c r="O8" s="5" t="str">
        <f>_xlfn.LET(
  _xlpm.key, $A8 &amp; "_" &amp; TEXT(O$2, "yyyy-mm-dd"),
  _xlpm.val, _xlfn.XLOOKUP(_xlpm.key, [1]PHYCOCYANIN!$A:$A, [1]PHYCOCYANIN!$H:$H, ""),
  IF(_xlpm.val = 0, "", _xlpm.val)
)</f>
        <v/>
      </c>
      <c r="P8" s="5" t="str">
        <f>_xlfn.LET(
  _xlpm.key, $A8 &amp; "_" &amp; TEXT(P$2, "yyyy-mm-dd"),
  _xlpm.val, _xlfn.XLOOKUP(_xlpm.key, [1]PHYCOCYANIN!$A:$A, [1]PHYCOCYANIN!$H:$H, ""),
  IF(_xlpm.val = 0, "", _xlpm.val)
)</f>
        <v/>
      </c>
      <c r="Q8" s="5" t="str">
        <f>_xlfn.LET(
  _xlpm.key, $A8 &amp; "_" &amp; TEXT(Q$2, "yyyy-mm-dd"),
  _xlpm.val, _xlfn.XLOOKUP(_xlpm.key, [1]PHYCOCYANIN!$A:$A, [1]PHYCOCYANIN!$H:$H, ""),
  IF(_xlpm.val = 0, "", _xlpm.val)
)</f>
        <v/>
      </c>
      <c r="R8" s="30" t="str">
        <f>_xlfn.XLOOKUP(A8,[1]SURVEY123!$L:$L,[1]SURVEY123!$AK:$AK,"",0,-1)</f>
        <v/>
      </c>
    </row>
    <row r="9" spans="1:18">
      <c r="A9" s="3" t="s">
        <v>12</v>
      </c>
      <c r="B9" s="32" t="str">
        <f>_xlfn.XLOOKUP($A9,[1]PHYCOCYANIN!$B:$B,[1]PHYCOCYANIN!$D:$D,"",,-1)</f>
        <v/>
      </c>
      <c r="C9" s="5" t="str">
        <f>_xlfn.LET(
  _xlpm.key, $A9 &amp; "_" &amp; TEXT(C$2, "yyyy-mm-dd"),
  _xlpm.val, _xlfn.XLOOKUP(_xlpm.key, [1]PHYCOCYANIN!$A:$A, [1]PHYCOCYANIN!$H:$H, ""),
  IF(_xlpm.val = 0, "", _xlpm.val)
)</f>
        <v/>
      </c>
      <c r="D9" s="5" t="str">
        <f>_xlfn.LET(
  _xlpm.key, $A9 &amp; "_" &amp; TEXT(D$2, "yyyy-mm-dd"),
  _xlpm.val, _xlfn.XLOOKUP(_xlpm.key, [1]PHYCOCYANIN!$A:$A, [1]PHYCOCYANIN!$H:$H, ""),
  IF(_xlpm.val = 0, "", _xlpm.val)
)</f>
        <v/>
      </c>
      <c r="E9" s="5" t="str">
        <f>_xlfn.LET(
  _xlpm.key, $A9 &amp; "_" &amp; TEXT(E$2, "yyyy-mm-dd"),
  _xlpm.val, _xlfn.XLOOKUP(_xlpm.key, [1]PHYCOCYANIN!$A:$A, [1]PHYCOCYANIN!$H:$H, ""),
  IF(_xlpm.val = 0, "", _xlpm.val)
)</f>
        <v/>
      </c>
      <c r="F9" s="5" t="str">
        <f>_xlfn.LET(
  _xlpm.key, $A9 &amp; "_" &amp; TEXT(F$2, "yyyy-mm-dd"),
  _xlpm.val, _xlfn.XLOOKUP(_xlpm.key, [1]PHYCOCYANIN!$A:$A, [1]PHYCOCYANIN!$H:$H, ""),
  IF(_xlpm.val = 0, "", _xlpm.val)
)</f>
        <v/>
      </c>
      <c r="G9" s="5" t="str">
        <f>_xlfn.LET(
  _xlpm.key, $A9 &amp; "_" &amp; TEXT(G$2, "yyyy-mm-dd"),
  _xlpm.val, _xlfn.XLOOKUP(_xlpm.key, [1]PHYCOCYANIN!$A:$A, [1]PHYCOCYANIN!$H:$H, ""),
  IF(_xlpm.val = 0, "", _xlpm.val)
)</f>
        <v/>
      </c>
      <c r="H9" s="5" t="str">
        <f>_xlfn.LET(
  _xlpm.key, $A9 &amp; "_" &amp; TEXT(H$2, "yyyy-mm-dd"),
  _xlpm.val, _xlfn.XLOOKUP(_xlpm.key, [1]PHYCOCYANIN!$A:$A, [1]PHYCOCYANIN!$H:$H, ""),
  IF(_xlpm.val = 0, "", _xlpm.val)
)</f>
        <v/>
      </c>
      <c r="I9" s="5" t="str">
        <f>_xlfn.LET(
  _xlpm.key, $A9 &amp; "_" &amp; TEXT(I$2, "yyyy-mm-dd"),
  _xlpm.val, _xlfn.XLOOKUP(_xlpm.key, [1]PHYCOCYANIN!$A:$A, [1]PHYCOCYANIN!$H:$H, ""),
  IF(_xlpm.val = 0, "", _xlpm.val)
)</f>
        <v/>
      </c>
      <c r="J9" s="5" t="str">
        <f>_xlfn.LET(
  _xlpm.key, $A9 &amp; "_" &amp; TEXT(J$2, "yyyy-mm-dd"),
  _xlpm.val, _xlfn.XLOOKUP(_xlpm.key, [1]PHYCOCYANIN!$A:$A, [1]PHYCOCYANIN!$H:$H, ""),
  IF(_xlpm.val = 0, "", _xlpm.val)
)</f>
        <v/>
      </c>
      <c r="K9" s="5" t="str">
        <f>_xlfn.LET(
  _xlpm.key, $A9 &amp; "_" &amp; TEXT(K$2, "yyyy-mm-dd"),
  _xlpm.val, _xlfn.XLOOKUP(_xlpm.key, [1]PHYCOCYANIN!$A:$A, [1]PHYCOCYANIN!$H:$H, ""),
  IF(_xlpm.val = 0, "", _xlpm.val)
)</f>
        <v/>
      </c>
      <c r="L9" s="5" t="str">
        <f>_xlfn.LET(
  _xlpm.key, $A9 &amp; "_" &amp; TEXT(L$2, "yyyy-mm-dd"),
  _xlpm.val, _xlfn.XLOOKUP(_xlpm.key, [1]PHYCOCYANIN!$A:$A, [1]PHYCOCYANIN!$H:$H, ""),
  IF(_xlpm.val = 0, "", _xlpm.val)
)</f>
        <v/>
      </c>
      <c r="M9" s="5" t="str">
        <f>_xlfn.LET(
  _xlpm.key, $A9 &amp; "_" &amp; TEXT(M$2, "yyyy-mm-dd"),
  _xlpm.val, _xlfn.XLOOKUP(_xlpm.key, [1]PHYCOCYANIN!$A:$A, [1]PHYCOCYANIN!$H:$H, ""),
  IF(_xlpm.val = 0, "", _xlpm.val)
)</f>
        <v/>
      </c>
      <c r="N9" s="5" t="str">
        <f>_xlfn.LET(
  _xlpm.key, $A9 &amp; "_" &amp; TEXT(N$2, "yyyy-mm-dd"),
  _xlpm.val, _xlfn.XLOOKUP(_xlpm.key, [1]PHYCOCYANIN!$A:$A, [1]PHYCOCYANIN!$H:$H, ""),
  IF(_xlpm.val = 0, "", _xlpm.val)
)</f>
        <v/>
      </c>
      <c r="O9" s="5" t="str">
        <f>_xlfn.LET(
  _xlpm.key, $A9 &amp; "_" &amp; TEXT(O$2, "yyyy-mm-dd"),
  _xlpm.val, _xlfn.XLOOKUP(_xlpm.key, [1]PHYCOCYANIN!$A:$A, [1]PHYCOCYANIN!$H:$H, ""),
  IF(_xlpm.val = 0, "", _xlpm.val)
)</f>
        <v/>
      </c>
      <c r="P9" s="5" t="str">
        <f>_xlfn.LET(
  _xlpm.key, $A9 &amp; "_" &amp; TEXT(P$2, "yyyy-mm-dd"),
  _xlpm.val, _xlfn.XLOOKUP(_xlpm.key, [1]PHYCOCYANIN!$A:$A, [1]PHYCOCYANIN!$H:$H, ""),
  IF(_xlpm.val = 0, "", _xlpm.val)
)</f>
        <v/>
      </c>
      <c r="Q9" s="5" t="str">
        <f>_xlfn.LET(
  _xlpm.key, $A9 &amp; "_" &amp; TEXT(Q$2, "yyyy-mm-dd"),
  _xlpm.val, _xlfn.XLOOKUP(_xlpm.key, [1]PHYCOCYANIN!$A:$A, [1]PHYCOCYANIN!$H:$H, ""),
  IF(_xlpm.val = 0, "", _xlpm.val)
)</f>
        <v/>
      </c>
      <c r="R9" s="30" t="str">
        <f>_xlfn.XLOOKUP(A9,[1]SURVEY123!$L:$L,[1]SURVEY123!$AK:$AK,"",0,-1)</f>
        <v/>
      </c>
    </row>
    <row r="10" spans="1:18">
      <c r="A10" s="3" t="s">
        <v>13</v>
      </c>
      <c r="B10" s="32" t="str">
        <f>_xlfn.XLOOKUP($A10,[1]PHYCOCYANIN!$B:$B,[1]PHYCOCYANIN!$D:$D,"",,-1)</f>
        <v/>
      </c>
      <c r="C10" s="5" t="str">
        <f>_xlfn.LET(
  _xlpm.key, $A10 &amp; "_" &amp; TEXT(C$2, "yyyy-mm-dd"),
  _xlpm.val, _xlfn.XLOOKUP(_xlpm.key, [1]PHYCOCYANIN!$A:$A, [1]PHYCOCYANIN!$H:$H, ""),
  IF(_xlpm.val = 0, "", _xlpm.val)
)</f>
        <v/>
      </c>
      <c r="D10" s="5" t="str">
        <f>_xlfn.LET(
  _xlpm.key, $A10 &amp; "_" &amp; TEXT(D$2, "yyyy-mm-dd"),
  _xlpm.val, _xlfn.XLOOKUP(_xlpm.key, [1]PHYCOCYANIN!$A:$A, [1]PHYCOCYANIN!$H:$H, ""),
  IF(_xlpm.val = 0, "", _xlpm.val)
)</f>
        <v/>
      </c>
      <c r="E10" s="5" t="str">
        <f>_xlfn.LET(
  _xlpm.key, $A10 &amp; "_" &amp; TEXT(E$2, "yyyy-mm-dd"),
  _xlpm.val, _xlfn.XLOOKUP(_xlpm.key, [1]PHYCOCYANIN!$A:$A, [1]PHYCOCYANIN!$H:$H, ""),
  IF(_xlpm.val = 0, "", _xlpm.val)
)</f>
        <v/>
      </c>
      <c r="F10" s="5" t="str">
        <f>_xlfn.LET(
  _xlpm.key, $A10 &amp; "_" &amp; TEXT(F$2, "yyyy-mm-dd"),
  _xlpm.val, _xlfn.XLOOKUP(_xlpm.key, [1]PHYCOCYANIN!$A:$A, [1]PHYCOCYANIN!$H:$H, ""),
  IF(_xlpm.val = 0, "", _xlpm.val)
)</f>
        <v/>
      </c>
      <c r="G10" s="5" t="str">
        <f>_xlfn.LET(
  _xlpm.key, $A10 &amp; "_" &amp; TEXT(G$2, "yyyy-mm-dd"),
  _xlpm.val, _xlfn.XLOOKUP(_xlpm.key, [1]PHYCOCYANIN!$A:$A, [1]PHYCOCYANIN!$H:$H, ""),
  IF(_xlpm.val = 0, "", _xlpm.val)
)</f>
        <v/>
      </c>
      <c r="H10" s="5" t="str">
        <f>_xlfn.LET(
  _xlpm.key, $A10 &amp; "_" &amp; TEXT(H$2, "yyyy-mm-dd"),
  _xlpm.val, _xlfn.XLOOKUP(_xlpm.key, [1]PHYCOCYANIN!$A:$A, [1]PHYCOCYANIN!$H:$H, ""),
  IF(_xlpm.val = 0, "", _xlpm.val)
)</f>
        <v/>
      </c>
      <c r="I10" s="5" t="str">
        <f>_xlfn.LET(
  _xlpm.key, $A10 &amp; "_" &amp; TEXT(I$2, "yyyy-mm-dd"),
  _xlpm.val, _xlfn.XLOOKUP(_xlpm.key, [1]PHYCOCYANIN!$A:$A, [1]PHYCOCYANIN!$H:$H, ""),
  IF(_xlpm.val = 0, "", _xlpm.val)
)</f>
        <v/>
      </c>
      <c r="J10" s="5" t="str">
        <f>_xlfn.LET(
  _xlpm.key, $A10 &amp; "_" &amp; TEXT(J$2, "yyyy-mm-dd"),
  _xlpm.val, _xlfn.XLOOKUP(_xlpm.key, [1]PHYCOCYANIN!$A:$A, [1]PHYCOCYANIN!$H:$H, ""),
  IF(_xlpm.val = 0, "", _xlpm.val)
)</f>
        <v/>
      </c>
      <c r="K10" s="5" t="str">
        <f>_xlfn.LET(
  _xlpm.key, $A10 &amp; "_" &amp; TEXT(K$2, "yyyy-mm-dd"),
  _xlpm.val, _xlfn.XLOOKUP(_xlpm.key, [1]PHYCOCYANIN!$A:$A, [1]PHYCOCYANIN!$H:$H, ""),
  IF(_xlpm.val = 0, "", _xlpm.val)
)</f>
        <v/>
      </c>
      <c r="L10" s="5" t="str">
        <f>_xlfn.LET(
  _xlpm.key, $A10 &amp; "_" &amp; TEXT(L$2, "yyyy-mm-dd"),
  _xlpm.val, _xlfn.XLOOKUP(_xlpm.key, [1]PHYCOCYANIN!$A:$A, [1]PHYCOCYANIN!$H:$H, ""),
  IF(_xlpm.val = 0, "", _xlpm.val)
)</f>
        <v/>
      </c>
      <c r="M10" s="5" t="str">
        <f>_xlfn.LET(
  _xlpm.key, $A10 &amp; "_" &amp; TEXT(M$2, "yyyy-mm-dd"),
  _xlpm.val, _xlfn.XLOOKUP(_xlpm.key, [1]PHYCOCYANIN!$A:$A, [1]PHYCOCYANIN!$H:$H, ""),
  IF(_xlpm.val = 0, "", _xlpm.val)
)</f>
        <v/>
      </c>
      <c r="N10" s="5" t="str">
        <f>_xlfn.LET(
  _xlpm.key, $A10 &amp; "_" &amp; TEXT(N$2, "yyyy-mm-dd"),
  _xlpm.val, _xlfn.XLOOKUP(_xlpm.key, [1]PHYCOCYANIN!$A:$A, [1]PHYCOCYANIN!$H:$H, ""),
  IF(_xlpm.val = 0, "", _xlpm.val)
)</f>
        <v/>
      </c>
      <c r="O10" s="5" t="str">
        <f>_xlfn.LET(
  _xlpm.key, $A10 &amp; "_" &amp; TEXT(O$2, "yyyy-mm-dd"),
  _xlpm.val, _xlfn.XLOOKUP(_xlpm.key, [1]PHYCOCYANIN!$A:$A, [1]PHYCOCYANIN!$H:$H, ""),
  IF(_xlpm.val = 0, "", _xlpm.val)
)</f>
        <v/>
      </c>
      <c r="P10" s="5" t="str">
        <f>_xlfn.LET(
  _xlpm.key, $A10 &amp; "_" &amp; TEXT(P$2, "yyyy-mm-dd"),
  _xlpm.val, _xlfn.XLOOKUP(_xlpm.key, [1]PHYCOCYANIN!$A:$A, [1]PHYCOCYANIN!$H:$H, ""),
  IF(_xlpm.val = 0, "", _xlpm.val)
)</f>
        <v/>
      </c>
      <c r="Q10" s="5" t="str">
        <f>_xlfn.LET(
  _xlpm.key, $A10 &amp; "_" &amp; TEXT(Q$2, "yyyy-mm-dd"),
  _xlpm.val, _xlfn.XLOOKUP(_xlpm.key, [1]PHYCOCYANIN!$A:$A, [1]PHYCOCYANIN!$H:$H, ""),
  IF(_xlpm.val = 0, "", _xlpm.val)
)</f>
        <v/>
      </c>
      <c r="R10" s="30" t="str">
        <f>_xlfn.XLOOKUP(A10,[1]SURVEY123!$L:$L,[1]SURVEY123!$AK:$AK,"",0,-1)</f>
        <v/>
      </c>
    </row>
    <row r="11" spans="1:18">
      <c r="A11" s="3" t="s">
        <v>14</v>
      </c>
      <c r="B11" s="32">
        <f>_xlfn.XLOOKUP($A11,[1]PHYCOCYANIN!$B:$B,[1]PHYCOCYANIN!$D:$D,"",,-1)</f>
        <v>45839</v>
      </c>
      <c r="C11" s="5" t="str">
        <f>_xlfn.LET(
  _xlpm.key, $A11 &amp; "_" &amp; TEXT(C$2, "yyyy-mm-dd"),
  _xlpm.val, _xlfn.XLOOKUP(_xlpm.key, [1]PHYCOCYANIN!$A:$A, [1]PHYCOCYANIN!$H:$H, ""),
  IF(_xlpm.val = 0, "", _xlpm.val)
)</f>
        <v/>
      </c>
      <c r="D11" s="5" t="str">
        <f>_xlfn.LET(
  _xlpm.key, $A11 &amp; "_" &amp; TEXT(D$2, "yyyy-mm-dd"),
  _xlpm.val, _xlfn.XLOOKUP(_xlpm.key, [1]PHYCOCYANIN!$A:$A, [1]PHYCOCYANIN!$H:$H, ""),
  IF(_xlpm.val = 0, "", _xlpm.val)
)</f>
        <v/>
      </c>
      <c r="E11" s="5" t="str">
        <f>_xlfn.LET(
  _xlpm.key, $A11 &amp; "_" &amp; TEXT(E$2, "yyyy-mm-dd"),
  _xlpm.val, _xlfn.XLOOKUP(_xlpm.key, [1]PHYCOCYANIN!$A:$A, [1]PHYCOCYANIN!$H:$H, ""),
  IF(_xlpm.val = 0, "", _xlpm.val)
)</f>
        <v/>
      </c>
      <c r="F11" s="5" t="str">
        <f>_xlfn.LET(
  _xlpm.key, $A11 &amp; "_" &amp; TEXT(F$2, "yyyy-mm-dd"),
  _xlpm.val, _xlfn.XLOOKUP(_xlpm.key, [1]PHYCOCYANIN!$A:$A, [1]PHYCOCYANIN!$H:$H, ""),
  IF(_xlpm.val = 0, "", _xlpm.val)
)</f>
        <v/>
      </c>
      <c r="G11" s="5" t="str">
        <f>_xlfn.LET(
  _xlpm.key, $A11 &amp; "_" &amp; TEXT(G$2, "yyyy-mm-dd"),
  _xlpm.val, _xlfn.XLOOKUP(_xlpm.key, [1]PHYCOCYANIN!$A:$A, [1]PHYCOCYANIN!$H:$H, ""),
  IF(_xlpm.val = 0, "", _xlpm.val)
)</f>
        <v/>
      </c>
      <c r="H11" s="5" t="str">
        <f>_xlfn.LET(
  _xlpm.key, $A11 &amp; "_" &amp; TEXT(H$2, "yyyy-mm-dd"),
  _xlpm.val, _xlfn.XLOOKUP(_xlpm.key, [1]PHYCOCYANIN!$A:$A, [1]PHYCOCYANIN!$H:$H, ""),
  IF(_xlpm.val = 0, "", _xlpm.val)
)</f>
        <v/>
      </c>
      <c r="I11" s="5" t="str">
        <f>_xlfn.LET(
  _xlpm.key, $A11 &amp; "_" &amp; TEXT(I$2, "yyyy-mm-dd"),
  _xlpm.val, _xlfn.XLOOKUP(_xlpm.key, [1]PHYCOCYANIN!$A:$A, [1]PHYCOCYANIN!$H:$H, ""),
  IF(_xlpm.val = 0, "", _xlpm.val)
)</f>
        <v/>
      </c>
      <c r="J11" s="5" t="str">
        <f>_xlfn.LET(
  _xlpm.key, $A11 &amp; "_" &amp; TEXT(J$2, "yyyy-mm-dd"),
  _xlpm.val, _xlfn.XLOOKUP(_xlpm.key, [1]PHYCOCYANIN!$A:$A, [1]PHYCOCYANIN!$H:$H, ""),
  IF(_xlpm.val = 0, "", _xlpm.val)
)</f>
        <v/>
      </c>
      <c r="K11" s="5" t="str">
        <f>_xlfn.LET(
  _xlpm.key, $A11 &amp; "_" &amp; TEXT(K$2, "yyyy-mm-dd"),
  _xlpm.val, _xlfn.XLOOKUP(_xlpm.key, [1]PHYCOCYANIN!$A:$A, [1]PHYCOCYANIN!$H:$H, ""),
  IF(_xlpm.val = 0, "", _xlpm.val)
)</f>
        <v/>
      </c>
      <c r="L11" s="5" t="str">
        <f>_xlfn.LET(
  _xlpm.key, $A11 &amp; "_" &amp; TEXT(L$2, "yyyy-mm-dd"),
  _xlpm.val, _xlfn.XLOOKUP(_xlpm.key, [1]PHYCOCYANIN!$A:$A, [1]PHYCOCYANIN!$H:$H, ""),
  IF(_xlpm.val = 0, "", _xlpm.val)
)</f>
        <v/>
      </c>
      <c r="M11" s="5" t="str">
        <f>_xlfn.LET(
  _xlpm.key, $A11 &amp; "_" &amp; TEXT(M$2, "yyyy-mm-dd"),
  _xlpm.val, _xlfn.XLOOKUP(_xlpm.key, [1]PHYCOCYANIN!$A:$A, [1]PHYCOCYANIN!$H:$H, ""),
  IF(_xlpm.val = 0, "", _xlpm.val)
)</f>
        <v/>
      </c>
      <c r="N11" s="5" t="str">
        <f>_xlfn.LET(
  _xlpm.key, $A11 &amp; "_" &amp; TEXT(N$2, "yyyy-mm-dd"),
  _xlpm.val, _xlfn.XLOOKUP(_xlpm.key, [1]PHYCOCYANIN!$A:$A, [1]PHYCOCYANIN!$H:$H, ""),
  IF(_xlpm.val = 0, "", _xlpm.val)
)</f>
        <v/>
      </c>
      <c r="O11" s="5" t="str">
        <f>_xlfn.LET(
  _xlpm.key, $A11 &amp; "_" &amp; TEXT(O$2, "yyyy-mm-dd"),
  _xlpm.val, _xlfn.XLOOKUP(_xlpm.key, [1]PHYCOCYANIN!$A:$A, [1]PHYCOCYANIN!$H:$H, ""),
  IF(_xlpm.val = 0, "", _xlpm.val)
)</f>
        <v/>
      </c>
      <c r="P11" s="5" t="str">
        <f>_xlfn.LET(
  _xlpm.key, $A11 &amp; "_" &amp; TEXT(P$2, "yyyy-mm-dd"),
  _xlpm.val, _xlfn.XLOOKUP(_xlpm.key, [1]PHYCOCYANIN!$A:$A, [1]PHYCOCYANIN!$H:$H, ""),
  IF(_xlpm.val = 0, "", _xlpm.val)
)</f>
        <v/>
      </c>
      <c r="Q11" s="5" t="str">
        <f>_xlfn.LET(
  _xlpm.key, $A11 &amp; "_" &amp; TEXT(Q$2, "yyyy-mm-dd"),
  _xlpm.val, _xlfn.XLOOKUP(_xlpm.key, [1]PHYCOCYANIN!$A:$A, [1]PHYCOCYANIN!$H:$H, ""),
  IF(_xlpm.val = 0, "", _xlpm.val)
)</f>
        <v/>
      </c>
      <c r="R11" s="30" t="str">
        <f>_xlfn.XLOOKUP(A11,[1]SURVEY123!$L:$L,[1]SURVEY123!$AK:$AK,"",0,-1)</f>
        <v>Advisory (as of 7/7/25)</v>
      </c>
    </row>
    <row r="12" spans="1:18">
      <c r="A12" s="3" t="s">
        <v>15</v>
      </c>
      <c r="B12" s="32">
        <f>_xlfn.XLOOKUP($A12,[1]PHYCOCYANIN!$B:$B,[1]PHYCOCYANIN!$D:$D,"",,-1)</f>
        <v>45839</v>
      </c>
      <c r="C12" s="5" t="str">
        <f>_xlfn.LET(
  _xlpm.key, $A12 &amp; "_" &amp; TEXT(C$2, "yyyy-mm-dd"),
  _xlpm.val, _xlfn.XLOOKUP(_xlpm.key, [1]PHYCOCYANIN!$A:$A, [1]PHYCOCYANIN!$H:$H, ""),
  IF(_xlpm.val = 0, "", _xlpm.val)
)</f>
        <v/>
      </c>
      <c r="D12" s="5" t="str">
        <f>_xlfn.LET(
  _xlpm.key, $A12 &amp; "_" &amp; TEXT(D$2, "yyyy-mm-dd"),
  _xlpm.val, _xlfn.XLOOKUP(_xlpm.key, [1]PHYCOCYANIN!$A:$A, [1]PHYCOCYANIN!$H:$H, ""),
  IF(_xlpm.val = 0, "", _xlpm.val)
)</f>
        <v/>
      </c>
      <c r="E12" s="5" t="str">
        <f>_xlfn.LET(
  _xlpm.key, $A12 &amp; "_" &amp; TEXT(E$2, "yyyy-mm-dd"),
  _xlpm.val, _xlfn.XLOOKUP(_xlpm.key, [1]PHYCOCYANIN!$A:$A, [1]PHYCOCYANIN!$H:$H, ""),
  IF(_xlpm.val = 0, "", _xlpm.val)
)</f>
        <v/>
      </c>
      <c r="F12" s="5" t="str">
        <f>_xlfn.LET(
  _xlpm.key, $A12 &amp; "_" &amp; TEXT(F$2, "yyyy-mm-dd"),
  _xlpm.val, _xlfn.XLOOKUP(_xlpm.key, [1]PHYCOCYANIN!$A:$A, [1]PHYCOCYANIN!$H:$H, ""),
  IF(_xlpm.val = 0, "", _xlpm.val)
)</f>
        <v/>
      </c>
      <c r="G12" s="5" t="str">
        <f>_xlfn.LET(
  _xlpm.key, $A12 &amp; "_" &amp; TEXT(G$2, "yyyy-mm-dd"),
  _xlpm.val, _xlfn.XLOOKUP(_xlpm.key, [1]PHYCOCYANIN!$A:$A, [1]PHYCOCYANIN!$H:$H, ""),
  IF(_xlpm.val = 0, "", _xlpm.val)
)</f>
        <v/>
      </c>
      <c r="H12" s="5" t="str">
        <f>_xlfn.LET(
  _xlpm.key, $A12 &amp; "_" &amp; TEXT(H$2, "yyyy-mm-dd"),
  _xlpm.val, _xlfn.XLOOKUP(_xlpm.key, [1]PHYCOCYANIN!$A:$A, [1]PHYCOCYANIN!$H:$H, ""),
  IF(_xlpm.val = 0, "", _xlpm.val)
)</f>
        <v/>
      </c>
      <c r="I12" s="5" t="str">
        <f>_xlfn.LET(
  _xlpm.key, $A12 &amp; "_" &amp; TEXT(I$2, "yyyy-mm-dd"),
  _xlpm.val, _xlfn.XLOOKUP(_xlpm.key, [1]PHYCOCYANIN!$A:$A, [1]PHYCOCYANIN!$H:$H, ""),
  IF(_xlpm.val = 0, "", _xlpm.val)
)</f>
        <v/>
      </c>
      <c r="J12" s="5" t="str">
        <f>_xlfn.LET(
  _xlpm.key, $A12 &amp; "_" &amp; TEXT(J$2, "yyyy-mm-dd"),
  _xlpm.val, _xlfn.XLOOKUP(_xlpm.key, [1]PHYCOCYANIN!$A:$A, [1]PHYCOCYANIN!$H:$H, ""),
  IF(_xlpm.val = 0, "", _xlpm.val)
)</f>
        <v/>
      </c>
      <c r="K12" s="5" t="str">
        <f>_xlfn.LET(
  _xlpm.key, $A12 &amp; "_" &amp; TEXT(K$2, "yyyy-mm-dd"),
  _xlpm.val, _xlfn.XLOOKUP(_xlpm.key, [1]PHYCOCYANIN!$A:$A, [1]PHYCOCYANIN!$H:$H, ""),
  IF(_xlpm.val = 0, "", _xlpm.val)
)</f>
        <v/>
      </c>
      <c r="L12" s="5" t="str">
        <f>_xlfn.LET(
  _xlpm.key, $A12 &amp; "_" &amp; TEXT(L$2, "yyyy-mm-dd"),
  _xlpm.val, _xlfn.XLOOKUP(_xlpm.key, [1]PHYCOCYANIN!$A:$A, [1]PHYCOCYANIN!$H:$H, ""),
  IF(_xlpm.val = 0, "", _xlpm.val)
)</f>
        <v/>
      </c>
      <c r="M12" s="5" t="str">
        <f>_xlfn.LET(
  _xlpm.key, $A12 &amp; "_" &amp; TEXT(M$2, "yyyy-mm-dd"),
  _xlpm.val, _xlfn.XLOOKUP(_xlpm.key, [1]PHYCOCYANIN!$A:$A, [1]PHYCOCYANIN!$H:$H, ""),
  IF(_xlpm.val = 0, "", _xlpm.val)
)</f>
        <v/>
      </c>
      <c r="N12" s="5" t="str">
        <f>_xlfn.LET(
  _xlpm.key, $A12 &amp; "_" &amp; TEXT(N$2, "yyyy-mm-dd"),
  _xlpm.val, _xlfn.XLOOKUP(_xlpm.key, [1]PHYCOCYANIN!$A:$A, [1]PHYCOCYANIN!$H:$H, ""),
  IF(_xlpm.val = 0, "", _xlpm.val)
)</f>
        <v/>
      </c>
      <c r="O12" s="5" t="str">
        <f>_xlfn.LET(
  _xlpm.key, $A12 &amp; "_" &amp; TEXT(O$2, "yyyy-mm-dd"),
  _xlpm.val, _xlfn.XLOOKUP(_xlpm.key, [1]PHYCOCYANIN!$A:$A, [1]PHYCOCYANIN!$H:$H, ""),
  IF(_xlpm.val = 0, "", _xlpm.val)
)</f>
        <v/>
      </c>
      <c r="P12" s="5" t="str">
        <f>_xlfn.LET(
  _xlpm.key, $A12 &amp; "_" &amp; TEXT(P$2, "yyyy-mm-dd"),
  _xlpm.val, _xlfn.XLOOKUP(_xlpm.key, [1]PHYCOCYANIN!$A:$A, [1]PHYCOCYANIN!$H:$H, ""),
  IF(_xlpm.val = 0, "", _xlpm.val)
)</f>
        <v/>
      </c>
      <c r="Q12" s="5" t="str">
        <f>_xlfn.LET(
  _xlpm.key, $A12 &amp; "_" &amp; TEXT(Q$2, "yyyy-mm-dd"),
  _xlpm.val, _xlfn.XLOOKUP(_xlpm.key, [1]PHYCOCYANIN!$A:$A, [1]PHYCOCYANIN!$H:$H, ""),
  IF(_xlpm.val = 0, "", _xlpm.val)
)</f>
        <v/>
      </c>
      <c r="R12" s="30" t="str">
        <f>_xlfn.XLOOKUP(A12,[1]SURVEY123!$L:$L,[1]SURVEY123!$AK:$AK,"",0,-1)</f>
        <v/>
      </c>
    </row>
    <row r="13" spans="1:18">
      <c r="A13" s="3" t="s">
        <v>16</v>
      </c>
      <c r="B13" s="32" t="str">
        <f>_xlfn.XLOOKUP($A13,[1]PHYCOCYANIN!$B:$B,[1]PHYCOCYANIN!$D:$D,"",,-1)</f>
        <v/>
      </c>
      <c r="C13" s="5" t="str">
        <f>_xlfn.LET(
  _xlpm.key, $A13 &amp; "_" &amp; TEXT(C$2, "yyyy-mm-dd"),
  _xlpm.val, _xlfn.XLOOKUP(_xlpm.key, [1]PHYCOCYANIN!$A:$A, [1]PHYCOCYANIN!$H:$H, ""),
  IF(_xlpm.val = 0, "", _xlpm.val)
)</f>
        <v/>
      </c>
      <c r="D13" s="5" t="str">
        <f>_xlfn.LET(
  _xlpm.key, $A13 &amp; "_" &amp; TEXT(D$2, "yyyy-mm-dd"),
  _xlpm.val, _xlfn.XLOOKUP(_xlpm.key, [1]PHYCOCYANIN!$A:$A, [1]PHYCOCYANIN!$H:$H, ""),
  IF(_xlpm.val = 0, "", _xlpm.val)
)</f>
        <v/>
      </c>
      <c r="E13" s="5" t="str">
        <f>_xlfn.LET(
  _xlpm.key, $A13 &amp; "_" &amp; TEXT(E$2, "yyyy-mm-dd"),
  _xlpm.val, _xlfn.XLOOKUP(_xlpm.key, [1]PHYCOCYANIN!$A:$A, [1]PHYCOCYANIN!$H:$H, ""),
  IF(_xlpm.val = 0, "", _xlpm.val)
)</f>
        <v/>
      </c>
      <c r="F13" s="5" t="str">
        <f>_xlfn.LET(
  _xlpm.key, $A13 &amp; "_" &amp; TEXT(F$2, "yyyy-mm-dd"),
  _xlpm.val, _xlfn.XLOOKUP(_xlpm.key, [1]PHYCOCYANIN!$A:$A, [1]PHYCOCYANIN!$H:$H, ""),
  IF(_xlpm.val = 0, "", _xlpm.val)
)</f>
        <v/>
      </c>
      <c r="G13" s="5" t="str">
        <f>_xlfn.LET(
  _xlpm.key, $A13 &amp; "_" &amp; TEXT(G$2, "yyyy-mm-dd"),
  _xlpm.val, _xlfn.XLOOKUP(_xlpm.key, [1]PHYCOCYANIN!$A:$A, [1]PHYCOCYANIN!$H:$H, ""),
  IF(_xlpm.val = 0, "", _xlpm.val)
)</f>
        <v/>
      </c>
      <c r="H13" s="5" t="str">
        <f>_xlfn.LET(
  _xlpm.key, $A13 &amp; "_" &amp; TEXT(H$2, "yyyy-mm-dd"),
  _xlpm.val, _xlfn.XLOOKUP(_xlpm.key, [1]PHYCOCYANIN!$A:$A, [1]PHYCOCYANIN!$H:$H, ""),
  IF(_xlpm.val = 0, "", _xlpm.val)
)</f>
        <v/>
      </c>
      <c r="I13" s="5" t="str">
        <f>_xlfn.LET(
  _xlpm.key, $A13 &amp; "_" &amp; TEXT(I$2, "yyyy-mm-dd"),
  _xlpm.val, _xlfn.XLOOKUP(_xlpm.key, [1]PHYCOCYANIN!$A:$A, [1]PHYCOCYANIN!$H:$H, ""),
  IF(_xlpm.val = 0, "", _xlpm.val)
)</f>
        <v/>
      </c>
      <c r="J13" s="5" t="str">
        <f>_xlfn.LET(
  _xlpm.key, $A13 &amp; "_" &amp; TEXT(J$2, "yyyy-mm-dd"),
  _xlpm.val, _xlfn.XLOOKUP(_xlpm.key, [1]PHYCOCYANIN!$A:$A, [1]PHYCOCYANIN!$H:$H, ""),
  IF(_xlpm.val = 0, "", _xlpm.val)
)</f>
        <v/>
      </c>
      <c r="K13" s="5" t="str">
        <f>_xlfn.LET(
  _xlpm.key, $A13 &amp; "_" &amp; TEXT(K$2, "yyyy-mm-dd"),
  _xlpm.val, _xlfn.XLOOKUP(_xlpm.key, [1]PHYCOCYANIN!$A:$A, [1]PHYCOCYANIN!$H:$H, ""),
  IF(_xlpm.val = 0, "", _xlpm.val)
)</f>
        <v/>
      </c>
      <c r="L13" s="5" t="str">
        <f>_xlfn.LET(
  _xlpm.key, $A13 &amp; "_" &amp; TEXT(L$2, "yyyy-mm-dd"),
  _xlpm.val, _xlfn.XLOOKUP(_xlpm.key, [1]PHYCOCYANIN!$A:$A, [1]PHYCOCYANIN!$H:$H, ""),
  IF(_xlpm.val = 0, "", _xlpm.val)
)</f>
        <v/>
      </c>
      <c r="M13" s="5" t="str">
        <f>_xlfn.LET(
  _xlpm.key, $A13 &amp; "_" &amp; TEXT(M$2, "yyyy-mm-dd"),
  _xlpm.val, _xlfn.XLOOKUP(_xlpm.key, [1]PHYCOCYANIN!$A:$A, [1]PHYCOCYANIN!$H:$H, ""),
  IF(_xlpm.val = 0, "", _xlpm.val)
)</f>
        <v/>
      </c>
      <c r="N13" s="5" t="str">
        <f>_xlfn.LET(
  _xlpm.key, $A13 &amp; "_" &amp; TEXT(N$2, "yyyy-mm-dd"),
  _xlpm.val, _xlfn.XLOOKUP(_xlpm.key, [1]PHYCOCYANIN!$A:$A, [1]PHYCOCYANIN!$H:$H, ""),
  IF(_xlpm.val = 0, "", _xlpm.val)
)</f>
        <v/>
      </c>
      <c r="O13" s="5" t="str">
        <f>_xlfn.LET(
  _xlpm.key, $A13 &amp; "_" &amp; TEXT(O$2, "yyyy-mm-dd"),
  _xlpm.val, _xlfn.XLOOKUP(_xlpm.key, [1]PHYCOCYANIN!$A:$A, [1]PHYCOCYANIN!$H:$H, ""),
  IF(_xlpm.val = 0, "", _xlpm.val)
)</f>
        <v/>
      </c>
      <c r="P13" s="5" t="str">
        <f>_xlfn.LET(
  _xlpm.key, $A13 &amp; "_" &amp; TEXT(P$2, "yyyy-mm-dd"),
  _xlpm.val, _xlfn.XLOOKUP(_xlpm.key, [1]PHYCOCYANIN!$A:$A, [1]PHYCOCYANIN!$H:$H, ""),
  IF(_xlpm.val = 0, "", _xlpm.val)
)</f>
        <v/>
      </c>
      <c r="Q13" s="5" t="str">
        <f>_xlfn.LET(
  _xlpm.key, $A13 &amp; "_" &amp; TEXT(Q$2, "yyyy-mm-dd"),
  _xlpm.val, _xlfn.XLOOKUP(_xlpm.key, [1]PHYCOCYANIN!$A:$A, [1]PHYCOCYANIN!$H:$H, ""),
  IF(_xlpm.val = 0, "", _xlpm.val)
)</f>
        <v/>
      </c>
      <c r="R13" s="30" t="str">
        <f>_xlfn.XLOOKUP(A13,[1]SURVEY123!$L:$L,[1]SURVEY123!$AK:$AK,"",0,-1)</f>
        <v/>
      </c>
    </row>
    <row r="14" spans="1:18">
      <c r="A14" s="3" t="s">
        <v>17</v>
      </c>
      <c r="B14" s="32" t="str">
        <f>_xlfn.XLOOKUP($A14,[1]PHYCOCYANIN!$B:$B,[1]PHYCOCYANIN!$D:$D,"",,-1)</f>
        <v/>
      </c>
      <c r="C14" s="5" t="str">
        <f>_xlfn.LET(
  _xlpm.key, $A14 &amp; "_" &amp; TEXT(C$2, "yyyy-mm-dd"),
  _xlpm.val, _xlfn.XLOOKUP(_xlpm.key, [1]PHYCOCYANIN!$A:$A, [1]PHYCOCYANIN!$H:$H, ""),
  IF(_xlpm.val = 0, "", _xlpm.val)
)</f>
        <v/>
      </c>
      <c r="D14" s="5" t="str">
        <f>_xlfn.LET(
  _xlpm.key, $A14 &amp; "_" &amp; TEXT(D$2, "yyyy-mm-dd"),
  _xlpm.val, _xlfn.XLOOKUP(_xlpm.key, [1]PHYCOCYANIN!$A:$A, [1]PHYCOCYANIN!$H:$H, ""),
  IF(_xlpm.val = 0, "", _xlpm.val)
)</f>
        <v/>
      </c>
      <c r="E14" s="5" t="str">
        <f>_xlfn.LET(
  _xlpm.key, $A14 &amp; "_" &amp; TEXT(E$2, "yyyy-mm-dd"),
  _xlpm.val, _xlfn.XLOOKUP(_xlpm.key, [1]PHYCOCYANIN!$A:$A, [1]PHYCOCYANIN!$H:$H, ""),
  IF(_xlpm.val = 0, "", _xlpm.val)
)</f>
        <v/>
      </c>
      <c r="F14" s="5" t="str">
        <f>_xlfn.LET(
  _xlpm.key, $A14 &amp; "_" &amp; TEXT(F$2, "yyyy-mm-dd"),
  _xlpm.val, _xlfn.XLOOKUP(_xlpm.key, [1]PHYCOCYANIN!$A:$A, [1]PHYCOCYANIN!$H:$H, ""),
  IF(_xlpm.val = 0, "", _xlpm.val)
)</f>
        <v/>
      </c>
      <c r="G14" s="5" t="str">
        <f>_xlfn.LET(
  _xlpm.key, $A14 &amp; "_" &amp; TEXT(G$2, "yyyy-mm-dd"),
  _xlpm.val, _xlfn.XLOOKUP(_xlpm.key, [1]PHYCOCYANIN!$A:$A, [1]PHYCOCYANIN!$H:$H, ""),
  IF(_xlpm.val = 0, "", _xlpm.val)
)</f>
        <v/>
      </c>
      <c r="H14" s="5" t="str">
        <f>_xlfn.LET(
  _xlpm.key, $A14 &amp; "_" &amp; TEXT(H$2, "yyyy-mm-dd"),
  _xlpm.val, _xlfn.XLOOKUP(_xlpm.key, [1]PHYCOCYANIN!$A:$A, [1]PHYCOCYANIN!$H:$H, ""),
  IF(_xlpm.val = 0, "", _xlpm.val)
)</f>
        <v/>
      </c>
      <c r="I14" s="5" t="str">
        <f>_xlfn.LET(
  _xlpm.key, $A14 &amp; "_" &amp; TEXT(I$2, "yyyy-mm-dd"),
  _xlpm.val, _xlfn.XLOOKUP(_xlpm.key, [1]PHYCOCYANIN!$A:$A, [1]PHYCOCYANIN!$H:$H, ""),
  IF(_xlpm.val = 0, "", _xlpm.val)
)</f>
        <v/>
      </c>
      <c r="J14" s="5" t="str">
        <f>_xlfn.LET(
  _xlpm.key, $A14 &amp; "_" &amp; TEXT(J$2, "yyyy-mm-dd"),
  _xlpm.val, _xlfn.XLOOKUP(_xlpm.key, [1]PHYCOCYANIN!$A:$A, [1]PHYCOCYANIN!$H:$H, ""),
  IF(_xlpm.val = 0, "", _xlpm.val)
)</f>
        <v/>
      </c>
      <c r="K14" s="5" t="str">
        <f>_xlfn.LET(
  _xlpm.key, $A14 &amp; "_" &amp; TEXT(K$2, "yyyy-mm-dd"),
  _xlpm.val, _xlfn.XLOOKUP(_xlpm.key, [1]PHYCOCYANIN!$A:$A, [1]PHYCOCYANIN!$H:$H, ""),
  IF(_xlpm.val = 0, "", _xlpm.val)
)</f>
        <v/>
      </c>
      <c r="L14" s="5" t="str">
        <f>_xlfn.LET(
  _xlpm.key, $A14 &amp; "_" &amp; TEXT(L$2, "yyyy-mm-dd"),
  _xlpm.val, _xlfn.XLOOKUP(_xlpm.key, [1]PHYCOCYANIN!$A:$A, [1]PHYCOCYANIN!$H:$H, ""),
  IF(_xlpm.val = 0, "", _xlpm.val)
)</f>
        <v/>
      </c>
      <c r="M14" s="5" t="str">
        <f>_xlfn.LET(
  _xlpm.key, $A14 &amp; "_" &amp; TEXT(M$2, "yyyy-mm-dd"),
  _xlpm.val, _xlfn.XLOOKUP(_xlpm.key, [1]PHYCOCYANIN!$A:$A, [1]PHYCOCYANIN!$H:$H, ""),
  IF(_xlpm.val = 0, "", _xlpm.val)
)</f>
        <v/>
      </c>
      <c r="N14" s="5" t="str">
        <f>_xlfn.LET(
  _xlpm.key, $A14 &amp; "_" &amp; TEXT(N$2, "yyyy-mm-dd"),
  _xlpm.val, _xlfn.XLOOKUP(_xlpm.key, [1]PHYCOCYANIN!$A:$A, [1]PHYCOCYANIN!$H:$H, ""),
  IF(_xlpm.val = 0, "", _xlpm.val)
)</f>
        <v/>
      </c>
      <c r="O14" s="5" t="str">
        <f>_xlfn.LET(
  _xlpm.key, $A14 &amp; "_" &amp; TEXT(O$2, "yyyy-mm-dd"),
  _xlpm.val, _xlfn.XLOOKUP(_xlpm.key, [1]PHYCOCYANIN!$A:$A, [1]PHYCOCYANIN!$H:$H, ""),
  IF(_xlpm.val = 0, "", _xlpm.val)
)</f>
        <v/>
      </c>
      <c r="P14" s="5" t="str">
        <f>_xlfn.LET(
  _xlpm.key, $A14 &amp; "_" &amp; TEXT(P$2, "yyyy-mm-dd"),
  _xlpm.val, _xlfn.XLOOKUP(_xlpm.key, [1]PHYCOCYANIN!$A:$A, [1]PHYCOCYANIN!$H:$H, ""),
  IF(_xlpm.val = 0, "", _xlpm.val)
)</f>
        <v/>
      </c>
      <c r="Q14" s="5" t="str">
        <f>_xlfn.LET(
  _xlpm.key, $A14 &amp; "_" &amp; TEXT(Q$2, "yyyy-mm-dd"),
  _xlpm.val, _xlfn.XLOOKUP(_xlpm.key, [1]PHYCOCYANIN!$A:$A, [1]PHYCOCYANIN!$H:$H, ""),
  IF(_xlpm.val = 0, "", _xlpm.val)
)</f>
        <v/>
      </c>
      <c r="R14" s="30" t="str">
        <f>_xlfn.XLOOKUP(A14,[1]SURVEY123!$L:$L,[1]SURVEY123!$AK:$AK,"",0,-1)</f>
        <v/>
      </c>
    </row>
    <row r="15" spans="1:18">
      <c r="A15" s="3" t="s">
        <v>18</v>
      </c>
      <c r="B15" s="32" t="str">
        <f>_xlfn.XLOOKUP($A15,[1]PHYCOCYANIN!$B:$B,[1]PHYCOCYANIN!$D:$D,"",,-1)</f>
        <v/>
      </c>
      <c r="C15" s="5" t="str">
        <f>_xlfn.LET(
  _xlpm.key, $A15 &amp; "_" &amp; TEXT(C$2, "yyyy-mm-dd"),
  _xlpm.val, _xlfn.XLOOKUP(_xlpm.key, [1]PHYCOCYANIN!$A:$A, [1]PHYCOCYANIN!$H:$H, ""),
  IF(_xlpm.val = 0, "", _xlpm.val)
)</f>
        <v/>
      </c>
      <c r="D15" s="5" t="str">
        <f>_xlfn.LET(
  _xlpm.key, $A15 &amp; "_" &amp; TEXT(D$2, "yyyy-mm-dd"),
  _xlpm.val, _xlfn.XLOOKUP(_xlpm.key, [1]PHYCOCYANIN!$A:$A, [1]PHYCOCYANIN!$H:$H, ""),
  IF(_xlpm.val = 0, "", _xlpm.val)
)</f>
        <v/>
      </c>
      <c r="E15" s="5" t="str">
        <f>_xlfn.LET(
  _xlpm.key, $A15 &amp; "_" &amp; TEXT(E$2, "yyyy-mm-dd"),
  _xlpm.val, _xlfn.XLOOKUP(_xlpm.key, [1]PHYCOCYANIN!$A:$A, [1]PHYCOCYANIN!$H:$H, ""),
  IF(_xlpm.val = 0, "", _xlpm.val)
)</f>
        <v/>
      </c>
      <c r="F15" s="5" t="str">
        <f>_xlfn.LET(
  _xlpm.key, $A15 &amp; "_" &amp; TEXT(F$2, "yyyy-mm-dd"),
  _xlpm.val, _xlfn.XLOOKUP(_xlpm.key, [1]PHYCOCYANIN!$A:$A, [1]PHYCOCYANIN!$H:$H, ""),
  IF(_xlpm.val = 0, "", _xlpm.val)
)</f>
        <v/>
      </c>
      <c r="G15" s="5" t="str">
        <f>_xlfn.LET(
  _xlpm.key, $A15 &amp; "_" &amp; TEXT(G$2, "yyyy-mm-dd"),
  _xlpm.val, _xlfn.XLOOKUP(_xlpm.key, [1]PHYCOCYANIN!$A:$A, [1]PHYCOCYANIN!$H:$H, ""),
  IF(_xlpm.val = 0, "", _xlpm.val)
)</f>
        <v/>
      </c>
      <c r="H15" s="5" t="str">
        <f>_xlfn.LET(
  _xlpm.key, $A15 &amp; "_" &amp; TEXT(H$2, "yyyy-mm-dd"),
  _xlpm.val, _xlfn.XLOOKUP(_xlpm.key, [1]PHYCOCYANIN!$A:$A, [1]PHYCOCYANIN!$H:$H, ""),
  IF(_xlpm.val = 0, "", _xlpm.val)
)</f>
        <v/>
      </c>
      <c r="I15" s="5" t="str">
        <f>_xlfn.LET(
  _xlpm.key, $A15 &amp; "_" &amp; TEXT(I$2, "yyyy-mm-dd"),
  _xlpm.val, _xlfn.XLOOKUP(_xlpm.key, [1]PHYCOCYANIN!$A:$A, [1]PHYCOCYANIN!$H:$H, ""),
  IF(_xlpm.val = 0, "", _xlpm.val)
)</f>
        <v/>
      </c>
      <c r="J15" s="5" t="str">
        <f>_xlfn.LET(
  _xlpm.key, $A15 &amp; "_" &amp; TEXT(J$2, "yyyy-mm-dd"),
  _xlpm.val, _xlfn.XLOOKUP(_xlpm.key, [1]PHYCOCYANIN!$A:$A, [1]PHYCOCYANIN!$H:$H, ""),
  IF(_xlpm.val = 0, "", _xlpm.val)
)</f>
        <v/>
      </c>
      <c r="K15" s="5" t="str">
        <f>_xlfn.LET(
  _xlpm.key, $A15 &amp; "_" &amp; TEXT(K$2, "yyyy-mm-dd"),
  _xlpm.val, _xlfn.XLOOKUP(_xlpm.key, [1]PHYCOCYANIN!$A:$A, [1]PHYCOCYANIN!$H:$H, ""),
  IF(_xlpm.val = 0, "", _xlpm.val)
)</f>
        <v/>
      </c>
      <c r="L15" s="5" t="str">
        <f>_xlfn.LET(
  _xlpm.key, $A15 &amp; "_" &amp; TEXT(L$2, "yyyy-mm-dd"),
  _xlpm.val, _xlfn.XLOOKUP(_xlpm.key, [1]PHYCOCYANIN!$A:$A, [1]PHYCOCYANIN!$H:$H, ""),
  IF(_xlpm.val = 0, "", _xlpm.val)
)</f>
        <v/>
      </c>
      <c r="M15" s="5" t="str">
        <f>_xlfn.LET(
  _xlpm.key, $A15 &amp; "_" &amp; TEXT(M$2, "yyyy-mm-dd"),
  _xlpm.val, _xlfn.XLOOKUP(_xlpm.key, [1]PHYCOCYANIN!$A:$A, [1]PHYCOCYANIN!$H:$H, ""),
  IF(_xlpm.val = 0, "", _xlpm.val)
)</f>
        <v/>
      </c>
      <c r="N15" s="5" t="str">
        <f>_xlfn.LET(
  _xlpm.key, $A15 &amp; "_" &amp; TEXT(N$2, "yyyy-mm-dd"),
  _xlpm.val, _xlfn.XLOOKUP(_xlpm.key, [1]PHYCOCYANIN!$A:$A, [1]PHYCOCYANIN!$H:$H, ""),
  IF(_xlpm.val = 0, "", _xlpm.val)
)</f>
        <v/>
      </c>
      <c r="O15" s="5" t="str">
        <f>_xlfn.LET(
  _xlpm.key, $A15 &amp; "_" &amp; TEXT(O$2, "yyyy-mm-dd"),
  _xlpm.val, _xlfn.XLOOKUP(_xlpm.key, [1]PHYCOCYANIN!$A:$A, [1]PHYCOCYANIN!$H:$H, ""),
  IF(_xlpm.val = 0, "", _xlpm.val)
)</f>
        <v/>
      </c>
      <c r="P15" s="5" t="str">
        <f>_xlfn.LET(
  _xlpm.key, $A15 &amp; "_" &amp; TEXT(P$2, "yyyy-mm-dd"),
  _xlpm.val, _xlfn.XLOOKUP(_xlpm.key, [1]PHYCOCYANIN!$A:$A, [1]PHYCOCYANIN!$H:$H, ""),
  IF(_xlpm.val = 0, "", _xlpm.val)
)</f>
        <v/>
      </c>
      <c r="Q15" s="5" t="str">
        <f>_xlfn.LET(
  _xlpm.key, $A15 &amp; "_" &amp; TEXT(Q$2, "yyyy-mm-dd"),
  _xlpm.val, _xlfn.XLOOKUP(_xlpm.key, [1]PHYCOCYANIN!$A:$A, [1]PHYCOCYANIN!$H:$H, ""),
  IF(_xlpm.val = 0, "", _xlpm.val)
)</f>
        <v/>
      </c>
      <c r="R15" s="30" t="str">
        <f>_xlfn.XLOOKUP(A15,[1]SURVEY123!$L:$L,[1]SURVEY123!$AK:$AK,"",0,-1)</f>
        <v/>
      </c>
    </row>
    <row r="16" spans="1:18">
      <c r="A16" s="3" t="s">
        <v>19</v>
      </c>
      <c r="B16" s="32" t="str">
        <f>_xlfn.XLOOKUP($A16,[1]PHYCOCYANIN!$B:$B,[1]PHYCOCYANIN!$D:$D,"",,-1)</f>
        <v/>
      </c>
      <c r="C16" s="5" t="str">
        <f>_xlfn.LET(
  _xlpm.key, $A16 &amp; "_" &amp; TEXT(C$2, "yyyy-mm-dd"),
  _xlpm.val, _xlfn.XLOOKUP(_xlpm.key, [1]PHYCOCYANIN!$A:$A, [1]PHYCOCYANIN!$H:$H, ""),
  IF(_xlpm.val = 0, "", _xlpm.val)
)</f>
        <v/>
      </c>
      <c r="D16" s="5" t="str">
        <f>_xlfn.LET(
  _xlpm.key, $A16 &amp; "_" &amp; TEXT(D$2, "yyyy-mm-dd"),
  _xlpm.val, _xlfn.XLOOKUP(_xlpm.key, [1]PHYCOCYANIN!$A:$A, [1]PHYCOCYANIN!$H:$H, ""),
  IF(_xlpm.val = 0, "", _xlpm.val)
)</f>
        <v/>
      </c>
      <c r="E16" s="5" t="str">
        <f>_xlfn.LET(
  _xlpm.key, $A16 &amp; "_" &amp; TEXT(E$2, "yyyy-mm-dd"),
  _xlpm.val, _xlfn.XLOOKUP(_xlpm.key, [1]PHYCOCYANIN!$A:$A, [1]PHYCOCYANIN!$H:$H, ""),
  IF(_xlpm.val = 0, "", _xlpm.val)
)</f>
        <v/>
      </c>
      <c r="F16" s="5" t="str">
        <f>_xlfn.LET(
  _xlpm.key, $A16 &amp; "_" &amp; TEXT(F$2, "yyyy-mm-dd"),
  _xlpm.val, _xlfn.XLOOKUP(_xlpm.key, [1]PHYCOCYANIN!$A:$A, [1]PHYCOCYANIN!$H:$H, ""),
  IF(_xlpm.val = 0, "", _xlpm.val)
)</f>
        <v/>
      </c>
      <c r="G16" s="5" t="str">
        <f>_xlfn.LET(
  _xlpm.key, $A16 &amp; "_" &amp; TEXT(G$2, "yyyy-mm-dd"),
  _xlpm.val, _xlfn.XLOOKUP(_xlpm.key, [1]PHYCOCYANIN!$A:$A, [1]PHYCOCYANIN!$H:$H, ""),
  IF(_xlpm.val = 0, "", _xlpm.val)
)</f>
        <v/>
      </c>
      <c r="H16" s="5" t="str">
        <f>_xlfn.LET(
  _xlpm.key, $A16 &amp; "_" &amp; TEXT(H$2, "yyyy-mm-dd"),
  _xlpm.val, _xlfn.XLOOKUP(_xlpm.key, [1]PHYCOCYANIN!$A:$A, [1]PHYCOCYANIN!$H:$H, ""),
  IF(_xlpm.val = 0, "", _xlpm.val)
)</f>
        <v/>
      </c>
      <c r="I16" s="5" t="str">
        <f>_xlfn.LET(
  _xlpm.key, $A16 &amp; "_" &amp; TEXT(I$2, "yyyy-mm-dd"),
  _xlpm.val, _xlfn.XLOOKUP(_xlpm.key, [1]PHYCOCYANIN!$A:$A, [1]PHYCOCYANIN!$H:$H, ""),
  IF(_xlpm.val = 0, "", _xlpm.val)
)</f>
        <v/>
      </c>
      <c r="J16" s="5" t="str">
        <f>_xlfn.LET(
  _xlpm.key, $A16 &amp; "_" &amp; TEXT(J$2, "yyyy-mm-dd"),
  _xlpm.val, _xlfn.XLOOKUP(_xlpm.key, [1]PHYCOCYANIN!$A:$A, [1]PHYCOCYANIN!$H:$H, ""),
  IF(_xlpm.val = 0, "", _xlpm.val)
)</f>
        <v/>
      </c>
      <c r="K16" s="5" t="str">
        <f>_xlfn.LET(
  _xlpm.key, $A16 &amp; "_" &amp; TEXT(K$2, "yyyy-mm-dd"),
  _xlpm.val, _xlfn.XLOOKUP(_xlpm.key, [1]PHYCOCYANIN!$A:$A, [1]PHYCOCYANIN!$H:$H, ""),
  IF(_xlpm.val = 0, "", _xlpm.val)
)</f>
        <v/>
      </c>
      <c r="L16" s="5" t="str">
        <f>_xlfn.LET(
  _xlpm.key, $A16 &amp; "_" &amp; TEXT(L$2, "yyyy-mm-dd"),
  _xlpm.val, _xlfn.XLOOKUP(_xlpm.key, [1]PHYCOCYANIN!$A:$A, [1]PHYCOCYANIN!$H:$H, ""),
  IF(_xlpm.val = 0, "", _xlpm.val)
)</f>
        <v/>
      </c>
      <c r="M16" s="5" t="str">
        <f>_xlfn.LET(
  _xlpm.key, $A16 &amp; "_" &amp; TEXT(M$2, "yyyy-mm-dd"),
  _xlpm.val, _xlfn.XLOOKUP(_xlpm.key, [1]PHYCOCYANIN!$A:$A, [1]PHYCOCYANIN!$H:$H, ""),
  IF(_xlpm.val = 0, "", _xlpm.val)
)</f>
        <v/>
      </c>
      <c r="N16" s="5" t="str">
        <f>_xlfn.LET(
  _xlpm.key, $A16 &amp; "_" &amp; TEXT(N$2, "yyyy-mm-dd"),
  _xlpm.val, _xlfn.XLOOKUP(_xlpm.key, [1]PHYCOCYANIN!$A:$A, [1]PHYCOCYANIN!$H:$H, ""),
  IF(_xlpm.val = 0, "", _xlpm.val)
)</f>
        <v/>
      </c>
      <c r="O16" s="5" t="str">
        <f>_xlfn.LET(
  _xlpm.key, $A16 &amp; "_" &amp; TEXT(O$2, "yyyy-mm-dd"),
  _xlpm.val, _xlfn.XLOOKUP(_xlpm.key, [1]PHYCOCYANIN!$A:$A, [1]PHYCOCYANIN!$H:$H, ""),
  IF(_xlpm.val = 0, "", _xlpm.val)
)</f>
        <v/>
      </c>
      <c r="P16" s="5" t="str">
        <f>_xlfn.LET(
  _xlpm.key, $A16 &amp; "_" &amp; TEXT(P$2, "yyyy-mm-dd"),
  _xlpm.val, _xlfn.XLOOKUP(_xlpm.key, [1]PHYCOCYANIN!$A:$A, [1]PHYCOCYANIN!$H:$H, ""),
  IF(_xlpm.val = 0, "", _xlpm.val)
)</f>
        <v/>
      </c>
      <c r="Q16" s="5" t="str">
        <f>_xlfn.LET(
  _xlpm.key, $A16 &amp; "_" &amp; TEXT(Q$2, "yyyy-mm-dd"),
  _xlpm.val, _xlfn.XLOOKUP(_xlpm.key, [1]PHYCOCYANIN!$A:$A, [1]PHYCOCYANIN!$H:$H, ""),
  IF(_xlpm.val = 0, "", _xlpm.val)
)</f>
        <v/>
      </c>
      <c r="R16" s="30" t="str">
        <f>_xlfn.XLOOKUP(A16,[1]SURVEY123!$L:$L,[1]SURVEY123!$AK:$AK,"",0,-1)</f>
        <v/>
      </c>
    </row>
    <row r="17" spans="1:18">
      <c r="A17" s="3" t="s">
        <v>20</v>
      </c>
      <c r="B17" s="32" t="str">
        <f>_xlfn.XLOOKUP($A17,[1]PHYCOCYANIN!$B:$B,[1]PHYCOCYANIN!$D:$D,"",,-1)</f>
        <v/>
      </c>
      <c r="C17" s="5" t="str">
        <f>_xlfn.LET(
  _xlpm.key, $A17 &amp; "_" &amp; TEXT(C$2, "yyyy-mm-dd"),
  _xlpm.val, _xlfn.XLOOKUP(_xlpm.key, [1]PHYCOCYANIN!$A:$A, [1]PHYCOCYANIN!$H:$H, ""),
  IF(_xlpm.val = 0, "", _xlpm.val)
)</f>
        <v/>
      </c>
      <c r="D17" s="5" t="str">
        <f>_xlfn.LET(
  _xlpm.key, $A17 &amp; "_" &amp; TEXT(D$2, "yyyy-mm-dd"),
  _xlpm.val, _xlfn.XLOOKUP(_xlpm.key, [1]PHYCOCYANIN!$A:$A, [1]PHYCOCYANIN!$H:$H, ""),
  IF(_xlpm.val = 0, "", _xlpm.val)
)</f>
        <v/>
      </c>
      <c r="E17" s="5" t="str">
        <f>_xlfn.LET(
  _xlpm.key, $A17 &amp; "_" &amp; TEXT(E$2, "yyyy-mm-dd"),
  _xlpm.val, _xlfn.XLOOKUP(_xlpm.key, [1]PHYCOCYANIN!$A:$A, [1]PHYCOCYANIN!$H:$H, ""),
  IF(_xlpm.val = 0, "", _xlpm.val)
)</f>
        <v/>
      </c>
      <c r="F17" s="5" t="str">
        <f>_xlfn.LET(
  _xlpm.key, $A17 &amp; "_" &amp; TEXT(F$2, "yyyy-mm-dd"),
  _xlpm.val, _xlfn.XLOOKUP(_xlpm.key, [1]PHYCOCYANIN!$A:$A, [1]PHYCOCYANIN!$H:$H, ""),
  IF(_xlpm.val = 0, "", _xlpm.val)
)</f>
        <v/>
      </c>
      <c r="G17" s="5" t="str">
        <f>_xlfn.LET(
  _xlpm.key, $A17 &amp; "_" &amp; TEXT(G$2, "yyyy-mm-dd"),
  _xlpm.val, _xlfn.XLOOKUP(_xlpm.key, [1]PHYCOCYANIN!$A:$A, [1]PHYCOCYANIN!$H:$H, ""),
  IF(_xlpm.val = 0, "", _xlpm.val)
)</f>
        <v/>
      </c>
      <c r="H17" s="5" t="str">
        <f>_xlfn.LET(
  _xlpm.key, $A17 &amp; "_" &amp; TEXT(H$2, "yyyy-mm-dd"),
  _xlpm.val, _xlfn.XLOOKUP(_xlpm.key, [1]PHYCOCYANIN!$A:$A, [1]PHYCOCYANIN!$H:$H, ""),
  IF(_xlpm.val = 0, "", _xlpm.val)
)</f>
        <v/>
      </c>
      <c r="I17" s="5" t="str">
        <f>_xlfn.LET(
  _xlpm.key, $A17 &amp; "_" &amp; TEXT(I$2, "yyyy-mm-dd"),
  _xlpm.val, _xlfn.XLOOKUP(_xlpm.key, [1]PHYCOCYANIN!$A:$A, [1]PHYCOCYANIN!$H:$H, ""),
  IF(_xlpm.val = 0, "", _xlpm.val)
)</f>
        <v/>
      </c>
      <c r="J17" s="5" t="str">
        <f>_xlfn.LET(
  _xlpm.key, $A17 &amp; "_" &amp; TEXT(J$2, "yyyy-mm-dd"),
  _xlpm.val, _xlfn.XLOOKUP(_xlpm.key, [1]PHYCOCYANIN!$A:$A, [1]PHYCOCYANIN!$H:$H, ""),
  IF(_xlpm.val = 0, "", _xlpm.val)
)</f>
        <v/>
      </c>
      <c r="K17" s="5" t="str">
        <f>_xlfn.LET(
  _xlpm.key, $A17 &amp; "_" &amp; TEXT(K$2, "yyyy-mm-dd"),
  _xlpm.val, _xlfn.XLOOKUP(_xlpm.key, [1]PHYCOCYANIN!$A:$A, [1]PHYCOCYANIN!$H:$H, ""),
  IF(_xlpm.val = 0, "", _xlpm.val)
)</f>
        <v/>
      </c>
      <c r="L17" s="5" t="str">
        <f>_xlfn.LET(
  _xlpm.key, $A17 &amp; "_" &amp; TEXT(L$2, "yyyy-mm-dd"),
  _xlpm.val, _xlfn.XLOOKUP(_xlpm.key, [1]PHYCOCYANIN!$A:$A, [1]PHYCOCYANIN!$H:$H, ""),
  IF(_xlpm.val = 0, "", _xlpm.val)
)</f>
        <v/>
      </c>
      <c r="M17" s="5" t="str">
        <f>_xlfn.LET(
  _xlpm.key, $A17 &amp; "_" &amp; TEXT(M$2, "yyyy-mm-dd"),
  _xlpm.val, _xlfn.XLOOKUP(_xlpm.key, [1]PHYCOCYANIN!$A:$A, [1]PHYCOCYANIN!$H:$H, ""),
  IF(_xlpm.val = 0, "", _xlpm.val)
)</f>
        <v/>
      </c>
      <c r="N17" s="5" t="str">
        <f>_xlfn.LET(
  _xlpm.key, $A17 &amp; "_" &amp; TEXT(N$2, "yyyy-mm-dd"),
  _xlpm.val, _xlfn.XLOOKUP(_xlpm.key, [1]PHYCOCYANIN!$A:$A, [1]PHYCOCYANIN!$H:$H, ""),
  IF(_xlpm.val = 0, "", _xlpm.val)
)</f>
        <v/>
      </c>
      <c r="O17" s="5" t="str">
        <f>_xlfn.LET(
  _xlpm.key, $A17 &amp; "_" &amp; TEXT(O$2, "yyyy-mm-dd"),
  _xlpm.val, _xlfn.XLOOKUP(_xlpm.key, [1]PHYCOCYANIN!$A:$A, [1]PHYCOCYANIN!$H:$H, ""),
  IF(_xlpm.val = 0, "", _xlpm.val)
)</f>
        <v/>
      </c>
      <c r="P17" s="5" t="str">
        <f>_xlfn.LET(
  _xlpm.key, $A17 &amp; "_" &amp; TEXT(P$2, "yyyy-mm-dd"),
  _xlpm.val, _xlfn.XLOOKUP(_xlpm.key, [1]PHYCOCYANIN!$A:$A, [1]PHYCOCYANIN!$H:$H, ""),
  IF(_xlpm.val = 0, "", _xlpm.val)
)</f>
        <v/>
      </c>
      <c r="Q17" s="5" t="str">
        <f>_xlfn.LET(
  _xlpm.key, $A17 &amp; "_" &amp; TEXT(Q$2, "yyyy-mm-dd"),
  _xlpm.val, _xlfn.XLOOKUP(_xlpm.key, [1]PHYCOCYANIN!$A:$A, [1]PHYCOCYANIN!$H:$H, ""),
  IF(_xlpm.val = 0, "", _xlpm.val)
)</f>
        <v/>
      </c>
      <c r="R17" s="30" t="str">
        <f>_xlfn.XLOOKUP(A17,[1]SURVEY123!$L:$L,[1]SURVEY123!$AK:$AK,"",0,-1)</f>
        <v/>
      </c>
    </row>
    <row r="18" spans="1:18">
      <c r="A18" s="3" t="s">
        <v>21</v>
      </c>
      <c r="B18" s="32" t="str">
        <f>_xlfn.XLOOKUP($A18,[1]PHYCOCYANIN!$B:$B,[1]PHYCOCYANIN!$D:$D,"",,-1)</f>
        <v/>
      </c>
      <c r="C18" s="5" t="str">
        <f>_xlfn.LET(
  _xlpm.key, $A18 &amp; "_" &amp; TEXT(C$2, "yyyy-mm-dd"),
  _xlpm.val, _xlfn.XLOOKUP(_xlpm.key, [1]PHYCOCYANIN!$A:$A, [1]PHYCOCYANIN!$H:$H, ""),
  IF(_xlpm.val = 0, "", _xlpm.val)
)</f>
        <v/>
      </c>
      <c r="D18" s="5" t="str">
        <f>_xlfn.LET(
  _xlpm.key, $A18 &amp; "_" &amp; TEXT(D$2, "yyyy-mm-dd"),
  _xlpm.val, _xlfn.XLOOKUP(_xlpm.key, [1]PHYCOCYANIN!$A:$A, [1]PHYCOCYANIN!$H:$H, ""),
  IF(_xlpm.val = 0, "", _xlpm.val)
)</f>
        <v/>
      </c>
      <c r="E18" s="5" t="str">
        <f>_xlfn.LET(
  _xlpm.key, $A18 &amp; "_" &amp; TEXT(E$2, "yyyy-mm-dd"),
  _xlpm.val, _xlfn.XLOOKUP(_xlpm.key, [1]PHYCOCYANIN!$A:$A, [1]PHYCOCYANIN!$H:$H, ""),
  IF(_xlpm.val = 0, "", _xlpm.val)
)</f>
        <v/>
      </c>
      <c r="F18" s="5" t="str">
        <f>_xlfn.LET(
  _xlpm.key, $A18 &amp; "_" &amp; TEXT(F$2, "yyyy-mm-dd"),
  _xlpm.val, _xlfn.XLOOKUP(_xlpm.key, [1]PHYCOCYANIN!$A:$A, [1]PHYCOCYANIN!$H:$H, ""),
  IF(_xlpm.val = 0, "", _xlpm.val)
)</f>
        <v/>
      </c>
      <c r="G18" s="5" t="str">
        <f>_xlfn.LET(
  _xlpm.key, $A18 &amp; "_" &amp; TEXT(G$2, "yyyy-mm-dd"),
  _xlpm.val, _xlfn.XLOOKUP(_xlpm.key, [1]PHYCOCYANIN!$A:$A, [1]PHYCOCYANIN!$H:$H, ""),
  IF(_xlpm.val = 0, "", _xlpm.val)
)</f>
        <v/>
      </c>
      <c r="H18" s="5" t="str">
        <f>_xlfn.LET(
  _xlpm.key, $A18 &amp; "_" &amp; TEXT(H$2, "yyyy-mm-dd"),
  _xlpm.val, _xlfn.XLOOKUP(_xlpm.key, [1]PHYCOCYANIN!$A:$A, [1]PHYCOCYANIN!$H:$H, ""),
  IF(_xlpm.val = 0, "", _xlpm.val)
)</f>
        <v/>
      </c>
      <c r="I18" s="5" t="str">
        <f>_xlfn.LET(
  _xlpm.key, $A18 &amp; "_" &amp; TEXT(I$2, "yyyy-mm-dd"),
  _xlpm.val, _xlfn.XLOOKUP(_xlpm.key, [1]PHYCOCYANIN!$A:$A, [1]PHYCOCYANIN!$H:$H, ""),
  IF(_xlpm.val = 0, "", _xlpm.val)
)</f>
        <v/>
      </c>
      <c r="J18" s="5" t="str">
        <f>_xlfn.LET(
  _xlpm.key, $A18 &amp; "_" &amp; TEXT(J$2, "yyyy-mm-dd"),
  _xlpm.val, _xlfn.XLOOKUP(_xlpm.key, [1]PHYCOCYANIN!$A:$A, [1]PHYCOCYANIN!$H:$H, ""),
  IF(_xlpm.val = 0, "", _xlpm.val)
)</f>
        <v/>
      </c>
      <c r="K18" s="5" t="str">
        <f>_xlfn.LET(
  _xlpm.key, $A18 &amp; "_" &amp; TEXT(K$2, "yyyy-mm-dd"),
  _xlpm.val, _xlfn.XLOOKUP(_xlpm.key, [1]PHYCOCYANIN!$A:$A, [1]PHYCOCYANIN!$H:$H, ""),
  IF(_xlpm.val = 0, "", _xlpm.val)
)</f>
        <v/>
      </c>
      <c r="L18" s="5" t="str">
        <f>_xlfn.LET(
  _xlpm.key, $A18 &amp; "_" &amp; TEXT(L$2, "yyyy-mm-dd"),
  _xlpm.val, _xlfn.XLOOKUP(_xlpm.key, [1]PHYCOCYANIN!$A:$A, [1]PHYCOCYANIN!$H:$H, ""),
  IF(_xlpm.val = 0, "", _xlpm.val)
)</f>
        <v/>
      </c>
      <c r="M18" s="5" t="str">
        <f>_xlfn.LET(
  _xlpm.key, $A18 &amp; "_" &amp; TEXT(M$2, "yyyy-mm-dd"),
  _xlpm.val, _xlfn.XLOOKUP(_xlpm.key, [1]PHYCOCYANIN!$A:$A, [1]PHYCOCYANIN!$H:$H, ""),
  IF(_xlpm.val = 0, "", _xlpm.val)
)</f>
        <v/>
      </c>
      <c r="N18" s="5" t="str">
        <f>_xlfn.LET(
  _xlpm.key, $A18 &amp; "_" &amp; TEXT(N$2, "yyyy-mm-dd"),
  _xlpm.val, _xlfn.XLOOKUP(_xlpm.key, [1]PHYCOCYANIN!$A:$A, [1]PHYCOCYANIN!$H:$H, ""),
  IF(_xlpm.val = 0, "", _xlpm.val)
)</f>
        <v/>
      </c>
      <c r="O18" s="5" t="str">
        <f>_xlfn.LET(
  _xlpm.key, $A18 &amp; "_" &amp; TEXT(O$2, "yyyy-mm-dd"),
  _xlpm.val, _xlfn.XLOOKUP(_xlpm.key, [1]PHYCOCYANIN!$A:$A, [1]PHYCOCYANIN!$H:$H, ""),
  IF(_xlpm.val = 0, "", _xlpm.val)
)</f>
        <v/>
      </c>
      <c r="P18" s="5" t="str">
        <f>_xlfn.LET(
  _xlpm.key, $A18 &amp; "_" &amp; TEXT(P$2, "yyyy-mm-dd"),
  _xlpm.val, _xlfn.XLOOKUP(_xlpm.key, [1]PHYCOCYANIN!$A:$A, [1]PHYCOCYANIN!$H:$H, ""),
  IF(_xlpm.val = 0, "", _xlpm.val)
)</f>
        <v/>
      </c>
      <c r="Q18" s="5" t="str">
        <f>_xlfn.LET(
  _xlpm.key, $A18 &amp; "_" &amp; TEXT(Q$2, "yyyy-mm-dd"),
  _xlpm.val, _xlfn.XLOOKUP(_xlpm.key, [1]PHYCOCYANIN!$A:$A, [1]PHYCOCYANIN!$H:$H, ""),
  IF(_xlpm.val = 0, "", _xlpm.val)
)</f>
        <v/>
      </c>
      <c r="R18" s="30" t="str">
        <f>_xlfn.XLOOKUP(A18,[1]SURVEY123!$L:$L,[1]SURVEY123!$AK:$AK,"",0,-1)</f>
        <v/>
      </c>
    </row>
    <row r="19" spans="1:18">
      <c r="A19" s="3" t="s">
        <v>22</v>
      </c>
      <c r="B19" s="32" t="str">
        <f>_xlfn.XLOOKUP($A19,[1]PHYCOCYANIN!$B:$B,[1]PHYCOCYANIN!$D:$D,"",,-1)</f>
        <v/>
      </c>
      <c r="C19" s="5" t="str">
        <f>_xlfn.LET(
  _xlpm.key, $A19 &amp; "_" &amp; TEXT(C$2, "yyyy-mm-dd"),
  _xlpm.val, _xlfn.XLOOKUP(_xlpm.key, [1]PHYCOCYANIN!$A:$A, [1]PHYCOCYANIN!$H:$H, ""),
  IF(_xlpm.val = 0, "", _xlpm.val)
)</f>
        <v/>
      </c>
      <c r="D19" s="5" t="str">
        <f>_xlfn.LET(
  _xlpm.key, $A19 &amp; "_" &amp; TEXT(D$2, "yyyy-mm-dd"),
  _xlpm.val, _xlfn.XLOOKUP(_xlpm.key, [1]PHYCOCYANIN!$A:$A, [1]PHYCOCYANIN!$H:$H, ""),
  IF(_xlpm.val = 0, "", _xlpm.val)
)</f>
        <v/>
      </c>
      <c r="E19" s="5" t="str">
        <f>_xlfn.LET(
  _xlpm.key, $A19 &amp; "_" &amp; TEXT(E$2, "yyyy-mm-dd"),
  _xlpm.val, _xlfn.XLOOKUP(_xlpm.key, [1]PHYCOCYANIN!$A:$A, [1]PHYCOCYANIN!$H:$H, ""),
  IF(_xlpm.val = 0, "", _xlpm.val)
)</f>
        <v/>
      </c>
      <c r="F19" s="5" t="str">
        <f>_xlfn.LET(
  _xlpm.key, $A19 &amp; "_" &amp; TEXT(F$2, "yyyy-mm-dd"),
  _xlpm.val, _xlfn.XLOOKUP(_xlpm.key, [1]PHYCOCYANIN!$A:$A, [1]PHYCOCYANIN!$H:$H, ""),
  IF(_xlpm.val = 0, "", _xlpm.val)
)</f>
        <v/>
      </c>
      <c r="G19" s="5" t="str">
        <f>_xlfn.LET(
  _xlpm.key, $A19 &amp; "_" &amp; TEXT(G$2, "yyyy-mm-dd"),
  _xlpm.val, _xlfn.XLOOKUP(_xlpm.key, [1]PHYCOCYANIN!$A:$A, [1]PHYCOCYANIN!$H:$H, ""),
  IF(_xlpm.val = 0, "", _xlpm.val)
)</f>
        <v/>
      </c>
      <c r="H19" s="5" t="str">
        <f>_xlfn.LET(
  _xlpm.key, $A19 &amp; "_" &amp; TEXT(H$2, "yyyy-mm-dd"),
  _xlpm.val, _xlfn.XLOOKUP(_xlpm.key, [1]PHYCOCYANIN!$A:$A, [1]PHYCOCYANIN!$H:$H, ""),
  IF(_xlpm.val = 0, "", _xlpm.val)
)</f>
        <v/>
      </c>
      <c r="I19" s="5" t="str">
        <f>_xlfn.LET(
  _xlpm.key, $A19 &amp; "_" &amp; TEXT(I$2, "yyyy-mm-dd"),
  _xlpm.val, _xlfn.XLOOKUP(_xlpm.key, [1]PHYCOCYANIN!$A:$A, [1]PHYCOCYANIN!$H:$H, ""),
  IF(_xlpm.val = 0, "", _xlpm.val)
)</f>
        <v/>
      </c>
      <c r="J19" s="5" t="str">
        <f>_xlfn.LET(
  _xlpm.key, $A19 &amp; "_" &amp; TEXT(J$2, "yyyy-mm-dd"),
  _xlpm.val, _xlfn.XLOOKUP(_xlpm.key, [1]PHYCOCYANIN!$A:$A, [1]PHYCOCYANIN!$H:$H, ""),
  IF(_xlpm.val = 0, "", _xlpm.val)
)</f>
        <v/>
      </c>
      <c r="K19" s="5" t="str">
        <f>_xlfn.LET(
  _xlpm.key, $A19 &amp; "_" &amp; TEXT(K$2, "yyyy-mm-dd"),
  _xlpm.val, _xlfn.XLOOKUP(_xlpm.key, [1]PHYCOCYANIN!$A:$A, [1]PHYCOCYANIN!$H:$H, ""),
  IF(_xlpm.val = 0, "", _xlpm.val)
)</f>
        <v/>
      </c>
      <c r="L19" s="5" t="str">
        <f>_xlfn.LET(
  _xlpm.key, $A19 &amp; "_" &amp; TEXT(L$2, "yyyy-mm-dd"),
  _xlpm.val, _xlfn.XLOOKUP(_xlpm.key, [1]PHYCOCYANIN!$A:$A, [1]PHYCOCYANIN!$H:$H, ""),
  IF(_xlpm.val = 0, "", _xlpm.val)
)</f>
        <v/>
      </c>
      <c r="M19" s="5" t="str">
        <f>_xlfn.LET(
  _xlpm.key, $A19 &amp; "_" &amp; TEXT(M$2, "yyyy-mm-dd"),
  _xlpm.val, _xlfn.XLOOKUP(_xlpm.key, [1]PHYCOCYANIN!$A:$A, [1]PHYCOCYANIN!$H:$H, ""),
  IF(_xlpm.val = 0, "", _xlpm.val)
)</f>
        <v/>
      </c>
      <c r="N19" s="5" t="str">
        <f>_xlfn.LET(
  _xlpm.key, $A19 &amp; "_" &amp; TEXT(N$2, "yyyy-mm-dd"),
  _xlpm.val, _xlfn.XLOOKUP(_xlpm.key, [1]PHYCOCYANIN!$A:$A, [1]PHYCOCYANIN!$H:$H, ""),
  IF(_xlpm.val = 0, "", _xlpm.val)
)</f>
        <v/>
      </c>
      <c r="O19" s="5" t="str">
        <f>_xlfn.LET(
  _xlpm.key, $A19 &amp; "_" &amp; TEXT(O$2, "yyyy-mm-dd"),
  _xlpm.val, _xlfn.XLOOKUP(_xlpm.key, [1]PHYCOCYANIN!$A:$A, [1]PHYCOCYANIN!$H:$H, ""),
  IF(_xlpm.val = 0, "", _xlpm.val)
)</f>
        <v/>
      </c>
      <c r="P19" s="5" t="str">
        <f>_xlfn.LET(
  _xlpm.key, $A19 &amp; "_" &amp; TEXT(P$2, "yyyy-mm-dd"),
  _xlpm.val, _xlfn.XLOOKUP(_xlpm.key, [1]PHYCOCYANIN!$A:$A, [1]PHYCOCYANIN!$H:$H, ""),
  IF(_xlpm.val = 0, "", _xlpm.val)
)</f>
        <v/>
      </c>
      <c r="Q19" s="5" t="str">
        <f>_xlfn.LET(
  _xlpm.key, $A19 &amp; "_" &amp; TEXT(Q$2, "yyyy-mm-dd"),
  _xlpm.val, _xlfn.XLOOKUP(_xlpm.key, [1]PHYCOCYANIN!$A:$A, [1]PHYCOCYANIN!$H:$H, ""),
  IF(_xlpm.val = 0, "", _xlpm.val)
)</f>
        <v/>
      </c>
      <c r="R19" s="30" t="str">
        <f>_xlfn.XLOOKUP(A19,[1]SURVEY123!$L:$L,[1]SURVEY123!$AK:$AK,"",0,-1)</f>
        <v/>
      </c>
    </row>
    <row r="20" spans="1:18">
      <c r="A20" s="3" t="s">
        <v>23</v>
      </c>
      <c r="B20" s="32" t="str">
        <f>_xlfn.XLOOKUP($A20,[1]PHYCOCYANIN!$B:$B,[1]PHYCOCYANIN!$D:$D,"",,-1)</f>
        <v/>
      </c>
      <c r="C20" s="5" t="str">
        <f>_xlfn.LET(
  _xlpm.key, $A20 &amp; "_" &amp; TEXT(C$2, "yyyy-mm-dd"),
  _xlpm.val, _xlfn.XLOOKUP(_xlpm.key, [1]PHYCOCYANIN!$A:$A, [1]PHYCOCYANIN!$H:$H, ""),
  IF(_xlpm.val = 0, "", _xlpm.val)
)</f>
        <v/>
      </c>
      <c r="D20" s="5" t="str">
        <f>_xlfn.LET(
  _xlpm.key, $A20 &amp; "_" &amp; TEXT(D$2, "yyyy-mm-dd"),
  _xlpm.val, _xlfn.XLOOKUP(_xlpm.key, [1]PHYCOCYANIN!$A:$A, [1]PHYCOCYANIN!$H:$H, ""),
  IF(_xlpm.val = 0, "", _xlpm.val)
)</f>
        <v/>
      </c>
      <c r="E20" s="5" t="str">
        <f>_xlfn.LET(
  _xlpm.key, $A20 &amp; "_" &amp; TEXT(E$2, "yyyy-mm-dd"),
  _xlpm.val, _xlfn.XLOOKUP(_xlpm.key, [1]PHYCOCYANIN!$A:$A, [1]PHYCOCYANIN!$H:$H, ""),
  IF(_xlpm.val = 0, "", _xlpm.val)
)</f>
        <v/>
      </c>
      <c r="F20" s="5" t="str">
        <f>_xlfn.LET(
  _xlpm.key, $A20 &amp; "_" &amp; TEXT(F$2, "yyyy-mm-dd"),
  _xlpm.val, _xlfn.XLOOKUP(_xlpm.key, [1]PHYCOCYANIN!$A:$A, [1]PHYCOCYANIN!$H:$H, ""),
  IF(_xlpm.val = 0, "", _xlpm.val)
)</f>
        <v/>
      </c>
      <c r="G20" s="5" t="str">
        <f>_xlfn.LET(
  _xlpm.key, $A20 &amp; "_" &amp; TEXT(G$2, "yyyy-mm-dd"),
  _xlpm.val, _xlfn.XLOOKUP(_xlpm.key, [1]PHYCOCYANIN!$A:$A, [1]PHYCOCYANIN!$H:$H, ""),
  IF(_xlpm.val = 0, "", _xlpm.val)
)</f>
        <v/>
      </c>
      <c r="H20" s="5" t="str">
        <f>_xlfn.LET(
  _xlpm.key, $A20 &amp; "_" &amp; TEXT(H$2, "yyyy-mm-dd"),
  _xlpm.val, _xlfn.XLOOKUP(_xlpm.key, [1]PHYCOCYANIN!$A:$A, [1]PHYCOCYANIN!$H:$H, ""),
  IF(_xlpm.val = 0, "", _xlpm.val)
)</f>
        <v/>
      </c>
      <c r="I20" s="5" t="str">
        <f>_xlfn.LET(
  _xlpm.key, $A20 &amp; "_" &amp; TEXT(I$2, "yyyy-mm-dd"),
  _xlpm.val, _xlfn.XLOOKUP(_xlpm.key, [1]PHYCOCYANIN!$A:$A, [1]PHYCOCYANIN!$H:$H, ""),
  IF(_xlpm.val = 0, "", _xlpm.val)
)</f>
        <v/>
      </c>
      <c r="J20" s="5" t="str">
        <f>_xlfn.LET(
  _xlpm.key, $A20 &amp; "_" &amp; TEXT(J$2, "yyyy-mm-dd"),
  _xlpm.val, _xlfn.XLOOKUP(_xlpm.key, [1]PHYCOCYANIN!$A:$A, [1]PHYCOCYANIN!$H:$H, ""),
  IF(_xlpm.val = 0, "", _xlpm.val)
)</f>
        <v/>
      </c>
      <c r="K20" s="5" t="str">
        <f>_xlfn.LET(
  _xlpm.key, $A20 &amp; "_" &amp; TEXT(K$2, "yyyy-mm-dd"),
  _xlpm.val, _xlfn.XLOOKUP(_xlpm.key, [1]PHYCOCYANIN!$A:$A, [1]PHYCOCYANIN!$H:$H, ""),
  IF(_xlpm.val = 0, "", _xlpm.val)
)</f>
        <v/>
      </c>
      <c r="L20" s="5" t="str">
        <f>_xlfn.LET(
  _xlpm.key, $A20 &amp; "_" &amp; TEXT(L$2, "yyyy-mm-dd"),
  _xlpm.val, _xlfn.XLOOKUP(_xlpm.key, [1]PHYCOCYANIN!$A:$A, [1]PHYCOCYANIN!$H:$H, ""),
  IF(_xlpm.val = 0, "", _xlpm.val)
)</f>
        <v/>
      </c>
      <c r="M20" s="5" t="str">
        <f>_xlfn.LET(
  _xlpm.key, $A20 &amp; "_" &amp; TEXT(M$2, "yyyy-mm-dd"),
  _xlpm.val, _xlfn.XLOOKUP(_xlpm.key, [1]PHYCOCYANIN!$A:$A, [1]PHYCOCYANIN!$H:$H, ""),
  IF(_xlpm.val = 0, "", _xlpm.val)
)</f>
        <v/>
      </c>
      <c r="N20" s="5" t="str">
        <f>_xlfn.LET(
  _xlpm.key, $A20 &amp; "_" &amp; TEXT(N$2, "yyyy-mm-dd"),
  _xlpm.val, _xlfn.XLOOKUP(_xlpm.key, [1]PHYCOCYANIN!$A:$A, [1]PHYCOCYANIN!$H:$H, ""),
  IF(_xlpm.val = 0, "", _xlpm.val)
)</f>
        <v/>
      </c>
      <c r="O20" s="5" t="str">
        <f>_xlfn.LET(
  _xlpm.key, $A20 &amp; "_" &amp; TEXT(O$2, "yyyy-mm-dd"),
  _xlpm.val, _xlfn.XLOOKUP(_xlpm.key, [1]PHYCOCYANIN!$A:$A, [1]PHYCOCYANIN!$H:$H, ""),
  IF(_xlpm.val = 0, "", _xlpm.val)
)</f>
        <v/>
      </c>
      <c r="P20" s="5" t="str">
        <f>_xlfn.LET(
  _xlpm.key, $A20 &amp; "_" &amp; TEXT(P$2, "yyyy-mm-dd"),
  _xlpm.val, _xlfn.XLOOKUP(_xlpm.key, [1]PHYCOCYANIN!$A:$A, [1]PHYCOCYANIN!$H:$H, ""),
  IF(_xlpm.val = 0, "", _xlpm.val)
)</f>
        <v/>
      </c>
      <c r="Q20" s="5" t="str">
        <f>_xlfn.LET(
  _xlpm.key, $A20 &amp; "_" &amp; TEXT(Q$2, "yyyy-mm-dd"),
  _xlpm.val, _xlfn.XLOOKUP(_xlpm.key, [1]PHYCOCYANIN!$A:$A, [1]PHYCOCYANIN!$H:$H, ""),
  IF(_xlpm.val = 0, "", _xlpm.val)
)</f>
        <v/>
      </c>
      <c r="R20" s="30" t="str">
        <f>_xlfn.XLOOKUP(A20,[1]SURVEY123!$L:$L,[1]SURVEY123!$AK:$AK,"",0,-1)</f>
        <v/>
      </c>
    </row>
    <row r="21" spans="1:18">
      <c r="A21" s="3" t="s">
        <v>24</v>
      </c>
      <c r="B21" s="32" t="str">
        <f>_xlfn.XLOOKUP($A21,[1]PHYCOCYANIN!$B:$B,[1]PHYCOCYANIN!$D:$D,"",,-1)</f>
        <v/>
      </c>
      <c r="C21" s="5" t="str">
        <f>_xlfn.LET(
  _xlpm.key, $A21 &amp; "_" &amp; TEXT(C$2, "yyyy-mm-dd"),
  _xlpm.val, _xlfn.XLOOKUP(_xlpm.key, [1]PHYCOCYANIN!$A:$A, [1]PHYCOCYANIN!$H:$H, ""),
  IF(_xlpm.val = 0, "", _xlpm.val)
)</f>
        <v/>
      </c>
      <c r="D21" s="5" t="str">
        <f>_xlfn.LET(
  _xlpm.key, $A21 &amp; "_" &amp; TEXT(D$2, "yyyy-mm-dd"),
  _xlpm.val, _xlfn.XLOOKUP(_xlpm.key, [1]PHYCOCYANIN!$A:$A, [1]PHYCOCYANIN!$H:$H, ""),
  IF(_xlpm.val = 0, "", _xlpm.val)
)</f>
        <v/>
      </c>
      <c r="E21" s="5" t="str">
        <f>_xlfn.LET(
  _xlpm.key, $A21 &amp; "_" &amp; TEXT(E$2, "yyyy-mm-dd"),
  _xlpm.val, _xlfn.XLOOKUP(_xlpm.key, [1]PHYCOCYANIN!$A:$A, [1]PHYCOCYANIN!$H:$H, ""),
  IF(_xlpm.val = 0, "", _xlpm.val)
)</f>
        <v/>
      </c>
      <c r="F21" s="5" t="str">
        <f>_xlfn.LET(
  _xlpm.key, $A21 &amp; "_" &amp; TEXT(F$2, "yyyy-mm-dd"),
  _xlpm.val, _xlfn.XLOOKUP(_xlpm.key, [1]PHYCOCYANIN!$A:$A, [1]PHYCOCYANIN!$H:$H, ""),
  IF(_xlpm.val = 0, "", _xlpm.val)
)</f>
        <v/>
      </c>
      <c r="G21" s="5" t="str">
        <f>_xlfn.LET(
  _xlpm.key, $A21 &amp; "_" &amp; TEXT(G$2, "yyyy-mm-dd"),
  _xlpm.val, _xlfn.XLOOKUP(_xlpm.key, [1]PHYCOCYANIN!$A:$A, [1]PHYCOCYANIN!$H:$H, ""),
  IF(_xlpm.val = 0, "", _xlpm.val)
)</f>
        <v/>
      </c>
      <c r="H21" s="5" t="str">
        <f>_xlfn.LET(
  _xlpm.key, $A21 &amp; "_" &amp; TEXT(H$2, "yyyy-mm-dd"),
  _xlpm.val, _xlfn.XLOOKUP(_xlpm.key, [1]PHYCOCYANIN!$A:$A, [1]PHYCOCYANIN!$H:$H, ""),
  IF(_xlpm.val = 0, "", _xlpm.val)
)</f>
        <v/>
      </c>
      <c r="I21" s="5" t="str">
        <f>_xlfn.LET(
  _xlpm.key, $A21 &amp; "_" &amp; TEXT(I$2, "yyyy-mm-dd"),
  _xlpm.val, _xlfn.XLOOKUP(_xlpm.key, [1]PHYCOCYANIN!$A:$A, [1]PHYCOCYANIN!$H:$H, ""),
  IF(_xlpm.val = 0, "", _xlpm.val)
)</f>
        <v/>
      </c>
      <c r="J21" s="5" t="str">
        <f>_xlfn.LET(
  _xlpm.key, $A21 &amp; "_" &amp; TEXT(J$2, "yyyy-mm-dd"),
  _xlpm.val, _xlfn.XLOOKUP(_xlpm.key, [1]PHYCOCYANIN!$A:$A, [1]PHYCOCYANIN!$H:$H, ""),
  IF(_xlpm.val = 0, "", _xlpm.val)
)</f>
        <v/>
      </c>
      <c r="K21" s="5" t="str">
        <f>_xlfn.LET(
  _xlpm.key, $A21 &amp; "_" &amp; TEXT(K$2, "yyyy-mm-dd"),
  _xlpm.val, _xlfn.XLOOKUP(_xlpm.key, [1]PHYCOCYANIN!$A:$A, [1]PHYCOCYANIN!$H:$H, ""),
  IF(_xlpm.val = 0, "", _xlpm.val)
)</f>
        <v/>
      </c>
      <c r="L21" s="5" t="str">
        <f>_xlfn.LET(
  _xlpm.key, $A21 &amp; "_" &amp; TEXT(L$2, "yyyy-mm-dd"),
  _xlpm.val, _xlfn.XLOOKUP(_xlpm.key, [1]PHYCOCYANIN!$A:$A, [1]PHYCOCYANIN!$H:$H, ""),
  IF(_xlpm.val = 0, "", _xlpm.val)
)</f>
        <v/>
      </c>
      <c r="M21" s="5" t="str">
        <f>_xlfn.LET(
  _xlpm.key, $A21 &amp; "_" &amp; TEXT(M$2, "yyyy-mm-dd"),
  _xlpm.val, _xlfn.XLOOKUP(_xlpm.key, [1]PHYCOCYANIN!$A:$A, [1]PHYCOCYANIN!$H:$H, ""),
  IF(_xlpm.val = 0, "", _xlpm.val)
)</f>
        <v/>
      </c>
      <c r="N21" s="5" t="str">
        <f>_xlfn.LET(
  _xlpm.key, $A21 &amp; "_" &amp; TEXT(N$2, "yyyy-mm-dd"),
  _xlpm.val, _xlfn.XLOOKUP(_xlpm.key, [1]PHYCOCYANIN!$A:$A, [1]PHYCOCYANIN!$H:$H, ""),
  IF(_xlpm.val = 0, "", _xlpm.val)
)</f>
        <v/>
      </c>
      <c r="O21" s="5" t="str">
        <f>_xlfn.LET(
  _xlpm.key, $A21 &amp; "_" &amp; TEXT(O$2, "yyyy-mm-dd"),
  _xlpm.val, _xlfn.XLOOKUP(_xlpm.key, [1]PHYCOCYANIN!$A:$A, [1]PHYCOCYANIN!$H:$H, ""),
  IF(_xlpm.val = 0, "", _xlpm.val)
)</f>
        <v/>
      </c>
      <c r="P21" s="5" t="str">
        <f>_xlfn.LET(
  _xlpm.key, $A21 &amp; "_" &amp; TEXT(P$2, "yyyy-mm-dd"),
  _xlpm.val, _xlfn.XLOOKUP(_xlpm.key, [1]PHYCOCYANIN!$A:$A, [1]PHYCOCYANIN!$H:$H, ""),
  IF(_xlpm.val = 0, "", _xlpm.val)
)</f>
        <v/>
      </c>
      <c r="Q21" s="5" t="str">
        <f>_xlfn.LET(
  _xlpm.key, $A21 &amp; "_" &amp; TEXT(Q$2, "yyyy-mm-dd"),
  _xlpm.val, _xlfn.XLOOKUP(_xlpm.key, [1]PHYCOCYANIN!$A:$A, [1]PHYCOCYANIN!$H:$H, ""),
  IF(_xlpm.val = 0, "", _xlpm.val)
)</f>
        <v/>
      </c>
      <c r="R21" s="30" t="str">
        <f>_xlfn.XLOOKUP(A21,[1]SURVEY123!$L:$L,[1]SURVEY123!$AK:$AK,"",0,-1)</f>
        <v/>
      </c>
    </row>
    <row r="22" spans="1:18">
      <c r="A22" s="3" t="s">
        <v>25</v>
      </c>
      <c r="B22" s="32" t="str">
        <f>_xlfn.XLOOKUP($A22,[1]PHYCOCYANIN!$B:$B,[1]PHYCOCYANIN!$D:$D,"",,-1)</f>
        <v/>
      </c>
      <c r="C22" s="5" t="str">
        <f>_xlfn.LET(
  _xlpm.key, $A22 &amp; "_" &amp; TEXT(C$2, "yyyy-mm-dd"),
  _xlpm.val, _xlfn.XLOOKUP(_xlpm.key, [1]PHYCOCYANIN!$A:$A, [1]PHYCOCYANIN!$H:$H, ""),
  IF(_xlpm.val = 0, "", _xlpm.val)
)</f>
        <v/>
      </c>
      <c r="D22" s="5" t="str">
        <f>_xlfn.LET(
  _xlpm.key, $A22 &amp; "_" &amp; TEXT(D$2, "yyyy-mm-dd"),
  _xlpm.val, _xlfn.XLOOKUP(_xlpm.key, [1]PHYCOCYANIN!$A:$A, [1]PHYCOCYANIN!$H:$H, ""),
  IF(_xlpm.val = 0, "", _xlpm.val)
)</f>
        <v/>
      </c>
      <c r="E22" s="5" t="str">
        <f>_xlfn.LET(
  _xlpm.key, $A22 &amp; "_" &amp; TEXT(E$2, "yyyy-mm-dd"),
  _xlpm.val, _xlfn.XLOOKUP(_xlpm.key, [1]PHYCOCYANIN!$A:$A, [1]PHYCOCYANIN!$H:$H, ""),
  IF(_xlpm.val = 0, "", _xlpm.val)
)</f>
        <v/>
      </c>
      <c r="F22" s="5" t="str">
        <f>_xlfn.LET(
  _xlpm.key, $A22 &amp; "_" &amp; TEXT(F$2, "yyyy-mm-dd"),
  _xlpm.val, _xlfn.XLOOKUP(_xlpm.key, [1]PHYCOCYANIN!$A:$A, [1]PHYCOCYANIN!$H:$H, ""),
  IF(_xlpm.val = 0, "", _xlpm.val)
)</f>
        <v/>
      </c>
      <c r="G22" s="5" t="str">
        <f>_xlfn.LET(
  _xlpm.key, $A22 &amp; "_" &amp; TEXT(G$2, "yyyy-mm-dd"),
  _xlpm.val, _xlfn.XLOOKUP(_xlpm.key, [1]PHYCOCYANIN!$A:$A, [1]PHYCOCYANIN!$H:$H, ""),
  IF(_xlpm.val = 0, "", _xlpm.val)
)</f>
        <v/>
      </c>
      <c r="H22" s="5" t="str">
        <f>_xlfn.LET(
  _xlpm.key, $A22 &amp; "_" &amp; TEXT(H$2, "yyyy-mm-dd"),
  _xlpm.val, _xlfn.XLOOKUP(_xlpm.key, [1]PHYCOCYANIN!$A:$A, [1]PHYCOCYANIN!$H:$H, ""),
  IF(_xlpm.val = 0, "", _xlpm.val)
)</f>
        <v/>
      </c>
      <c r="I22" s="5" t="str">
        <f>_xlfn.LET(
  _xlpm.key, $A22 &amp; "_" &amp; TEXT(I$2, "yyyy-mm-dd"),
  _xlpm.val, _xlfn.XLOOKUP(_xlpm.key, [1]PHYCOCYANIN!$A:$A, [1]PHYCOCYANIN!$H:$H, ""),
  IF(_xlpm.val = 0, "", _xlpm.val)
)</f>
        <v/>
      </c>
      <c r="J22" s="5" t="str">
        <f>_xlfn.LET(
  _xlpm.key, $A22 &amp; "_" &amp; TEXT(J$2, "yyyy-mm-dd"),
  _xlpm.val, _xlfn.XLOOKUP(_xlpm.key, [1]PHYCOCYANIN!$A:$A, [1]PHYCOCYANIN!$H:$H, ""),
  IF(_xlpm.val = 0, "", _xlpm.val)
)</f>
        <v/>
      </c>
      <c r="K22" s="5" t="str">
        <f>_xlfn.LET(
  _xlpm.key, $A22 &amp; "_" &amp; TEXT(K$2, "yyyy-mm-dd"),
  _xlpm.val, _xlfn.XLOOKUP(_xlpm.key, [1]PHYCOCYANIN!$A:$A, [1]PHYCOCYANIN!$H:$H, ""),
  IF(_xlpm.val = 0, "", _xlpm.val)
)</f>
        <v/>
      </c>
      <c r="L22" s="5" t="str">
        <f>_xlfn.LET(
  _xlpm.key, $A22 &amp; "_" &amp; TEXT(L$2, "yyyy-mm-dd"),
  _xlpm.val, _xlfn.XLOOKUP(_xlpm.key, [1]PHYCOCYANIN!$A:$A, [1]PHYCOCYANIN!$H:$H, ""),
  IF(_xlpm.val = 0, "", _xlpm.val)
)</f>
        <v/>
      </c>
      <c r="M22" s="5" t="str">
        <f>_xlfn.LET(
  _xlpm.key, $A22 &amp; "_" &amp; TEXT(M$2, "yyyy-mm-dd"),
  _xlpm.val, _xlfn.XLOOKUP(_xlpm.key, [1]PHYCOCYANIN!$A:$A, [1]PHYCOCYANIN!$H:$H, ""),
  IF(_xlpm.val = 0, "", _xlpm.val)
)</f>
        <v/>
      </c>
      <c r="N22" s="5" t="str">
        <f>_xlfn.LET(
  _xlpm.key, $A22 &amp; "_" &amp; TEXT(N$2, "yyyy-mm-dd"),
  _xlpm.val, _xlfn.XLOOKUP(_xlpm.key, [1]PHYCOCYANIN!$A:$A, [1]PHYCOCYANIN!$H:$H, ""),
  IF(_xlpm.val = 0, "", _xlpm.val)
)</f>
        <v/>
      </c>
      <c r="O22" s="5" t="str">
        <f>_xlfn.LET(
  _xlpm.key, $A22 &amp; "_" &amp; TEXT(O$2, "yyyy-mm-dd"),
  _xlpm.val, _xlfn.XLOOKUP(_xlpm.key, [1]PHYCOCYANIN!$A:$A, [1]PHYCOCYANIN!$H:$H, ""),
  IF(_xlpm.val = 0, "", _xlpm.val)
)</f>
        <v/>
      </c>
      <c r="P22" s="5" t="str">
        <f>_xlfn.LET(
  _xlpm.key, $A22 &amp; "_" &amp; TEXT(P$2, "yyyy-mm-dd"),
  _xlpm.val, _xlfn.XLOOKUP(_xlpm.key, [1]PHYCOCYANIN!$A:$A, [1]PHYCOCYANIN!$H:$H, ""),
  IF(_xlpm.val = 0, "", _xlpm.val)
)</f>
        <v/>
      </c>
      <c r="Q22" s="5" t="str">
        <f>_xlfn.LET(
  _xlpm.key, $A22 &amp; "_" &amp; TEXT(Q$2, "yyyy-mm-dd"),
  _xlpm.val, _xlfn.XLOOKUP(_xlpm.key, [1]PHYCOCYANIN!$A:$A, [1]PHYCOCYANIN!$H:$H, ""),
  IF(_xlpm.val = 0, "", _xlpm.val)
)</f>
        <v/>
      </c>
      <c r="R22" s="30" t="str">
        <f>_xlfn.XLOOKUP(A22,[1]SURVEY123!$L:$L,[1]SURVEY123!$AK:$AK,"",0,-1)</f>
        <v/>
      </c>
    </row>
    <row r="23" spans="1:18">
      <c r="A23" s="3" t="s">
        <v>26</v>
      </c>
      <c r="B23" s="32" t="str">
        <f>_xlfn.XLOOKUP($A23,[1]PHYCOCYANIN!$B:$B,[1]PHYCOCYANIN!$D:$D,"",,-1)</f>
        <v/>
      </c>
      <c r="C23" s="5" t="str">
        <f>_xlfn.LET(
  _xlpm.key, $A23 &amp; "_" &amp; TEXT(C$2, "yyyy-mm-dd"),
  _xlpm.val, _xlfn.XLOOKUP(_xlpm.key, [1]PHYCOCYANIN!$A:$A, [1]PHYCOCYANIN!$H:$H, ""),
  IF(_xlpm.val = 0, "", _xlpm.val)
)</f>
        <v/>
      </c>
      <c r="D23" s="5" t="str">
        <f>_xlfn.LET(
  _xlpm.key, $A23 &amp; "_" &amp; TEXT(D$2, "yyyy-mm-dd"),
  _xlpm.val, _xlfn.XLOOKUP(_xlpm.key, [1]PHYCOCYANIN!$A:$A, [1]PHYCOCYANIN!$H:$H, ""),
  IF(_xlpm.val = 0, "", _xlpm.val)
)</f>
        <v/>
      </c>
      <c r="E23" s="5" t="str">
        <f>_xlfn.LET(
  _xlpm.key, $A23 &amp; "_" &amp; TEXT(E$2, "yyyy-mm-dd"),
  _xlpm.val, _xlfn.XLOOKUP(_xlpm.key, [1]PHYCOCYANIN!$A:$A, [1]PHYCOCYANIN!$H:$H, ""),
  IF(_xlpm.val = 0, "", _xlpm.val)
)</f>
        <v/>
      </c>
      <c r="F23" s="5" t="str">
        <f>_xlfn.LET(
  _xlpm.key, $A23 &amp; "_" &amp; TEXT(F$2, "yyyy-mm-dd"),
  _xlpm.val, _xlfn.XLOOKUP(_xlpm.key, [1]PHYCOCYANIN!$A:$A, [1]PHYCOCYANIN!$H:$H, ""),
  IF(_xlpm.val = 0, "", _xlpm.val)
)</f>
        <v/>
      </c>
      <c r="G23" s="5" t="str">
        <f>_xlfn.LET(
  _xlpm.key, $A23 &amp; "_" &amp; TEXT(G$2, "yyyy-mm-dd"),
  _xlpm.val, _xlfn.XLOOKUP(_xlpm.key, [1]PHYCOCYANIN!$A:$A, [1]PHYCOCYANIN!$H:$H, ""),
  IF(_xlpm.val = 0, "", _xlpm.val)
)</f>
        <v/>
      </c>
      <c r="H23" s="5" t="str">
        <f>_xlfn.LET(
  _xlpm.key, $A23 &amp; "_" &amp; TEXT(H$2, "yyyy-mm-dd"),
  _xlpm.val, _xlfn.XLOOKUP(_xlpm.key, [1]PHYCOCYANIN!$A:$A, [1]PHYCOCYANIN!$H:$H, ""),
  IF(_xlpm.val = 0, "", _xlpm.val)
)</f>
        <v/>
      </c>
      <c r="I23" s="5" t="str">
        <f>_xlfn.LET(
  _xlpm.key, $A23 &amp; "_" &amp; TEXT(I$2, "yyyy-mm-dd"),
  _xlpm.val, _xlfn.XLOOKUP(_xlpm.key, [1]PHYCOCYANIN!$A:$A, [1]PHYCOCYANIN!$H:$H, ""),
  IF(_xlpm.val = 0, "", _xlpm.val)
)</f>
        <v/>
      </c>
      <c r="J23" s="5" t="str">
        <f>_xlfn.LET(
  _xlpm.key, $A23 &amp; "_" &amp; TEXT(J$2, "yyyy-mm-dd"),
  _xlpm.val, _xlfn.XLOOKUP(_xlpm.key, [1]PHYCOCYANIN!$A:$A, [1]PHYCOCYANIN!$H:$H, ""),
  IF(_xlpm.val = 0, "", _xlpm.val)
)</f>
        <v/>
      </c>
      <c r="K23" s="5" t="str">
        <f>_xlfn.LET(
  _xlpm.key, $A23 &amp; "_" &amp; TEXT(K$2, "yyyy-mm-dd"),
  _xlpm.val, _xlfn.XLOOKUP(_xlpm.key, [1]PHYCOCYANIN!$A:$A, [1]PHYCOCYANIN!$H:$H, ""),
  IF(_xlpm.val = 0, "", _xlpm.val)
)</f>
        <v/>
      </c>
      <c r="L23" s="5" t="str">
        <f>_xlfn.LET(
  _xlpm.key, $A23 &amp; "_" &amp; TEXT(L$2, "yyyy-mm-dd"),
  _xlpm.val, _xlfn.XLOOKUP(_xlpm.key, [1]PHYCOCYANIN!$A:$A, [1]PHYCOCYANIN!$H:$H, ""),
  IF(_xlpm.val = 0, "", _xlpm.val)
)</f>
        <v/>
      </c>
      <c r="M23" s="5" t="str">
        <f>_xlfn.LET(
  _xlpm.key, $A23 &amp; "_" &amp; TEXT(M$2, "yyyy-mm-dd"),
  _xlpm.val, _xlfn.XLOOKUP(_xlpm.key, [1]PHYCOCYANIN!$A:$A, [1]PHYCOCYANIN!$H:$H, ""),
  IF(_xlpm.val = 0, "", _xlpm.val)
)</f>
        <v/>
      </c>
      <c r="N23" s="5" t="str">
        <f>_xlfn.LET(
  _xlpm.key, $A23 &amp; "_" &amp; TEXT(N$2, "yyyy-mm-dd"),
  _xlpm.val, _xlfn.XLOOKUP(_xlpm.key, [1]PHYCOCYANIN!$A:$A, [1]PHYCOCYANIN!$H:$H, ""),
  IF(_xlpm.val = 0, "", _xlpm.val)
)</f>
        <v/>
      </c>
      <c r="O23" s="5" t="str">
        <f>_xlfn.LET(
  _xlpm.key, $A23 &amp; "_" &amp; TEXT(O$2, "yyyy-mm-dd"),
  _xlpm.val, _xlfn.XLOOKUP(_xlpm.key, [1]PHYCOCYANIN!$A:$A, [1]PHYCOCYANIN!$H:$H, ""),
  IF(_xlpm.val = 0, "", _xlpm.val)
)</f>
        <v/>
      </c>
      <c r="P23" s="5" t="str">
        <f>_xlfn.LET(
  _xlpm.key, $A23 &amp; "_" &amp; TEXT(P$2, "yyyy-mm-dd"),
  _xlpm.val, _xlfn.XLOOKUP(_xlpm.key, [1]PHYCOCYANIN!$A:$A, [1]PHYCOCYANIN!$H:$H, ""),
  IF(_xlpm.val = 0, "", _xlpm.val)
)</f>
        <v/>
      </c>
      <c r="Q23" s="5" t="str">
        <f>_xlfn.LET(
  _xlpm.key, $A23 &amp; "_" &amp; TEXT(Q$2, "yyyy-mm-dd"),
  _xlpm.val, _xlfn.XLOOKUP(_xlpm.key, [1]PHYCOCYANIN!$A:$A, [1]PHYCOCYANIN!$H:$H, ""),
  IF(_xlpm.val = 0, "", _xlpm.val)
)</f>
        <v/>
      </c>
      <c r="R23" s="30" t="str">
        <f>_xlfn.XLOOKUP(A23,[1]SURVEY123!$L:$L,[1]SURVEY123!$AK:$AK,"",0,-1)</f>
        <v/>
      </c>
    </row>
    <row r="24" spans="1:18">
      <c r="A24" s="3" t="s">
        <v>27</v>
      </c>
      <c r="B24" s="32" t="str">
        <f>_xlfn.XLOOKUP($A24,[1]PHYCOCYANIN!$B:$B,[1]PHYCOCYANIN!$D:$D,"",,-1)</f>
        <v/>
      </c>
      <c r="C24" s="5" t="str">
        <f>_xlfn.LET(
  _xlpm.key, $A24 &amp; "_" &amp; TEXT(C$2, "yyyy-mm-dd"),
  _xlpm.val, _xlfn.XLOOKUP(_xlpm.key, [1]PHYCOCYANIN!$A:$A, [1]PHYCOCYANIN!$H:$H, ""),
  IF(_xlpm.val = 0, "", _xlpm.val)
)</f>
        <v/>
      </c>
      <c r="D24" s="5" t="str">
        <f>_xlfn.LET(
  _xlpm.key, $A24 &amp; "_" &amp; TEXT(D$2, "yyyy-mm-dd"),
  _xlpm.val, _xlfn.XLOOKUP(_xlpm.key, [1]PHYCOCYANIN!$A:$A, [1]PHYCOCYANIN!$H:$H, ""),
  IF(_xlpm.val = 0, "", _xlpm.val)
)</f>
        <v/>
      </c>
      <c r="E24" s="5" t="str">
        <f>_xlfn.LET(
  _xlpm.key, $A24 &amp; "_" &amp; TEXT(E$2, "yyyy-mm-dd"),
  _xlpm.val, _xlfn.XLOOKUP(_xlpm.key, [1]PHYCOCYANIN!$A:$A, [1]PHYCOCYANIN!$H:$H, ""),
  IF(_xlpm.val = 0, "", _xlpm.val)
)</f>
        <v/>
      </c>
      <c r="F24" s="5" t="str">
        <f>_xlfn.LET(
  _xlpm.key, $A24 &amp; "_" &amp; TEXT(F$2, "yyyy-mm-dd"),
  _xlpm.val, _xlfn.XLOOKUP(_xlpm.key, [1]PHYCOCYANIN!$A:$A, [1]PHYCOCYANIN!$H:$H, ""),
  IF(_xlpm.val = 0, "", _xlpm.val)
)</f>
        <v/>
      </c>
      <c r="G24" s="5" t="str">
        <f>_xlfn.LET(
  _xlpm.key, $A24 &amp; "_" &amp; TEXT(G$2, "yyyy-mm-dd"),
  _xlpm.val, _xlfn.XLOOKUP(_xlpm.key, [1]PHYCOCYANIN!$A:$A, [1]PHYCOCYANIN!$H:$H, ""),
  IF(_xlpm.val = 0, "", _xlpm.val)
)</f>
        <v/>
      </c>
      <c r="H24" s="5" t="str">
        <f>_xlfn.LET(
  _xlpm.key, $A24 &amp; "_" &amp; TEXT(H$2, "yyyy-mm-dd"),
  _xlpm.val, _xlfn.XLOOKUP(_xlpm.key, [1]PHYCOCYANIN!$A:$A, [1]PHYCOCYANIN!$H:$H, ""),
  IF(_xlpm.val = 0, "", _xlpm.val)
)</f>
        <v/>
      </c>
      <c r="I24" s="5" t="str">
        <f>_xlfn.LET(
  _xlpm.key, $A24 &amp; "_" &amp; TEXT(I$2, "yyyy-mm-dd"),
  _xlpm.val, _xlfn.XLOOKUP(_xlpm.key, [1]PHYCOCYANIN!$A:$A, [1]PHYCOCYANIN!$H:$H, ""),
  IF(_xlpm.val = 0, "", _xlpm.val)
)</f>
        <v/>
      </c>
      <c r="J24" s="5" t="str">
        <f>_xlfn.LET(
  _xlpm.key, $A24 &amp; "_" &amp; TEXT(J$2, "yyyy-mm-dd"),
  _xlpm.val, _xlfn.XLOOKUP(_xlpm.key, [1]PHYCOCYANIN!$A:$A, [1]PHYCOCYANIN!$H:$H, ""),
  IF(_xlpm.val = 0, "", _xlpm.val)
)</f>
        <v/>
      </c>
      <c r="K24" s="5" t="str">
        <f>_xlfn.LET(
  _xlpm.key, $A24 &amp; "_" &amp; TEXT(K$2, "yyyy-mm-dd"),
  _xlpm.val, _xlfn.XLOOKUP(_xlpm.key, [1]PHYCOCYANIN!$A:$A, [1]PHYCOCYANIN!$H:$H, ""),
  IF(_xlpm.val = 0, "", _xlpm.val)
)</f>
        <v/>
      </c>
      <c r="L24" s="5" t="str">
        <f>_xlfn.LET(
  _xlpm.key, $A24 &amp; "_" &amp; TEXT(L$2, "yyyy-mm-dd"),
  _xlpm.val, _xlfn.XLOOKUP(_xlpm.key, [1]PHYCOCYANIN!$A:$A, [1]PHYCOCYANIN!$H:$H, ""),
  IF(_xlpm.val = 0, "", _xlpm.val)
)</f>
        <v/>
      </c>
      <c r="M24" s="5" t="str">
        <f>_xlfn.LET(
  _xlpm.key, $A24 &amp; "_" &amp; TEXT(M$2, "yyyy-mm-dd"),
  _xlpm.val, _xlfn.XLOOKUP(_xlpm.key, [1]PHYCOCYANIN!$A:$A, [1]PHYCOCYANIN!$H:$H, ""),
  IF(_xlpm.val = 0, "", _xlpm.val)
)</f>
        <v/>
      </c>
      <c r="N24" s="5" t="str">
        <f>_xlfn.LET(
  _xlpm.key, $A24 &amp; "_" &amp; TEXT(N$2, "yyyy-mm-dd"),
  _xlpm.val, _xlfn.XLOOKUP(_xlpm.key, [1]PHYCOCYANIN!$A:$A, [1]PHYCOCYANIN!$H:$H, ""),
  IF(_xlpm.val = 0, "", _xlpm.val)
)</f>
        <v/>
      </c>
      <c r="O24" s="5" t="str">
        <f>_xlfn.LET(
  _xlpm.key, $A24 &amp; "_" &amp; TEXT(O$2, "yyyy-mm-dd"),
  _xlpm.val, _xlfn.XLOOKUP(_xlpm.key, [1]PHYCOCYANIN!$A:$A, [1]PHYCOCYANIN!$H:$H, ""),
  IF(_xlpm.val = 0, "", _xlpm.val)
)</f>
        <v/>
      </c>
      <c r="P24" s="5" t="str">
        <f>_xlfn.LET(
  _xlpm.key, $A24 &amp; "_" &amp; TEXT(P$2, "yyyy-mm-dd"),
  _xlpm.val, _xlfn.XLOOKUP(_xlpm.key, [1]PHYCOCYANIN!$A:$A, [1]PHYCOCYANIN!$H:$H, ""),
  IF(_xlpm.val = 0, "", _xlpm.val)
)</f>
        <v/>
      </c>
      <c r="Q24" s="5" t="str">
        <f>_xlfn.LET(
  _xlpm.key, $A24 &amp; "_" &amp; TEXT(Q$2, "yyyy-mm-dd"),
  _xlpm.val, _xlfn.XLOOKUP(_xlpm.key, [1]PHYCOCYANIN!$A:$A, [1]PHYCOCYANIN!$H:$H, ""),
  IF(_xlpm.val = 0, "", _xlpm.val)
)</f>
        <v/>
      </c>
      <c r="R24" s="30" t="str">
        <f>_xlfn.XLOOKUP(A24,[1]SURVEY123!$L:$L,[1]SURVEY123!$AK:$AK,"",0,-1)</f>
        <v/>
      </c>
    </row>
    <row r="25" spans="1:18">
      <c r="A25" s="3" t="s">
        <v>28</v>
      </c>
      <c r="B25" s="32" t="str">
        <f>_xlfn.XLOOKUP($A25,[1]PHYCOCYANIN!$B:$B,[1]PHYCOCYANIN!$D:$D,"",,-1)</f>
        <v/>
      </c>
      <c r="C25" s="5" t="str">
        <f>_xlfn.LET(
  _xlpm.key, $A25 &amp; "_" &amp; TEXT(C$2, "yyyy-mm-dd"),
  _xlpm.val, _xlfn.XLOOKUP(_xlpm.key, [1]PHYCOCYANIN!$A:$A, [1]PHYCOCYANIN!$H:$H, ""),
  IF(_xlpm.val = 0, "", _xlpm.val)
)</f>
        <v/>
      </c>
      <c r="D25" s="5" t="str">
        <f>_xlfn.LET(
  _xlpm.key, $A25 &amp; "_" &amp; TEXT(D$2, "yyyy-mm-dd"),
  _xlpm.val, _xlfn.XLOOKUP(_xlpm.key, [1]PHYCOCYANIN!$A:$A, [1]PHYCOCYANIN!$H:$H, ""),
  IF(_xlpm.val = 0, "", _xlpm.val)
)</f>
        <v/>
      </c>
      <c r="E25" s="5" t="str">
        <f>_xlfn.LET(
  _xlpm.key, $A25 &amp; "_" &amp; TEXT(E$2, "yyyy-mm-dd"),
  _xlpm.val, _xlfn.XLOOKUP(_xlpm.key, [1]PHYCOCYANIN!$A:$A, [1]PHYCOCYANIN!$H:$H, ""),
  IF(_xlpm.val = 0, "", _xlpm.val)
)</f>
        <v/>
      </c>
      <c r="F25" s="5" t="str">
        <f>_xlfn.LET(
  _xlpm.key, $A25 &amp; "_" &amp; TEXT(F$2, "yyyy-mm-dd"),
  _xlpm.val, _xlfn.XLOOKUP(_xlpm.key, [1]PHYCOCYANIN!$A:$A, [1]PHYCOCYANIN!$H:$H, ""),
  IF(_xlpm.val = 0, "", _xlpm.val)
)</f>
        <v/>
      </c>
      <c r="G25" s="5" t="str">
        <f>_xlfn.LET(
  _xlpm.key, $A25 &amp; "_" &amp; TEXT(G$2, "yyyy-mm-dd"),
  _xlpm.val, _xlfn.XLOOKUP(_xlpm.key, [1]PHYCOCYANIN!$A:$A, [1]PHYCOCYANIN!$H:$H, ""),
  IF(_xlpm.val = 0, "", _xlpm.val)
)</f>
        <v/>
      </c>
      <c r="H25" s="5" t="str">
        <f>_xlfn.LET(
  _xlpm.key, $A25 &amp; "_" &amp; TEXT(H$2, "yyyy-mm-dd"),
  _xlpm.val, _xlfn.XLOOKUP(_xlpm.key, [1]PHYCOCYANIN!$A:$A, [1]PHYCOCYANIN!$H:$H, ""),
  IF(_xlpm.val = 0, "", _xlpm.val)
)</f>
        <v/>
      </c>
      <c r="I25" s="5" t="str">
        <f>_xlfn.LET(
  _xlpm.key, $A25 &amp; "_" &amp; TEXT(I$2, "yyyy-mm-dd"),
  _xlpm.val, _xlfn.XLOOKUP(_xlpm.key, [1]PHYCOCYANIN!$A:$A, [1]PHYCOCYANIN!$H:$H, ""),
  IF(_xlpm.val = 0, "", _xlpm.val)
)</f>
        <v/>
      </c>
      <c r="J25" s="5" t="str">
        <f>_xlfn.LET(
  _xlpm.key, $A25 &amp; "_" &amp; TEXT(J$2, "yyyy-mm-dd"),
  _xlpm.val, _xlfn.XLOOKUP(_xlpm.key, [1]PHYCOCYANIN!$A:$A, [1]PHYCOCYANIN!$H:$H, ""),
  IF(_xlpm.val = 0, "", _xlpm.val)
)</f>
        <v/>
      </c>
      <c r="K25" s="5" t="str">
        <f>_xlfn.LET(
  _xlpm.key, $A25 &amp; "_" &amp; TEXT(K$2, "yyyy-mm-dd"),
  _xlpm.val, _xlfn.XLOOKUP(_xlpm.key, [1]PHYCOCYANIN!$A:$A, [1]PHYCOCYANIN!$H:$H, ""),
  IF(_xlpm.val = 0, "", _xlpm.val)
)</f>
        <v/>
      </c>
      <c r="L25" s="5" t="str">
        <f>_xlfn.LET(
  _xlpm.key, $A25 &amp; "_" &amp; TEXT(L$2, "yyyy-mm-dd"),
  _xlpm.val, _xlfn.XLOOKUP(_xlpm.key, [1]PHYCOCYANIN!$A:$A, [1]PHYCOCYANIN!$H:$H, ""),
  IF(_xlpm.val = 0, "", _xlpm.val)
)</f>
        <v/>
      </c>
      <c r="M25" s="5" t="str">
        <f>_xlfn.LET(
  _xlpm.key, $A25 &amp; "_" &amp; TEXT(M$2, "yyyy-mm-dd"),
  _xlpm.val, _xlfn.XLOOKUP(_xlpm.key, [1]PHYCOCYANIN!$A:$A, [1]PHYCOCYANIN!$H:$H, ""),
  IF(_xlpm.val = 0, "", _xlpm.val)
)</f>
        <v/>
      </c>
      <c r="N25" s="5" t="str">
        <f>_xlfn.LET(
  _xlpm.key, $A25 &amp; "_" &amp; TEXT(N$2, "yyyy-mm-dd"),
  _xlpm.val, _xlfn.XLOOKUP(_xlpm.key, [1]PHYCOCYANIN!$A:$A, [1]PHYCOCYANIN!$H:$H, ""),
  IF(_xlpm.val = 0, "", _xlpm.val)
)</f>
        <v/>
      </c>
      <c r="O25" s="5" t="str">
        <f>_xlfn.LET(
  _xlpm.key, $A25 &amp; "_" &amp; TEXT(O$2, "yyyy-mm-dd"),
  _xlpm.val, _xlfn.XLOOKUP(_xlpm.key, [1]PHYCOCYANIN!$A:$A, [1]PHYCOCYANIN!$H:$H, ""),
  IF(_xlpm.val = 0, "", _xlpm.val)
)</f>
        <v/>
      </c>
      <c r="P25" s="5" t="str">
        <f>_xlfn.LET(
  _xlpm.key, $A25 &amp; "_" &amp; TEXT(P$2, "yyyy-mm-dd"),
  _xlpm.val, _xlfn.XLOOKUP(_xlpm.key, [1]PHYCOCYANIN!$A:$A, [1]PHYCOCYANIN!$H:$H, ""),
  IF(_xlpm.val = 0, "", _xlpm.val)
)</f>
        <v/>
      </c>
      <c r="Q25" s="5" t="str">
        <f>_xlfn.LET(
  _xlpm.key, $A25 &amp; "_" &amp; TEXT(Q$2, "yyyy-mm-dd"),
  _xlpm.val, _xlfn.XLOOKUP(_xlpm.key, [1]PHYCOCYANIN!$A:$A, [1]PHYCOCYANIN!$H:$H, ""),
  IF(_xlpm.val = 0, "", _xlpm.val)
)</f>
        <v/>
      </c>
      <c r="R25" s="30" t="str">
        <f>_xlfn.XLOOKUP(A25,[1]SURVEY123!$L:$L,[1]SURVEY123!$AK:$AK,"",0,-1)</f>
        <v/>
      </c>
    </row>
    <row r="26" spans="1:18">
      <c r="A26" s="3" t="s">
        <v>29</v>
      </c>
      <c r="B26" s="32" t="str">
        <f>_xlfn.XLOOKUP($A26,[1]PHYCOCYANIN!$B:$B,[1]PHYCOCYANIN!$D:$D,"",,-1)</f>
        <v/>
      </c>
      <c r="C26" s="5" t="str">
        <f>_xlfn.LET(
  _xlpm.key, $A26 &amp; "_" &amp; TEXT(C$2, "yyyy-mm-dd"),
  _xlpm.val, _xlfn.XLOOKUP(_xlpm.key, [1]PHYCOCYANIN!$A:$A, [1]PHYCOCYANIN!$H:$H, ""),
  IF(_xlpm.val = 0, "", _xlpm.val)
)</f>
        <v/>
      </c>
      <c r="D26" s="5" t="str">
        <f>_xlfn.LET(
  _xlpm.key, $A26 &amp; "_" &amp; TEXT(D$2, "yyyy-mm-dd"),
  _xlpm.val, _xlfn.XLOOKUP(_xlpm.key, [1]PHYCOCYANIN!$A:$A, [1]PHYCOCYANIN!$H:$H, ""),
  IF(_xlpm.val = 0, "", _xlpm.val)
)</f>
        <v/>
      </c>
      <c r="E26" s="5" t="str">
        <f>_xlfn.LET(
  _xlpm.key, $A26 &amp; "_" &amp; TEXT(E$2, "yyyy-mm-dd"),
  _xlpm.val, _xlfn.XLOOKUP(_xlpm.key, [1]PHYCOCYANIN!$A:$A, [1]PHYCOCYANIN!$H:$H, ""),
  IF(_xlpm.val = 0, "", _xlpm.val)
)</f>
        <v/>
      </c>
      <c r="F26" s="5" t="str">
        <f>_xlfn.LET(
  _xlpm.key, $A26 &amp; "_" &amp; TEXT(F$2, "yyyy-mm-dd"),
  _xlpm.val, _xlfn.XLOOKUP(_xlpm.key, [1]PHYCOCYANIN!$A:$A, [1]PHYCOCYANIN!$H:$H, ""),
  IF(_xlpm.val = 0, "", _xlpm.val)
)</f>
        <v/>
      </c>
      <c r="G26" s="5" t="str">
        <f>_xlfn.LET(
  _xlpm.key, $A26 &amp; "_" &amp; TEXT(G$2, "yyyy-mm-dd"),
  _xlpm.val, _xlfn.XLOOKUP(_xlpm.key, [1]PHYCOCYANIN!$A:$A, [1]PHYCOCYANIN!$H:$H, ""),
  IF(_xlpm.val = 0, "", _xlpm.val)
)</f>
        <v/>
      </c>
      <c r="H26" s="5" t="str">
        <f>_xlfn.LET(
  _xlpm.key, $A26 &amp; "_" &amp; TEXT(H$2, "yyyy-mm-dd"),
  _xlpm.val, _xlfn.XLOOKUP(_xlpm.key, [1]PHYCOCYANIN!$A:$A, [1]PHYCOCYANIN!$H:$H, ""),
  IF(_xlpm.val = 0, "", _xlpm.val)
)</f>
        <v/>
      </c>
      <c r="I26" s="5" t="str">
        <f>_xlfn.LET(
  _xlpm.key, $A26 &amp; "_" &amp; TEXT(I$2, "yyyy-mm-dd"),
  _xlpm.val, _xlfn.XLOOKUP(_xlpm.key, [1]PHYCOCYANIN!$A:$A, [1]PHYCOCYANIN!$H:$H, ""),
  IF(_xlpm.val = 0, "", _xlpm.val)
)</f>
        <v/>
      </c>
      <c r="J26" s="5" t="str">
        <f>_xlfn.LET(
  _xlpm.key, $A26 &amp; "_" &amp; TEXT(J$2, "yyyy-mm-dd"),
  _xlpm.val, _xlfn.XLOOKUP(_xlpm.key, [1]PHYCOCYANIN!$A:$A, [1]PHYCOCYANIN!$H:$H, ""),
  IF(_xlpm.val = 0, "", _xlpm.val)
)</f>
        <v/>
      </c>
      <c r="K26" s="5" t="str">
        <f>_xlfn.LET(
  _xlpm.key, $A26 &amp; "_" &amp; TEXT(K$2, "yyyy-mm-dd"),
  _xlpm.val, _xlfn.XLOOKUP(_xlpm.key, [1]PHYCOCYANIN!$A:$A, [1]PHYCOCYANIN!$H:$H, ""),
  IF(_xlpm.val = 0, "", _xlpm.val)
)</f>
        <v/>
      </c>
      <c r="L26" s="5" t="str">
        <f>_xlfn.LET(
  _xlpm.key, $A26 &amp; "_" &amp; TEXT(L$2, "yyyy-mm-dd"),
  _xlpm.val, _xlfn.XLOOKUP(_xlpm.key, [1]PHYCOCYANIN!$A:$A, [1]PHYCOCYANIN!$H:$H, ""),
  IF(_xlpm.val = 0, "", _xlpm.val)
)</f>
        <v/>
      </c>
      <c r="M26" s="5" t="str">
        <f>_xlfn.LET(
  _xlpm.key, $A26 &amp; "_" &amp; TEXT(M$2, "yyyy-mm-dd"),
  _xlpm.val, _xlfn.XLOOKUP(_xlpm.key, [1]PHYCOCYANIN!$A:$A, [1]PHYCOCYANIN!$H:$H, ""),
  IF(_xlpm.val = 0, "", _xlpm.val)
)</f>
        <v/>
      </c>
      <c r="N26" s="5" t="str">
        <f>_xlfn.LET(
  _xlpm.key, $A26 &amp; "_" &amp; TEXT(N$2, "yyyy-mm-dd"),
  _xlpm.val, _xlfn.XLOOKUP(_xlpm.key, [1]PHYCOCYANIN!$A:$A, [1]PHYCOCYANIN!$H:$H, ""),
  IF(_xlpm.val = 0, "", _xlpm.val)
)</f>
        <v/>
      </c>
      <c r="O26" s="5" t="str">
        <f>_xlfn.LET(
  _xlpm.key, $A26 &amp; "_" &amp; TEXT(O$2, "yyyy-mm-dd"),
  _xlpm.val, _xlfn.XLOOKUP(_xlpm.key, [1]PHYCOCYANIN!$A:$A, [1]PHYCOCYANIN!$H:$H, ""),
  IF(_xlpm.val = 0, "", _xlpm.val)
)</f>
        <v/>
      </c>
      <c r="P26" s="5" t="str">
        <f>_xlfn.LET(
  _xlpm.key, $A26 &amp; "_" &amp; TEXT(P$2, "yyyy-mm-dd"),
  _xlpm.val, _xlfn.XLOOKUP(_xlpm.key, [1]PHYCOCYANIN!$A:$A, [1]PHYCOCYANIN!$H:$H, ""),
  IF(_xlpm.val = 0, "", _xlpm.val)
)</f>
        <v/>
      </c>
      <c r="Q26" s="5" t="str">
        <f>_xlfn.LET(
  _xlpm.key, $A26 &amp; "_" &amp; TEXT(Q$2, "yyyy-mm-dd"),
  _xlpm.val, _xlfn.XLOOKUP(_xlpm.key, [1]PHYCOCYANIN!$A:$A, [1]PHYCOCYANIN!$H:$H, ""),
  IF(_xlpm.val = 0, "", _xlpm.val)
)</f>
        <v/>
      </c>
      <c r="R26" s="30" t="str">
        <f>_xlfn.XLOOKUP(A26,[1]SURVEY123!$L:$L,[1]SURVEY123!$AK:$AK,"",0,-1)</f>
        <v/>
      </c>
    </row>
    <row r="27" spans="1:18">
      <c r="A27" s="3" t="s">
        <v>30</v>
      </c>
      <c r="B27" s="32" t="str">
        <f>_xlfn.XLOOKUP($A27,[1]PHYCOCYANIN!$B:$B,[1]PHYCOCYANIN!$D:$D,"",,-1)</f>
        <v/>
      </c>
      <c r="C27" s="5" t="str">
        <f>_xlfn.LET(
  _xlpm.key, $A27 &amp; "_" &amp; TEXT(C$2, "yyyy-mm-dd"),
  _xlpm.val, _xlfn.XLOOKUP(_xlpm.key, [1]PHYCOCYANIN!$A:$A, [1]PHYCOCYANIN!$H:$H, ""),
  IF(_xlpm.val = 0, "", _xlpm.val)
)</f>
        <v/>
      </c>
      <c r="D27" s="5" t="str">
        <f>_xlfn.LET(
  _xlpm.key, $A27 &amp; "_" &amp; TEXT(D$2, "yyyy-mm-dd"),
  _xlpm.val, _xlfn.XLOOKUP(_xlpm.key, [1]PHYCOCYANIN!$A:$A, [1]PHYCOCYANIN!$H:$H, ""),
  IF(_xlpm.val = 0, "", _xlpm.val)
)</f>
        <v/>
      </c>
      <c r="E27" s="5" t="str">
        <f>_xlfn.LET(
  _xlpm.key, $A27 &amp; "_" &amp; TEXT(E$2, "yyyy-mm-dd"),
  _xlpm.val, _xlfn.XLOOKUP(_xlpm.key, [1]PHYCOCYANIN!$A:$A, [1]PHYCOCYANIN!$H:$H, ""),
  IF(_xlpm.val = 0, "", _xlpm.val)
)</f>
        <v/>
      </c>
      <c r="F27" s="5" t="str">
        <f>_xlfn.LET(
  _xlpm.key, $A27 &amp; "_" &amp; TEXT(F$2, "yyyy-mm-dd"),
  _xlpm.val, _xlfn.XLOOKUP(_xlpm.key, [1]PHYCOCYANIN!$A:$A, [1]PHYCOCYANIN!$H:$H, ""),
  IF(_xlpm.val = 0, "", _xlpm.val)
)</f>
        <v/>
      </c>
      <c r="G27" s="5" t="str">
        <f>_xlfn.LET(
  _xlpm.key, $A27 &amp; "_" &amp; TEXT(G$2, "yyyy-mm-dd"),
  _xlpm.val, _xlfn.XLOOKUP(_xlpm.key, [1]PHYCOCYANIN!$A:$A, [1]PHYCOCYANIN!$H:$H, ""),
  IF(_xlpm.val = 0, "", _xlpm.val)
)</f>
        <v/>
      </c>
      <c r="H27" s="5" t="str">
        <f>_xlfn.LET(
  _xlpm.key, $A27 &amp; "_" &amp; TEXT(H$2, "yyyy-mm-dd"),
  _xlpm.val, _xlfn.XLOOKUP(_xlpm.key, [1]PHYCOCYANIN!$A:$A, [1]PHYCOCYANIN!$H:$H, ""),
  IF(_xlpm.val = 0, "", _xlpm.val)
)</f>
        <v/>
      </c>
      <c r="I27" s="5" t="str">
        <f>_xlfn.LET(
  _xlpm.key, $A27 &amp; "_" &amp; TEXT(I$2, "yyyy-mm-dd"),
  _xlpm.val, _xlfn.XLOOKUP(_xlpm.key, [1]PHYCOCYANIN!$A:$A, [1]PHYCOCYANIN!$H:$H, ""),
  IF(_xlpm.val = 0, "", _xlpm.val)
)</f>
        <v/>
      </c>
      <c r="J27" s="5" t="str">
        <f>_xlfn.LET(
  _xlpm.key, $A27 &amp; "_" &amp; TEXT(J$2, "yyyy-mm-dd"),
  _xlpm.val, _xlfn.XLOOKUP(_xlpm.key, [1]PHYCOCYANIN!$A:$A, [1]PHYCOCYANIN!$H:$H, ""),
  IF(_xlpm.val = 0, "", _xlpm.val)
)</f>
        <v/>
      </c>
      <c r="K27" s="5" t="str">
        <f>_xlfn.LET(
  _xlpm.key, $A27 &amp; "_" &amp; TEXT(K$2, "yyyy-mm-dd"),
  _xlpm.val, _xlfn.XLOOKUP(_xlpm.key, [1]PHYCOCYANIN!$A:$A, [1]PHYCOCYANIN!$H:$H, ""),
  IF(_xlpm.val = 0, "", _xlpm.val)
)</f>
        <v/>
      </c>
      <c r="L27" s="5" t="str">
        <f>_xlfn.LET(
  _xlpm.key, $A27 &amp; "_" &amp; TEXT(L$2, "yyyy-mm-dd"),
  _xlpm.val, _xlfn.XLOOKUP(_xlpm.key, [1]PHYCOCYANIN!$A:$A, [1]PHYCOCYANIN!$H:$H, ""),
  IF(_xlpm.val = 0, "", _xlpm.val)
)</f>
        <v/>
      </c>
      <c r="M27" s="5" t="str">
        <f>_xlfn.LET(
  _xlpm.key, $A27 &amp; "_" &amp; TEXT(M$2, "yyyy-mm-dd"),
  _xlpm.val, _xlfn.XLOOKUP(_xlpm.key, [1]PHYCOCYANIN!$A:$A, [1]PHYCOCYANIN!$H:$H, ""),
  IF(_xlpm.val = 0, "", _xlpm.val)
)</f>
        <v/>
      </c>
      <c r="N27" s="5" t="str">
        <f>_xlfn.LET(
  _xlpm.key, $A27 &amp; "_" &amp; TEXT(N$2, "yyyy-mm-dd"),
  _xlpm.val, _xlfn.XLOOKUP(_xlpm.key, [1]PHYCOCYANIN!$A:$A, [1]PHYCOCYANIN!$H:$H, ""),
  IF(_xlpm.val = 0, "", _xlpm.val)
)</f>
        <v/>
      </c>
      <c r="O27" s="5" t="str">
        <f>_xlfn.LET(
  _xlpm.key, $A27 &amp; "_" &amp; TEXT(O$2, "yyyy-mm-dd"),
  _xlpm.val, _xlfn.XLOOKUP(_xlpm.key, [1]PHYCOCYANIN!$A:$A, [1]PHYCOCYANIN!$H:$H, ""),
  IF(_xlpm.val = 0, "", _xlpm.val)
)</f>
        <v/>
      </c>
      <c r="P27" s="5" t="str">
        <f>_xlfn.LET(
  _xlpm.key, $A27 &amp; "_" &amp; TEXT(P$2, "yyyy-mm-dd"),
  _xlpm.val, _xlfn.XLOOKUP(_xlpm.key, [1]PHYCOCYANIN!$A:$A, [1]PHYCOCYANIN!$H:$H, ""),
  IF(_xlpm.val = 0, "", _xlpm.val)
)</f>
        <v/>
      </c>
      <c r="Q27" s="5" t="str">
        <f>_xlfn.LET(
  _xlpm.key, $A27 &amp; "_" &amp; TEXT(Q$2, "yyyy-mm-dd"),
  _xlpm.val, _xlfn.XLOOKUP(_xlpm.key, [1]PHYCOCYANIN!$A:$A, [1]PHYCOCYANIN!$H:$H, ""),
  IF(_xlpm.val = 0, "", _xlpm.val)
)</f>
        <v/>
      </c>
      <c r="R27" s="30" t="str">
        <f>_xlfn.XLOOKUP(A27,[1]SURVEY123!$L:$L,[1]SURVEY123!$AK:$AK,"",0,-1)</f>
        <v/>
      </c>
    </row>
    <row r="28" spans="1:18">
      <c r="A28" s="3" t="s">
        <v>31</v>
      </c>
      <c r="B28" s="32" t="str">
        <f>_xlfn.XLOOKUP($A28,[1]PHYCOCYANIN!$B:$B,[1]PHYCOCYANIN!$D:$D,"",,-1)</f>
        <v/>
      </c>
      <c r="C28" s="5" t="str">
        <f>_xlfn.LET(
  _xlpm.key, $A28 &amp; "_" &amp; TEXT(C$2, "yyyy-mm-dd"),
  _xlpm.val, _xlfn.XLOOKUP(_xlpm.key, [1]PHYCOCYANIN!$A:$A, [1]PHYCOCYANIN!$H:$H, ""),
  IF(_xlpm.val = 0, "", _xlpm.val)
)</f>
        <v/>
      </c>
      <c r="D28" s="5" t="str">
        <f>_xlfn.LET(
  _xlpm.key, $A28 &amp; "_" &amp; TEXT(D$2, "yyyy-mm-dd"),
  _xlpm.val, _xlfn.XLOOKUP(_xlpm.key, [1]PHYCOCYANIN!$A:$A, [1]PHYCOCYANIN!$H:$H, ""),
  IF(_xlpm.val = 0, "", _xlpm.val)
)</f>
        <v/>
      </c>
      <c r="E28" s="5" t="str">
        <f>_xlfn.LET(
  _xlpm.key, $A28 &amp; "_" &amp; TEXT(E$2, "yyyy-mm-dd"),
  _xlpm.val, _xlfn.XLOOKUP(_xlpm.key, [1]PHYCOCYANIN!$A:$A, [1]PHYCOCYANIN!$H:$H, ""),
  IF(_xlpm.val = 0, "", _xlpm.val)
)</f>
        <v/>
      </c>
      <c r="F28" s="5" t="str">
        <f>_xlfn.LET(
  _xlpm.key, $A28 &amp; "_" &amp; TEXT(F$2, "yyyy-mm-dd"),
  _xlpm.val, _xlfn.XLOOKUP(_xlpm.key, [1]PHYCOCYANIN!$A:$A, [1]PHYCOCYANIN!$H:$H, ""),
  IF(_xlpm.val = 0, "", _xlpm.val)
)</f>
        <v/>
      </c>
      <c r="G28" s="5" t="str">
        <f>_xlfn.LET(
  _xlpm.key, $A28 &amp; "_" &amp; TEXT(G$2, "yyyy-mm-dd"),
  _xlpm.val, _xlfn.XLOOKUP(_xlpm.key, [1]PHYCOCYANIN!$A:$A, [1]PHYCOCYANIN!$H:$H, ""),
  IF(_xlpm.val = 0, "", _xlpm.val)
)</f>
        <v/>
      </c>
      <c r="H28" s="5" t="str">
        <f>_xlfn.LET(
  _xlpm.key, $A28 &amp; "_" &amp; TEXT(H$2, "yyyy-mm-dd"),
  _xlpm.val, _xlfn.XLOOKUP(_xlpm.key, [1]PHYCOCYANIN!$A:$A, [1]PHYCOCYANIN!$H:$H, ""),
  IF(_xlpm.val = 0, "", _xlpm.val)
)</f>
        <v/>
      </c>
      <c r="I28" s="5" t="str">
        <f>_xlfn.LET(
  _xlpm.key, $A28 &amp; "_" &amp; TEXT(I$2, "yyyy-mm-dd"),
  _xlpm.val, _xlfn.XLOOKUP(_xlpm.key, [1]PHYCOCYANIN!$A:$A, [1]PHYCOCYANIN!$H:$H, ""),
  IF(_xlpm.val = 0, "", _xlpm.val)
)</f>
        <v/>
      </c>
      <c r="J28" s="5" t="str">
        <f>_xlfn.LET(
  _xlpm.key, $A28 &amp; "_" &amp; TEXT(J$2, "yyyy-mm-dd"),
  _xlpm.val, _xlfn.XLOOKUP(_xlpm.key, [1]PHYCOCYANIN!$A:$A, [1]PHYCOCYANIN!$H:$H, ""),
  IF(_xlpm.val = 0, "", _xlpm.val)
)</f>
        <v/>
      </c>
      <c r="K28" s="5" t="str">
        <f>_xlfn.LET(
  _xlpm.key, $A28 &amp; "_" &amp; TEXT(K$2, "yyyy-mm-dd"),
  _xlpm.val, _xlfn.XLOOKUP(_xlpm.key, [1]PHYCOCYANIN!$A:$A, [1]PHYCOCYANIN!$H:$H, ""),
  IF(_xlpm.val = 0, "", _xlpm.val)
)</f>
        <v/>
      </c>
      <c r="L28" s="5" t="str">
        <f>_xlfn.LET(
  _xlpm.key, $A28 &amp; "_" &amp; TEXT(L$2, "yyyy-mm-dd"),
  _xlpm.val, _xlfn.XLOOKUP(_xlpm.key, [1]PHYCOCYANIN!$A:$A, [1]PHYCOCYANIN!$H:$H, ""),
  IF(_xlpm.val = 0, "", _xlpm.val)
)</f>
        <v/>
      </c>
      <c r="M28" s="5" t="str">
        <f>_xlfn.LET(
  _xlpm.key, $A28 &amp; "_" &amp; TEXT(M$2, "yyyy-mm-dd"),
  _xlpm.val, _xlfn.XLOOKUP(_xlpm.key, [1]PHYCOCYANIN!$A:$A, [1]PHYCOCYANIN!$H:$H, ""),
  IF(_xlpm.val = 0, "", _xlpm.val)
)</f>
        <v/>
      </c>
      <c r="N28" s="5" t="str">
        <f>_xlfn.LET(
  _xlpm.key, $A28 &amp; "_" &amp; TEXT(N$2, "yyyy-mm-dd"),
  _xlpm.val, _xlfn.XLOOKUP(_xlpm.key, [1]PHYCOCYANIN!$A:$A, [1]PHYCOCYANIN!$H:$H, ""),
  IF(_xlpm.val = 0, "", _xlpm.val)
)</f>
        <v/>
      </c>
      <c r="O28" s="5" t="str">
        <f>_xlfn.LET(
  _xlpm.key, $A28 &amp; "_" &amp; TEXT(O$2, "yyyy-mm-dd"),
  _xlpm.val, _xlfn.XLOOKUP(_xlpm.key, [1]PHYCOCYANIN!$A:$A, [1]PHYCOCYANIN!$H:$H, ""),
  IF(_xlpm.val = 0, "", _xlpm.val)
)</f>
        <v/>
      </c>
      <c r="P28" s="5" t="str">
        <f>_xlfn.LET(
  _xlpm.key, $A28 &amp; "_" &amp; TEXT(P$2, "yyyy-mm-dd"),
  _xlpm.val, _xlfn.XLOOKUP(_xlpm.key, [1]PHYCOCYANIN!$A:$A, [1]PHYCOCYANIN!$H:$H, ""),
  IF(_xlpm.val = 0, "", _xlpm.val)
)</f>
        <v/>
      </c>
      <c r="Q28" s="5" t="str">
        <f>_xlfn.LET(
  _xlpm.key, $A28 &amp; "_" &amp; TEXT(Q$2, "yyyy-mm-dd"),
  _xlpm.val, _xlfn.XLOOKUP(_xlpm.key, [1]PHYCOCYANIN!$A:$A, [1]PHYCOCYANIN!$H:$H, ""),
  IF(_xlpm.val = 0, "", _xlpm.val)
)</f>
        <v/>
      </c>
      <c r="R28" s="30" t="str">
        <f>_xlfn.XLOOKUP(A28,[1]SURVEY123!$L:$L,[1]SURVEY123!$AK:$AK,"",0,-1)</f>
        <v/>
      </c>
    </row>
    <row r="29" spans="1:18">
      <c r="A29" s="3" t="s">
        <v>32</v>
      </c>
      <c r="B29" s="32" t="str">
        <f>_xlfn.XLOOKUP($A29,[1]PHYCOCYANIN!$B:$B,[1]PHYCOCYANIN!$D:$D,"",,-1)</f>
        <v/>
      </c>
      <c r="C29" s="5" t="str">
        <f>_xlfn.LET(
  _xlpm.key, $A29 &amp; "_" &amp; TEXT(C$2, "yyyy-mm-dd"),
  _xlpm.val, _xlfn.XLOOKUP(_xlpm.key, [1]PHYCOCYANIN!$A:$A, [1]PHYCOCYANIN!$H:$H, ""),
  IF(_xlpm.val = 0, "", _xlpm.val)
)</f>
        <v/>
      </c>
      <c r="D29" s="5" t="str">
        <f>_xlfn.LET(
  _xlpm.key, $A29 &amp; "_" &amp; TEXT(D$2, "yyyy-mm-dd"),
  _xlpm.val, _xlfn.XLOOKUP(_xlpm.key, [1]PHYCOCYANIN!$A:$A, [1]PHYCOCYANIN!$H:$H, ""),
  IF(_xlpm.val = 0, "", _xlpm.val)
)</f>
        <v/>
      </c>
      <c r="E29" s="5" t="str">
        <f>_xlfn.LET(
  _xlpm.key, $A29 &amp; "_" &amp; TEXT(E$2, "yyyy-mm-dd"),
  _xlpm.val, _xlfn.XLOOKUP(_xlpm.key, [1]PHYCOCYANIN!$A:$A, [1]PHYCOCYANIN!$H:$H, ""),
  IF(_xlpm.val = 0, "", _xlpm.val)
)</f>
        <v/>
      </c>
      <c r="F29" s="5" t="str">
        <f>_xlfn.LET(
  _xlpm.key, $A29 &amp; "_" &amp; TEXT(F$2, "yyyy-mm-dd"),
  _xlpm.val, _xlfn.XLOOKUP(_xlpm.key, [1]PHYCOCYANIN!$A:$A, [1]PHYCOCYANIN!$H:$H, ""),
  IF(_xlpm.val = 0, "", _xlpm.val)
)</f>
        <v/>
      </c>
      <c r="G29" s="5" t="str">
        <f>_xlfn.LET(
  _xlpm.key, $A29 &amp; "_" &amp; TEXT(G$2, "yyyy-mm-dd"),
  _xlpm.val, _xlfn.XLOOKUP(_xlpm.key, [1]PHYCOCYANIN!$A:$A, [1]PHYCOCYANIN!$H:$H, ""),
  IF(_xlpm.val = 0, "", _xlpm.val)
)</f>
        <v/>
      </c>
      <c r="H29" s="5" t="str">
        <f>_xlfn.LET(
  _xlpm.key, $A29 &amp; "_" &amp; TEXT(H$2, "yyyy-mm-dd"),
  _xlpm.val, _xlfn.XLOOKUP(_xlpm.key, [1]PHYCOCYANIN!$A:$A, [1]PHYCOCYANIN!$H:$H, ""),
  IF(_xlpm.val = 0, "", _xlpm.val)
)</f>
        <v/>
      </c>
      <c r="I29" s="5" t="str">
        <f>_xlfn.LET(
  _xlpm.key, $A29 &amp; "_" &amp; TEXT(I$2, "yyyy-mm-dd"),
  _xlpm.val, _xlfn.XLOOKUP(_xlpm.key, [1]PHYCOCYANIN!$A:$A, [1]PHYCOCYANIN!$H:$H, ""),
  IF(_xlpm.val = 0, "", _xlpm.val)
)</f>
        <v/>
      </c>
      <c r="J29" s="5" t="str">
        <f>_xlfn.LET(
  _xlpm.key, $A29 &amp; "_" &amp; TEXT(J$2, "yyyy-mm-dd"),
  _xlpm.val, _xlfn.XLOOKUP(_xlpm.key, [1]PHYCOCYANIN!$A:$A, [1]PHYCOCYANIN!$H:$H, ""),
  IF(_xlpm.val = 0, "", _xlpm.val)
)</f>
        <v/>
      </c>
      <c r="K29" s="5" t="str">
        <f>_xlfn.LET(
  _xlpm.key, $A29 &amp; "_" &amp; TEXT(K$2, "yyyy-mm-dd"),
  _xlpm.val, _xlfn.XLOOKUP(_xlpm.key, [1]PHYCOCYANIN!$A:$A, [1]PHYCOCYANIN!$H:$H, ""),
  IF(_xlpm.val = 0, "", _xlpm.val)
)</f>
        <v/>
      </c>
      <c r="L29" s="5" t="str">
        <f>_xlfn.LET(
  _xlpm.key, $A29 &amp; "_" &amp; TEXT(L$2, "yyyy-mm-dd"),
  _xlpm.val, _xlfn.XLOOKUP(_xlpm.key, [1]PHYCOCYANIN!$A:$A, [1]PHYCOCYANIN!$H:$H, ""),
  IF(_xlpm.val = 0, "", _xlpm.val)
)</f>
        <v/>
      </c>
      <c r="M29" s="5" t="str">
        <f>_xlfn.LET(
  _xlpm.key, $A29 &amp; "_" &amp; TEXT(M$2, "yyyy-mm-dd"),
  _xlpm.val, _xlfn.XLOOKUP(_xlpm.key, [1]PHYCOCYANIN!$A:$A, [1]PHYCOCYANIN!$H:$H, ""),
  IF(_xlpm.val = 0, "", _xlpm.val)
)</f>
        <v/>
      </c>
      <c r="N29" s="5" t="str">
        <f>_xlfn.LET(
  _xlpm.key, $A29 &amp; "_" &amp; TEXT(N$2, "yyyy-mm-dd"),
  _xlpm.val, _xlfn.XLOOKUP(_xlpm.key, [1]PHYCOCYANIN!$A:$A, [1]PHYCOCYANIN!$H:$H, ""),
  IF(_xlpm.val = 0, "", _xlpm.val)
)</f>
        <v/>
      </c>
      <c r="O29" s="5" t="str">
        <f>_xlfn.LET(
  _xlpm.key, $A29 &amp; "_" &amp; TEXT(O$2, "yyyy-mm-dd"),
  _xlpm.val, _xlfn.XLOOKUP(_xlpm.key, [1]PHYCOCYANIN!$A:$A, [1]PHYCOCYANIN!$H:$H, ""),
  IF(_xlpm.val = 0, "", _xlpm.val)
)</f>
        <v/>
      </c>
      <c r="P29" s="5" t="str">
        <f>_xlfn.LET(
  _xlpm.key, $A29 &amp; "_" &amp; TEXT(P$2, "yyyy-mm-dd"),
  _xlpm.val, _xlfn.XLOOKUP(_xlpm.key, [1]PHYCOCYANIN!$A:$A, [1]PHYCOCYANIN!$H:$H, ""),
  IF(_xlpm.val = 0, "", _xlpm.val)
)</f>
        <v/>
      </c>
      <c r="Q29" s="5" t="str">
        <f>_xlfn.LET(
  _xlpm.key, $A29 &amp; "_" &amp; TEXT(Q$2, "yyyy-mm-dd"),
  _xlpm.val, _xlfn.XLOOKUP(_xlpm.key, [1]PHYCOCYANIN!$A:$A, [1]PHYCOCYANIN!$H:$H, ""),
  IF(_xlpm.val = 0, "", _xlpm.val)
)</f>
        <v/>
      </c>
      <c r="R29" s="30">
        <f>_xlfn.XLOOKUP(A29,[1]SURVEY123!$L:$L,[1]SURVEY123!$AK:$AK,"",0,-1)</f>
        <v>0</v>
      </c>
    </row>
    <row r="30" spans="1:18">
      <c r="A30" s="3" t="s">
        <v>33</v>
      </c>
      <c r="B30" s="32">
        <f>_xlfn.XLOOKUP($A30,[1]PHYCOCYANIN!$B:$B,[1]PHYCOCYANIN!$D:$D,"",,-1)</f>
        <v>45874</v>
      </c>
      <c r="C30" s="5" t="str">
        <f>_xlfn.LET(
  _xlpm.key, $A30 &amp; "_" &amp; TEXT(C$2, "yyyy-mm-dd"),
  _xlpm.val, _xlfn.XLOOKUP(_xlpm.key, [1]PHYCOCYANIN!$A:$A, [1]PHYCOCYANIN!$H:$H, ""),
  IF(_xlpm.val = 0, "", _xlpm.val)
)</f>
        <v/>
      </c>
      <c r="D30" s="5" t="str">
        <f>_xlfn.LET(
  _xlpm.key, $A30 &amp; "_" &amp; TEXT(D$2, "yyyy-mm-dd"),
  _xlpm.val, _xlfn.XLOOKUP(_xlpm.key, [1]PHYCOCYANIN!$A:$A, [1]PHYCOCYANIN!$H:$H, ""),
  IF(_xlpm.val = 0, "", _xlpm.val)
)</f>
        <v/>
      </c>
      <c r="E30" s="5" t="str">
        <f>_xlfn.LET(
  _xlpm.key, $A30 &amp; "_" &amp; TEXT(E$2, "yyyy-mm-dd"),
  _xlpm.val, _xlfn.XLOOKUP(_xlpm.key, [1]PHYCOCYANIN!$A:$A, [1]PHYCOCYANIN!$H:$H, ""),
  IF(_xlpm.val = 0, "", _xlpm.val)
)</f>
        <v/>
      </c>
      <c r="F30" s="5" t="str">
        <f>_xlfn.LET(
  _xlpm.key, $A30 &amp; "_" &amp; TEXT(F$2, "yyyy-mm-dd"),
  _xlpm.val, _xlfn.XLOOKUP(_xlpm.key, [1]PHYCOCYANIN!$A:$A, [1]PHYCOCYANIN!$H:$H, ""),
  IF(_xlpm.val = 0, "", _xlpm.val)
)</f>
        <v/>
      </c>
      <c r="G30" s="5" t="str">
        <f>_xlfn.LET(
  _xlpm.key, $A30 &amp; "_" &amp; TEXT(G$2, "yyyy-mm-dd"),
  _xlpm.val, _xlfn.XLOOKUP(_xlpm.key, [1]PHYCOCYANIN!$A:$A, [1]PHYCOCYANIN!$H:$H, ""),
  IF(_xlpm.val = 0, "", _xlpm.val)
)</f>
        <v/>
      </c>
      <c r="H30" s="5" t="str">
        <f>_xlfn.LET(
  _xlpm.key, $A30 &amp; "_" &amp; TEXT(H$2, "yyyy-mm-dd"),
  _xlpm.val, _xlfn.XLOOKUP(_xlpm.key, [1]PHYCOCYANIN!$A:$A, [1]PHYCOCYANIN!$H:$H, ""),
  IF(_xlpm.val = 0, "", _xlpm.val)
)</f>
        <v/>
      </c>
      <c r="I30" s="5" t="str">
        <f>_xlfn.LET(
  _xlpm.key, $A30 &amp; "_" &amp; TEXT(I$2, "yyyy-mm-dd"),
  _xlpm.val, _xlfn.XLOOKUP(_xlpm.key, [1]PHYCOCYANIN!$A:$A, [1]PHYCOCYANIN!$H:$H, ""),
  IF(_xlpm.val = 0, "", _xlpm.val)
)</f>
        <v/>
      </c>
      <c r="J30" s="5" t="str">
        <f>_xlfn.LET(
  _xlpm.key, $A30 &amp; "_" &amp; TEXT(J$2, "yyyy-mm-dd"),
  _xlpm.val, _xlfn.XLOOKUP(_xlpm.key, [1]PHYCOCYANIN!$A:$A, [1]PHYCOCYANIN!$H:$H, ""),
  IF(_xlpm.val = 0, "", _xlpm.val)
)</f>
        <v/>
      </c>
      <c r="K30" s="5" t="str">
        <f>_xlfn.LET(
  _xlpm.key, $A30 &amp; "_" &amp; TEXT(K$2, "yyyy-mm-dd"),
  _xlpm.val, _xlfn.XLOOKUP(_xlpm.key, [1]PHYCOCYANIN!$A:$A, [1]PHYCOCYANIN!$H:$H, ""),
  IF(_xlpm.val = 0, "", _xlpm.val)
)</f>
        <v/>
      </c>
      <c r="L30" s="5" t="str">
        <f>_xlfn.LET(
  _xlpm.key, $A30 &amp; "_" &amp; TEXT(L$2, "yyyy-mm-dd"),
  _xlpm.val, _xlfn.XLOOKUP(_xlpm.key, [1]PHYCOCYANIN!$A:$A, [1]PHYCOCYANIN!$H:$H, ""),
  IF(_xlpm.val = 0, "", _xlpm.val)
)</f>
        <v/>
      </c>
      <c r="M30" s="5" t="str">
        <f>_xlfn.LET(
  _xlpm.key, $A30 &amp; "_" &amp; TEXT(M$2, "yyyy-mm-dd"),
  _xlpm.val, _xlfn.XLOOKUP(_xlpm.key, [1]PHYCOCYANIN!$A:$A, [1]PHYCOCYANIN!$H:$H, ""),
  IF(_xlpm.val = 0, "", _xlpm.val)
)</f>
        <v/>
      </c>
      <c r="N30" s="5" t="str">
        <f>_xlfn.LET(
  _xlpm.key, $A30 &amp; "_" &amp; TEXT(N$2, "yyyy-mm-dd"),
  _xlpm.val, _xlfn.XLOOKUP(_xlpm.key, [1]PHYCOCYANIN!$A:$A, [1]PHYCOCYANIN!$H:$H, ""),
  IF(_xlpm.val = 0, "", _xlpm.val)
)</f>
        <v/>
      </c>
      <c r="O30" s="5" t="str">
        <f>_xlfn.LET(
  _xlpm.key, $A30 &amp; "_" &amp; TEXT(O$2, "yyyy-mm-dd"),
  _xlpm.val, _xlfn.XLOOKUP(_xlpm.key, [1]PHYCOCYANIN!$A:$A, [1]PHYCOCYANIN!$H:$H, ""),
  IF(_xlpm.val = 0, "", _xlpm.val)
)</f>
        <v/>
      </c>
      <c r="P30" s="5" t="str">
        <f>_xlfn.LET(
  _xlpm.key, $A30 &amp; "_" &amp; TEXT(P$2, "yyyy-mm-dd"),
  _xlpm.val, _xlfn.XLOOKUP(_xlpm.key, [1]PHYCOCYANIN!$A:$A, [1]PHYCOCYANIN!$H:$H, ""),
  IF(_xlpm.val = 0, "", _xlpm.val)
)</f>
        <v/>
      </c>
      <c r="Q30" s="5" t="str">
        <f>_xlfn.LET(
  _xlpm.key, $A30 &amp; "_" &amp; TEXT(Q$2, "yyyy-mm-dd"),
  _xlpm.val, _xlfn.XLOOKUP(_xlpm.key, [1]PHYCOCYANIN!$A:$A, [1]PHYCOCYANIN!$H:$H, ""),
  IF(_xlpm.val = 0, "", _xlpm.val)
)</f>
        <v/>
      </c>
      <c r="R30" s="30" t="str">
        <f>_xlfn.XLOOKUP(A30,[1]SURVEY123!$L:$L,[1]SURVEY123!$AK:$AK,"",0,-1)</f>
        <v/>
      </c>
    </row>
    <row r="31" spans="1:18">
      <c r="A31" s="3" t="s">
        <v>34</v>
      </c>
      <c r="B31" s="32">
        <f>_xlfn.XLOOKUP($A31,[1]PHYCOCYANIN!$B:$B,[1]PHYCOCYANIN!$D:$D,"",,-1)</f>
        <v>45874</v>
      </c>
      <c r="C31" s="5" t="str">
        <f>_xlfn.LET(
  _xlpm.key, $A31 &amp; "_" &amp; TEXT(C$2, "yyyy-mm-dd"),
  _xlpm.val, _xlfn.XLOOKUP(_xlpm.key, [1]PHYCOCYANIN!$A:$A, [1]PHYCOCYANIN!$H:$H, ""),
  IF(_xlpm.val = 0, "", _xlpm.val)
)</f>
        <v/>
      </c>
      <c r="D31" s="5" t="str">
        <f>_xlfn.LET(
  _xlpm.key, $A31 &amp; "_" &amp; TEXT(D$2, "yyyy-mm-dd"),
  _xlpm.val, _xlfn.XLOOKUP(_xlpm.key, [1]PHYCOCYANIN!$A:$A, [1]PHYCOCYANIN!$H:$H, ""),
  IF(_xlpm.val = 0, "", _xlpm.val)
)</f>
        <v/>
      </c>
      <c r="E31" s="5" t="str">
        <f>_xlfn.LET(
  _xlpm.key, $A31 &amp; "_" &amp; TEXT(E$2, "yyyy-mm-dd"),
  _xlpm.val, _xlfn.XLOOKUP(_xlpm.key, [1]PHYCOCYANIN!$A:$A, [1]PHYCOCYANIN!$H:$H, ""),
  IF(_xlpm.val = 0, "", _xlpm.val)
)</f>
        <v/>
      </c>
      <c r="F31" s="5" t="str">
        <f>_xlfn.LET(
  _xlpm.key, $A31 &amp; "_" &amp; TEXT(F$2, "yyyy-mm-dd"),
  _xlpm.val, _xlfn.XLOOKUP(_xlpm.key, [1]PHYCOCYANIN!$A:$A, [1]PHYCOCYANIN!$H:$H, ""),
  IF(_xlpm.val = 0, "", _xlpm.val)
)</f>
        <v/>
      </c>
      <c r="G31" s="5" t="str">
        <f>_xlfn.LET(
  _xlpm.key, $A31 &amp; "_" &amp; TEXT(G$2, "yyyy-mm-dd"),
  _xlpm.val, _xlfn.XLOOKUP(_xlpm.key, [1]PHYCOCYANIN!$A:$A, [1]PHYCOCYANIN!$H:$H, ""),
  IF(_xlpm.val = 0, "", _xlpm.val)
)</f>
        <v/>
      </c>
      <c r="H31" s="5" t="str">
        <f>_xlfn.LET(
  _xlpm.key, $A31 &amp; "_" &amp; TEXT(H$2, "yyyy-mm-dd"),
  _xlpm.val, _xlfn.XLOOKUP(_xlpm.key, [1]PHYCOCYANIN!$A:$A, [1]PHYCOCYANIN!$H:$H, ""),
  IF(_xlpm.val = 0, "", _xlpm.val)
)</f>
        <v/>
      </c>
      <c r="I31" s="5" t="str">
        <f>_xlfn.LET(
  _xlpm.key, $A31 &amp; "_" &amp; TEXT(I$2, "yyyy-mm-dd"),
  _xlpm.val, _xlfn.XLOOKUP(_xlpm.key, [1]PHYCOCYANIN!$A:$A, [1]PHYCOCYANIN!$H:$H, ""),
  IF(_xlpm.val = 0, "", _xlpm.val)
)</f>
        <v/>
      </c>
      <c r="J31" s="5" t="str">
        <f>_xlfn.LET(
  _xlpm.key, $A31 &amp; "_" &amp; TEXT(J$2, "yyyy-mm-dd"),
  _xlpm.val, _xlfn.XLOOKUP(_xlpm.key, [1]PHYCOCYANIN!$A:$A, [1]PHYCOCYANIN!$H:$H, ""),
  IF(_xlpm.val = 0, "", _xlpm.val)
)</f>
        <v/>
      </c>
      <c r="K31" s="5" t="str">
        <f>_xlfn.LET(
  _xlpm.key, $A31 &amp; "_" &amp; TEXT(K$2, "yyyy-mm-dd"),
  _xlpm.val, _xlfn.XLOOKUP(_xlpm.key, [1]PHYCOCYANIN!$A:$A, [1]PHYCOCYANIN!$H:$H, ""),
  IF(_xlpm.val = 0, "", _xlpm.val)
)</f>
        <v/>
      </c>
      <c r="L31" s="5" t="str">
        <f>_xlfn.LET(
  _xlpm.key, $A31 &amp; "_" &amp; TEXT(L$2, "yyyy-mm-dd"),
  _xlpm.val, _xlfn.XLOOKUP(_xlpm.key, [1]PHYCOCYANIN!$A:$A, [1]PHYCOCYANIN!$H:$H, ""),
  IF(_xlpm.val = 0, "", _xlpm.val)
)</f>
        <v/>
      </c>
      <c r="M31" s="5" t="str">
        <f>_xlfn.LET(
  _xlpm.key, $A31 &amp; "_" &amp; TEXT(M$2, "yyyy-mm-dd"),
  _xlpm.val, _xlfn.XLOOKUP(_xlpm.key, [1]PHYCOCYANIN!$A:$A, [1]PHYCOCYANIN!$H:$H, ""),
  IF(_xlpm.val = 0, "", _xlpm.val)
)</f>
        <v/>
      </c>
      <c r="N31" s="5" t="str">
        <f>_xlfn.LET(
  _xlpm.key, $A31 &amp; "_" &amp; TEXT(N$2, "yyyy-mm-dd"),
  _xlpm.val, _xlfn.XLOOKUP(_xlpm.key, [1]PHYCOCYANIN!$A:$A, [1]PHYCOCYANIN!$H:$H, ""),
  IF(_xlpm.val = 0, "", _xlpm.val)
)</f>
        <v/>
      </c>
      <c r="O31" s="5" t="str">
        <f>_xlfn.LET(
  _xlpm.key, $A31 &amp; "_" &amp; TEXT(O$2, "yyyy-mm-dd"),
  _xlpm.val, _xlfn.XLOOKUP(_xlpm.key, [1]PHYCOCYANIN!$A:$A, [1]PHYCOCYANIN!$H:$H, ""),
  IF(_xlpm.val = 0, "", _xlpm.val)
)</f>
        <v/>
      </c>
      <c r="P31" s="5" t="str">
        <f>_xlfn.LET(
  _xlpm.key, $A31 &amp; "_" &amp; TEXT(P$2, "yyyy-mm-dd"),
  _xlpm.val, _xlfn.XLOOKUP(_xlpm.key, [1]PHYCOCYANIN!$A:$A, [1]PHYCOCYANIN!$H:$H, ""),
  IF(_xlpm.val = 0, "", _xlpm.val)
)</f>
        <v/>
      </c>
      <c r="Q31" s="5" t="str">
        <f>_xlfn.LET(
  _xlpm.key, $A31 &amp; "_" &amp; TEXT(Q$2, "yyyy-mm-dd"),
  _xlpm.val, _xlfn.XLOOKUP(_xlpm.key, [1]PHYCOCYANIN!$A:$A, [1]PHYCOCYANIN!$H:$H, ""),
  IF(_xlpm.val = 0, "", _xlpm.val)
)</f>
        <v/>
      </c>
      <c r="R31" s="30" t="str">
        <f>_xlfn.XLOOKUP(A31,[1]SURVEY123!$L:$L,[1]SURVEY123!$AK:$AK,"",0,-1)</f>
        <v>Advisory (as of 7/29/25)</v>
      </c>
    </row>
    <row r="32" spans="1:18">
      <c r="A32" s="3" t="s">
        <v>35</v>
      </c>
      <c r="B32" s="32" t="str">
        <f>_xlfn.XLOOKUP($A32,[1]PHYCOCYANIN!$B:$B,[1]PHYCOCYANIN!$D:$D,"",,-1)</f>
        <v/>
      </c>
      <c r="C32" s="5" t="str">
        <f>_xlfn.LET(
  _xlpm.key, $A32 &amp; "_" &amp; TEXT(C$2, "yyyy-mm-dd"),
  _xlpm.val, _xlfn.XLOOKUP(_xlpm.key, [1]PHYCOCYANIN!$A:$A, [1]PHYCOCYANIN!$H:$H, ""),
  IF(_xlpm.val = 0, "", _xlpm.val)
)</f>
        <v/>
      </c>
      <c r="D32" s="5" t="str">
        <f>_xlfn.LET(
  _xlpm.key, $A32 &amp; "_" &amp; TEXT(D$2, "yyyy-mm-dd"),
  _xlpm.val, _xlfn.XLOOKUP(_xlpm.key, [1]PHYCOCYANIN!$A:$A, [1]PHYCOCYANIN!$H:$H, ""),
  IF(_xlpm.val = 0, "", _xlpm.val)
)</f>
        <v/>
      </c>
      <c r="E32" s="5" t="str">
        <f>_xlfn.LET(
  _xlpm.key, $A32 &amp; "_" &amp; TEXT(E$2, "yyyy-mm-dd"),
  _xlpm.val, _xlfn.XLOOKUP(_xlpm.key, [1]PHYCOCYANIN!$A:$A, [1]PHYCOCYANIN!$H:$H, ""),
  IF(_xlpm.val = 0, "", _xlpm.val)
)</f>
        <v/>
      </c>
      <c r="F32" s="5" t="str">
        <f>_xlfn.LET(
  _xlpm.key, $A32 &amp; "_" &amp; TEXT(F$2, "yyyy-mm-dd"),
  _xlpm.val, _xlfn.XLOOKUP(_xlpm.key, [1]PHYCOCYANIN!$A:$A, [1]PHYCOCYANIN!$H:$H, ""),
  IF(_xlpm.val = 0, "", _xlpm.val)
)</f>
        <v/>
      </c>
      <c r="G32" s="5" t="str">
        <f>_xlfn.LET(
  _xlpm.key, $A32 &amp; "_" &amp; TEXT(G$2, "yyyy-mm-dd"),
  _xlpm.val, _xlfn.XLOOKUP(_xlpm.key, [1]PHYCOCYANIN!$A:$A, [1]PHYCOCYANIN!$H:$H, ""),
  IF(_xlpm.val = 0, "", _xlpm.val)
)</f>
        <v/>
      </c>
      <c r="H32" s="5" t="str">
        <f>_xlfn.LET(
  _xlpm.key, $A32 &amp; "_" &amp; TEXT(H$2, "yyyy-mm-dd"),
  _xlpm.val, _xlfn.XLOOKUP(_xlpm.key, [1]PHYCOCYANIN!$A:$A, [1]PHYCOCYANIN!$H:$H, ""),
  IF(_xlpm.val = 0, "", _xlpm.val)
)</f>
        <v/>
      </c>
      <c r="I32" s="5" t="str">
        <f>_xlfn.LET(
  _xlpm.key, $A32 &amp; "_" &amp; TEXT(I$2, "yyyy-mm-dd"),
  _xlpm.val, _xlfn.XLOOKUP(_xlpm.key, [1]PHYCOCYANIN!$A:$A, [1]PHYCOCYANIN!$H:$H, ""),
  IF(_xlpm.val = 0, "", _xlpm.val)
)</f>
        <v/>
      </c>
      <c r="J32" s="5" t="str">
        <f>_xlfn.LET(
  _xlpm.key, $A32 &amp; "_" &amp; TEXT(J$2, "yyyy-mm-dd"),
  _xlpm.val, _xlfn.XLOOKUP(_xlpm.key, [1]PHYCOCYANIN!$A:$A, [1]PHYCOCYANIN!$H:$H, ""),
  IF(_xlpm.val = 0, "", _xlpm.val)
)</f>
        <v/>
      </c>
      <c r="K32" s="5" t="str">
        <f>_xlfn.LET(
  _xlpm.key, $A32 &amp; "_" &amp; TEXT(K$2, "yyyy-mm-dd"),
  _xlpm.val, _xlfn.XLOOKUP(_xlpm.key, [1]PHYCOCYANIN!$A:$A, [1]PHYCOCYANIN!$H:$H, ""),
  IF(_xlpm.val = 0, "", _xlpm.val)
)</f>
        <v/>
      </c>
      <c r="L32" s="5" t="str">
        <f>_xlfn.LET(
  _xlpm.key, $A32 &amp; "_" &amp; TEXT(L$2, "yyyy-mm-dd"),
  _xlpm.val, _xlfn.XLOOKUP(_xlpm.key, [1]PHYCOCYANIN!$A:$A, [1]PHYCOCYANIN!$H:$H, ""),
  IF(_xlpm.val = 0, "", _xlpm.val)
)</f>
        <v/>
      </c>
      <c r="M32" s="5" t="str">
        <f>_xlfn.LET(
  _xlpm.key, $A32 &amp; "_" &amp; TEXT(M$2, "yyyy-mm-dd"),
  _xlpm.val, _xlfn.XLOOKUP(_xlpm.key, [1]PHYCOCYANIN!$A:$A, [1]PHYCOCYANIN!$H:$H, ""),
  IF(_xlpm.val = 0, "", _xlpm.val)
)</f>
        <v/>
      </c>
      <c r="N32" s="5" t="str">
        <f>_xlfn.LET(
  _xlpm.key, $A32 &amp; "_" &amp; TEXT(N$2, "yyyy-mm-dd"),
  _xlpm.val, _xlfn.XLOOKUP(_xlpm.key, [1]PHYCOCYANIN!$A:$A, [1]PHYCOCYANIN!$H:$H, ""),
  IF(_xlpm.val = 0, "", _xlpm.val)
)</f>
        <v/>
      </c>
      <c r="O32" s="5" t="str">
        <f>_xlfn.LET(
  _xlpm.key, $A32 &amp; "_" &amp; TEXT(O$2, "yyyy-mm-dd"),
  _xlpm.val, _xlfn.XLOOKUP(_xlpm.key, [1]PHYCOCYANIN!$A:$A, [1]PHYCOCYANIN!$H:$H, ""),
  IF(_xlpm.val = 0, "", _xlpm.val)
)</f>
        <v/>
      </c>
      <c r="P32" s="5" t="str">
        <f>_xlfn.LET(
  _xlpm.key, $A32 &amp; "_" &amp; TEXT(P$2, "yyyy-mm-dd"),
  _xlpm.val, _xlfn.XLOOKUP(_xlpm.key, [1]PHYCOCYANIN!$A:$A, [1]PHYCOCYANIN!$H:$H, ""),
  IF(_xlpm.val = 0, "", _xlpm.val)
)</f>
        <v/>
      </c>
      <c r="Q32" s="5" t="str">
        <f>_xlfn.LET(
  _xlpm.key, $A32 &amp; "_" &amp; TEXT(Q$2, "yyyy-mm-dd"),
  _xlpm.val, _xlfn.XLOOKUP(_xlpm.key, [1]PHYCOCYANIN!$A:$A, [1]PHYCOCYANIN!$H:$H, ""),
  IF(_xlpm.val = 0, "", _xlpm.val)
)</f>
        <v/>
      </c>
      <c r="R32" s="30" t="str">
        <f>_xlfn.XLOOKUP(A32,[1]SURVEY123!$L:$L,[1]SURVEY123!$AK:$AK,"",0,-1)</f>
        <v/>
      </c>
    </row>
    <row r="33" spans="1:18">
      <c r="A33" s="3" t="s">
        <v>36</v>
      </c>
      <c r="B33" s="32" t="str">
        <f>_xlfn.XLOOKUP($A33,[1]PHYCOCYANIN!$B:$B,[1]PHYCOCYANIN!$D:$D,"",,-1)</f>
        <v/>
      </c>
      <c r="C33" s="5" t="str">
        <f>_xlfn.LET(
  _xlpm.key, $A33 &amp; "_" &amp; TEXT(C$2, "yyyy-mm-dd"),
  _xlpm.val, _xlfn.XLOOKUP(_xlpm.key, [1]PHYCOCYANIN!$A:$A, [1]PHYCOCYANIN!$H:$H, ""),
  IF(_xlpm.val = 0, "", _xlpm.val)
)</f>
        <v/>
      </c>
      <c r="D33" s="5" t="str">
        <f>_xlfn.LET(
  _xlpm.key, $A33 &amp; "_" &amp; TEXT(D$2, "yyyy-mm-dd"),
  _xlpm.val, _xlfn.XLOOKUP(_xlpm.key, [1]PHYCOCYANIN!$A:$A, [1]PHYCOCYANIN!$H:$H, ""),
  IF(_xlpm.val = 0, "", _xlpm.val)
)</f>
        <v/>
      </c>
      <c r="E33" s="5" t="str">
        <f>_xlfn.LET(
  _xlpm.key, $A33 &amp; "_" &amp; TEXT(E$2, "yyyy-mm-dd"),
  _xlpm.val, _xlfn.XLOOKUP(_xlpm.key, [1]PHYCOCYANIN!$A:$A, [1]PHYCOCYANIN!$H:$H, ""),
  IF(_xlpm.val = 0, "", _xlpm.val)
)</f>
        <v/>
      </c>
      <c r="F33" s="5" t="str">
        <f>_xlfn.LET(
  _xlpm.key, $A33 &amp; "_" &amp; TEXT(F$2, "yyyy-mm-dd"),
  _xlpm.val, _xlfn.XLOOKUP(_xlpm.key, [1]PHYCOCYANIN!$A:$A, [1]PHYCOCYANIN!$H:$H, ""),
  IF(_xlpm.val = 0, "", _xlpm.val)
)</f>
        <v/>
      </c>
      <c r="G33" s="5" t="str">
        <f>_xlfn.LET(
  _xlpm.key, $A33 &amp; "_" &amp; TEXT(G$2, "yyyy-mm-dd"),
  _xlpm.val, _xlfn.XLOOKUP(_xlpm.key, [1]PHYCOCYANIN!$A:$A, [1]PHYCOCYANIN!$H:$H, ""),
  IF(_xlpm.val = 0, "", _xlpm.val)
)</f>
        <v/>
      </c>
      <c r="H33" s="5" t="str">
        <f>_xlfn.LET(
  _xlpm.key, $A33 &amp; "_" &amp; TEXT(H$2, "yyyy-mm-dd"),
  _xlpm.val, _xlfn.XLOOKUP(_xlpm.key, [1]PHYCOCYANIN!$A:$A, [1]PHYCOCYANIN!$H:$H, ""),
  IF(_xlpm.val = 0, "", _xlpm.val)
)</f>
        <v/>
      </c>
      <c r="I33" s="5" t="str">
        <f>_xlfn.LET(
  _xlpm.key, $A33 &amp; "_" &amp; TEXT(I$2, "yyyy-mm-dd"),
  _xlpm.val, _xlfn.XLOOKUP(_xlpm.key, [1]PHYCOCYANIN!$A:$A, [1]PHYCOCYANIN!$H:$H, ""),
  IF(_xlpm.val = 0, "", _xlpm.val)
)</f>
        <v/>
      </c>
      <c r="J33" s="5" t="str">
        <f>_xlfn.LET(
  _xlpm.key, $A33 &amp; "_" &amp; TEXT(J$2, "yyyy-mm-dd"),
  _xlpm.val, _xlfn.XLOOKUP(_xlpm.key, [1]PHYCOCYANIN!$A:$A, [1]PHYCOCYANIN!$H:$H, ""),
  IF(_xlpm.val = 0, "", _xlpm.val)
)</f>
        <v/>
      </c>
      <c r="K33" s="5" t="str">
        <f>_xlfn.LET(
  _xlpm.key, $A33 &amp; "_" &amp; TEXT(K$2, "yyyy-mm-dd"),
  _xlpm.val, _xlfn.XLOOKUP(_xlpm.key, [1]PHYCOCYANIN!$A:$A, [1]PHYCOCYANIN!$H:$H, ""),
  IF(_xlpm.val = 0, "", _xlpm.val)
)</f>
        <v/>
      </c>
      <c r="L33" s="5" t="str">
        <f>_xlfn.LET(
  _xlpm.key, $A33 &amp; "_" &amp; TEXT(L$2, "yyyy-mm-dd"),
  _xlpm.val, _xlfn.XLOOKUP(_xlpm.key, [1]PHYCOCYANIN!$A:$A, [1]PHYCOCYANIN!$H:$H, ""),
  IF(_xlpm.val = 0, "", _xlpm.val)
)</f>
        <v/>
      </c>
      <c r="M33" s="5" t="str">
        <f>_xlfn.LET(
  _xlpm.key, $A33 &amp; "_" &amp; TEXT(M$2, "yyyy-mm-dd"),
  _xlpm.val, _xlfn.XLOOKUP(_xlpm.key, [1]PHYCOCYANIN!$A:$A, [1]PHYCOCYANIN!$H:$H, ""),
  IF(_xlpm.val = 0, "", _xlpm.val)
)</f>
        <v/>
      </c>
      <c r="N33" s="5" t="str">
        <f>_xlfn.LET(
  _xlpm.key, $A33 &amp; "_" &amp; TEXT(N$2, "yyyy-mm-dd"),
  _xlpm.val, _xlfn.XLOOKUP(_xlpm.key, [1]PHYCOCYANIN!$A:$A, [1]PHYCOCYANIN!$H:$H, ""),
  IF(_xlpm.val = 0, "", _xlpm.val)
)</f>
        <v/>
      </c>
      <c r="O33" s="5" t="str">
        <f>_xlfn.LET(
  _xlpm.key, $A33 &amp; "_" &amp; TEXT(O$2, "yyyy-mm-dd"),
  _xlpm.val, _xlfn.XLOOKUP(_xlpm.key, [1]PHYCOCYANIN!$A:$A, [1]PHYCOCYANIN!$H:$H, ""),
  IF(_xlpm.val = 0, "", _xlpm.val)
)</f>
        <v/>
      </c>
      <c r="P33" s="5" t="str">
        <f>_xlfn.LET(
  _xlpm.key, $A33 &amp; "_" &amp; TEXT(P$2, "yyyy-mm-dd"),
  _xlpm.val, _xlfn.XLOOKUP(_xlpm.key, [1]PHYCOCYANIN!$A:$A, [1]PHYCOCYANIN!$H:$H, ""),
  IF(_xlpm.val = 0, "", _xlpm.val)
)</f>
        <v/>
      </c>
      <c r="Q33" s="5" t="str">
        <f>_xlfn.LET(
  _xlpm.key, $A33 &amp; "_" &amp; TEXT(Q$2, "yyyy-mm-dd"),
  _xlpm.val, _xlfn.XLOOKUP(_xlpm.key, [1]PHYCOCYANIN!$A:$A, [1]PHYCOCYANIN!$H:$H, ""),
  IF(_xlpm.val = 0, "", _xlpm.val)
)</f>
        <v/>
      </c>
      <c r="R33" s="30" t="str">
        <f>_xlfn.XLOOKUP(A33,[1]SURVEY123!$L:$L,[1]SURVEY123!$AK:$AK,"",0,-1)</f>
        <v/>
      </c>
    </row>
    <row r="34" spans="1:18">
      <c r="A34" s="3" t="s">
        <v>37</v>
      </c>
      <c r="B34" s="32">
        <f>_xlfn.XLOOKUP($A34,[1]PHYCOCYANIN!$B:$B,[1]PHYCOCYANIN!$D:$D,"",,-1)</f>
        <v>45818</v>
      </c>
      <c r="C34" s="5" t="str">
        <f>_xlfn.LET(
  _xlpm.key, $A34 &amp; "_" &amp; TEXT(C$2, "yyyy-mm-dd"),
  _xlpm.val, _xlfn.XLOOKUP(_xlpm.key, [1]PHYCOCYANIN!$A:$A, [1]PHYCOCYANIN!$H:$H, ""),
  IF(_xlpm.val = 0, "", _xlpm.val)
)</f>
        <v/>
      </c>
      <c r="D34" s="5" t="str">
        <f>_xlfn.LET(
  _xlpm.key, $A34 &amp; "_" &amp; TEXT(D$2, "yyyy-mm-dd"),
  _xlpm.val, _xlfn.XLOOKUP(_xlpm.key, [1]PHYCOCYANIN!$A:$A, [1]PHYCOCYANIN!$H:$H, ""),
  IF(_xlpm.val = 0, "", _xlpm.val)
)</f>
        <v/>
      </c>
      <c r="E34" s="5" t="str">
        <f>_xlfn.LET(
  _xlpm.key, $A34 &amp; "_" &amp; TEXT(E$2, "yyyy-mm-dd"),
  _xlpm.val, _xlfn.XLOOKUP(_xlpm.key, [1]PHYCOCYANIN!$A:$A, [1]PHYCOCYANIN!$H:$H, ""),
  IF(_xlpm.val = 0, "", _xlpm.val)
)</f>
        <v/>
      </c>
      <c r="F34" s="5" t="str">
        <f>_xlfn.LET(
  _xlpm.key, $A34 &amp; "_" &amp; TEXT(F$2, "yyyy-mm-dd"),
  _xlpm.val, _xlfn.XLOOKUP(_xlpm.key, [1]PHYCOCYANIN!$A:$A, [1]PHYCOCYANIN!$H:$H, ""),
  IF(_xlpm.val = 0, "", _xlpm.val)
)</f>
        <v/>
      </c>
      <c r="G34" s="5" t="str">
        <f>_xlfn.LET(
  _xlpm.key, $A34 &amp; "_" &amp; TEXT(G$2, "yyyy-mm-dd"),
  _xlpm.val, _xlfn.XLOOKUP(_xlpm.key, [1]PHYCOCYANIN!$A:$A, [1]PHYCOCYANIN!$H:$H, ""),
  IF(_xlpm.val = 0, "", _xlpm.val)
)</f>
        <v/>
      </c>
      <c r="H34" s="5" t="str">
        <f>_xlfn.LET(
  _xlpm.key, $A34 &amp; "_" &amp; TEXT(H$2, "yyyy-mm-dd"),
  _xlpm.val, _xlfn.XLOOKUP(_xlpm.key, [1]PHYCOCYANIN!$A:$A, [1]PHYCOCYANIN!$H:$H, ""),
  IF(_xlpm.val = 0, "", _xlpm.val)
)</f>
        <v/>
      </c>
      <c r="I34" s="5" t="str">
        <f>_xlfn.LET(
  _xlpm.key, $A34 &amp; "_" &amp; TEXT(I$2, "yyyy-mm-dd"),
  _xlpm.val, _xlfn.XLOOKUP(_xlpm.key, [1]PHYCOCYANIN!$A:$A, [1]PHYCOCYANIN!$H:$H, ""),
  IF(_xlpm.val = 0, "", _xlpm.val)
)</f>
        <v/>
      </c>
      <c r="J34" s="5" t="str">
        <f>_xlfn.LET(
  _xlpm.key, $A34 &amp; "_" &amp; TEXT(J$2, "yyyy-mm-dd"),
  _xlpm.val, _xlfn.XLOOKUP(_xlpm.key, [1]PHYCOCYANIN!$A:$A, [1]PHYCOCYANIN!$H:$H, ""),
  IF(_xlpm.val = 0, "", _xlpm.val)
)</f>
        <v/>
      </c>
      <c r="K34" s="5" t="str">
        <f>_xlfn.LET(
  _xlpm.key, $A34 &amp; "_" &amp; TEXT(K$2, "yyyy-mm-dd"),
  _xlpm.val, _xlfn.XLOOKUP(_xlpm.key, [1]PHYCOCYANIN!$A:$A, [1]PHYCOCYANIN!$H:$H, ""),
  IF(_xlpm.val = 0, "", _xlpm.val)
)</f>
        <v/>
      </c>
      <c r="L34" s="5" t="str">
        <f>_xlfn.LET(
  _xlpm.key, $A34 &amp; "_" &amp; TEXT(L$2, "yyyy-mm-dd"),
  _xlpm.val, _xlfn.XLOOKUP(_xlpm.key, [1]PHYCOCYANIN!$A:$A, [1]PHYCOCYANIN!$H:$H, ""),
  IF(_xlpm.val = 0, "", _xlpm.val)
)</f>
        <v/>
      </c>
      <c r="M34" s="5" t="str">
        <f>_xlfn.LET(
  _xlpm.key, $A34 &amp; "_" &amp; TEXT(M$2, "yyyy-mm-dd"),
  _xlpm.val, _xlfn.XLOOKUP(_xlpm.key, [1]PHYCOCYANIN!$A:$A, [1]PHYCOCYANIN!$H:$H, ""),
  IF(_xlpm.val = 0, "", _xlpm.val)
)</f>
        <v/>
      </c>
      <c r="N34" s="5" t="str">
        <f>_xlfn.LET(
  _xlpm.key, $A34 &amp; "_" &amp; TEXT(N$2, "yyyy-mm-dd"),
  _xlpm.val, _xlfn.XLOOKUP(_xlpm.key, [1]PHYCOCYANIN!$A:$A, [1]PHYCOCYANIN!$H:$H, ""),
  IF(_xlpm.val = 0, "", _xlpm.val)
)</f>
        <v/>
      </c>
      <c r="O34" s="5" t="str">
        <f>_xlfn.LET(
  _xlpm.key, $A34 &amp; "_" &amp; TEXT(O$2, "yyyy-mm-dd"),
  _xlpm.val, _xlfn.XLOOKUP(_xlpm.key, [1]PHYCOCYANIN!$A:$A, [1]PHYCOCYANIN!$H:$H, ""),
  IF(_xlpm.val = 0, "", _xlpm.val)
)</f>
        <v/>
      </c>
      <c r="P34" s="5" t="str">
        <f>_xlfn.LET(
  _xlpm.key, $A34 &amp; "_" &amp; TEXT(P$2, "yyyy-mm-dd"),
  _xlpm.val, _xlfn.XLOOKUP(_xlpm.key, [1]PHYCOCYANIN!$A:$A, [1]PHYCOCYANIN!$H:$H, ""),
  IF(_xlpm.val = 0, "", _xlpm.val)
)</f>
        <v/>
      </c>
      <c r="Q34" s="5" t="str">
        <f>_xlfn.LET(
  _xlpm.key, $A34 &amp; "_" &amp; TEXT(Q$2, "yyyy-mm-dd"),
  _xlpm.val, _xlfn.XLOOKUP(_xlpm.key, [1]PHYCOCYANIN!$A:$A, [1]PHYCOCYANIN!$H:$H, ""),
  IF(_xlpm.val = 0, "", _xlpm.val)
)</f>
        <v/>
      </c>
      <c r="R34" s="30" t="str">
        <f>_xlfn.XLOOKUP(A34,[1]SURVEY123!$L:$L,[1]SURVEY123!$AK:$AK,"",0,-1)</f>
        <v/>
      </c>
    </row>
    <row r="35" spans="1:18">
      <c r="A35" s="3" t="s">
        <v>38</v>
      </c>
      <c r="B35" s="32" t="str">
        <f>_xlfn.XLOOKUP($A35,[1]PHYCOCYANIN!$B:$B,[1]PHYCOCYANIN!$D:$D,"",,-1)</f>
        <v/>
      </c>
      <c r="C35" s="5" t="str">
        <f>_xlfn.LET(
  _xlpm.key, $A35 &amp; "_" &amp; TEXT(C$2, "yyyy-mm-dd"),
  _xlpm.val, _xlfn.XLOOKUP(_xlpm.key, [1]PHYCOCYANIN!$A:$A, [1]PHYCOCYANIN!$H:$H, ""),
  IF(_xlpm.val = 0, "", _xlpm.val)
)</f>
        <v/>
      </c>
      <c r="D35" s="5" t="str">
        <f>_xlfn.LET(
  _xlpm.key, $A35 &amp; "_" &amp; TEXT(D$2, "yyyy-mm-dd"),
  _xlpm.val, _xlfn.XLOOKUP(_xlpm.key, [1]PHYCOCYANIN!$A:$A, [1]PHYCOCYANIN!$H:$H, ""),
  IF(_xlpm.val = 0, "", _xlpm.val)
)</f>
        <v/>
      </c>
      <c r="E35" s="5" t="str">
        <f>_xlfn.LET(
  _xlpm.key, $A35 &amp; "_" &amp; TEXT(E$2, "yyyy-mm-dd"),
  _xlpm.val, _xlfn.XLOOKUP(_xlpm.key, [1]PHYCOCYANIN!$A:$A, [1]PHYCOCYANIN!$H:$H, ""),
  IF(_xlpm.val = 0, "", _xlpm.val)
)</f>
        <v/>
      </c>
      <c r="F35" s="5" t="str">
        <f>_xlfn.LET(
  _xlpm.key, $A35 &amp; "_" &amp; TEXT(F$2, "yyyy-mm-dd"),
  _xlpm.val, _xlfn.XLOOKUP(_xlpm.key, [1]PHYCOCYANIN!$A:$A, [1]PHYCOCYANIN!$H:$H, ""),
  IF(_xlpm.val = 0, "", _xlpm.val)
)</f>
        <v/>
      </c>
      <c r="G35" s="5" t="str">
        <f>_xlfn.LET(
  _xlpm.key, $A35 &amp; "_" &amp; TEXT(G$2, "yyyy-mm-dd"),
  _xlpm.val, _xlfn.XLOOKUP(_xlpm.key, [1]PHYCOCYANIN!$A:$A, [1]PHYCOCYANIN!$H:$H, ""),
  IF(_xlpm.val = 0, "", _xlpm.val)
)</f>
        <v/>
      </c>
      <c r="H35" s="5" t="str">
        <f>_xlfn.LET(
  _xlpm.key, $A35 &amp; "_" &amp; TEXT(H$2, "yyyy-mm-dd"),
  _xlpm.val, _xlfn.XLOOKUP(_xlpm.key, [1]PHYCOCYANIN!$A:$A, [1]PHYCOCYANIN!$H:$H, ""),
  IF(_xlpm.val = 0, "", _xlpm.val)
)</f>
        <v/>
      </c>
      <c r="I35" s="5" t="str">
        <f>_xlfn.LET(
  _xlpm.key, $A35 &amp; "_" &amp; TEXT(I$2, "yyyy-mm-dd"),
  _xlpm.val, _xlfn.XLOOKUP(_xlpm.key, [1]PHYCOCYANIN!$A:$A, [1]PHYCOCYANIN!$H:$H, ""),
  IF(_xlpm.val = 0, "", _xlpm.val)
)</f>
        <v/>
      </c>
      <c r="J35" s="5" t="str">
        <f>_xlfn.LET(
  _xlpm.key, $A35 &amp; "_" &amp; TEXT(J$2, "yyyy-mm-dd"),
  _xlpm.val, _xlfn.XLOOKUP(_xlpm.key, [1]PHYCOCYANIN!$A:$A, [1]PHYCOCYANIN!$H:$H, ""),
  IF(_xlpm.val = 0, "", _xlpm.val)
)</f>
        <v/>
      </c>
      <c r="K35" s="5" t="str">
        <f>_xlfn.LET(
  _xlpm.key, $A35 &amp; "_" &amp; TEXT(K$2, "yyyy-mm-dd"),
  _xlpm.val, _xlfn.XLOOKUP(_xlpm.key, [1]PHYCOCYANIN!$A:$A, [1]PHYCOCYANIN!$H:$H, ""),
  IF(_xlpm.val = 0, "", _xlpm.val)
)</f>
        <v/>
      </c>
      <c r="L35" s="5" t="str">
        <f>_xlfn.LET(
  _xlpm.key, $A35 &amp; "_" &amp; TEXT(L$2, "yyyy-mm-dd"),
  _xlpm.val, _xlfn.XLOOKUP(_xlpm.key, [1]PHYCOCYANIN!$A:$A, [1]PHYCOCYANIN!$H:$H, ""),
  IF(_xlpm.val = 0, "", _xlpm.val)
)</f>
        <v/>
      </c>
      <c r="M35" s="5" t="str">
        <f>_xlfn.LET(
  _xlpm.key, $A35 &amp; "_" &amp; TEXT(M$2, "yyyy-mm-dd"),
  _xlpm.val, _xlfn.XLOOKUP(_xlpm.key, [1]PHYCOCYANIN!$A:$A, [1]PHYCOCYANIN!$H:$H, ""),
  IF(_xlpm.val = 0, "", _xlpm.val)
)</f>
        <v/>
      </c>
      <c r="N35" s="5" t="str">
        <f>_xlfn.LET(
  _xlpm.key, $A35 &amp; "_" &amp; TEXT(N$2, "yyyy-mm-dd"),
  _xlpm.val, _xlfn.XLOOKUP(_xlpm.key, [1]PHYCOCYANIN!$A:$A, [1]PHYCOCYANIN!$H:$H, ""),
  IF(_xlpm.val = 0, "", _xlpm.val)
)</f>
        <v/>
      </c>
      <c r="O35" s="5" t="str">
        <f>_xlfn.LET(
  _xlpm.key, $A35 &amp; "_" &amp; TEXT(O$2, "yyyy-mm-dd"),
  _xlpm.val, _xlfn.XLOOKUP(_xlpm.key, [1]PHYCOCYANIN!$A:$A, [1]PHYCOCYANIN!$H:$H, ""),
  IF(_xlpm.val = 0, "", _xlpm.val)
)</f>
        <v/>
      </c>
      <c r="P35" s="5" t="str">
        <f>_xlfn.LET(
  _xlpm.key, $A35 &amp; "_" &amp; TEXT(P$2, "yyyy-mm-dd"),
  _xlpm.val, _xlfn.XLOOKUP(_xlpm.key, [1]PHYCOCYANIN!$A:$A, [1]PHYCOCYANIN!$H:$H, ""),
  IF(_xlpm.val = 0, "", _xlpm.val)
)</f>
        <v/>
      </c>
      <c r="Q35" s="5" t="str">
        <f>_xlfn.LET(
  _xlpm.key, $A35 &amp; "_" &amp; TEXT(Q$2, "yyyy-mm-dd"),
  _xlpm.val, _xlfn.XLOOKUP(_xlpm.key, [1]PHYCOCYANIN!$A:$A, [1]PHYCOCYANIN!$H:$H, ""),
  IF(_xlpm.val = 0, "", _xlpm.val)
)</f>
        <v/>
      </c>
      <c r="R35" s="30" t="str">
        <f>_xlfn.XLOOKUP(A35,[1]SURVEY123!$L:$L,[1]SURVEY123!$AK:$AK,"",0,-1)</f>
        <v/>
      </c>
    </row>
    <row r="36" spans="1:18">
      <c r="A36" s="3" t="s">
        <v>39</v>
      </c>
      <c r="B36" s="32" t="str">
        <f>_xlfn.XLOOKUP($A36,[1]PHYCOCYANIN!$B:$B,[1]PHYCOCYANIN!$D:$D,"",,-1)</f>
        <v/>
      </c>
      <c r="C36" s="5" t="str">
        <f>_xlfn.LET(
  _xlpm.key, $A36 &amp; "_" &amp; TEXT(C$2, "yyyy-mm-dd"),
  _xlpm.val, _xlfn.XLOOKUP(_xlpm.key, [1]PHYCOCYANIN!$A:$A, [1]PHYCOCYANIN!$H:$H, ""),
  IF(_xlpm.val = 0, "", _xlpm.val)
)</f>
        <v/>
      </c>
      <c r="D36" s="5" t="str">
        <f>_xlfn.LET(
  _xlpm.key, $A36 &amp; "_" &amp; TEXT(D$2, "yyyy-mm-dd"),
  _xlpm.val, _xlfn.XLOOKUP(_xlpm.key, [1]PHYCOCYANIN!$A:$A, [1]PHYCOCYANIN!$H:$H, ""),
  IF(_xlpm.val = 0, "", _xlpm.val)
)</f>
        <v/>
      </c>
      <c r="E36" s="5" t="str">
        <f>_xlfn.LET(
  _xlpm.key, $A36 &amp; "_" &amp; TEXT(E$2, "yyyy-mm-dd"),
  _xlpm.val, _xlfn.XLOOKUP(_xlpm.key, [1]PHYCOCYANIN!$A:$A, [1]PHYCOCYANIN!$H:$H, ""),
  IF(_xlpm.val = 0, "", _xlpm.val)
)</f>
        <v/>
      </c>
      <c r="F36" s="5" t="str">
        <f>_xlfn.LET(
  _xlpm.key, $A36 &amp; "_" &amp; TEXT(F$2, "yyyy-mm-dd"),
  _xlpm.val, _xlfn.XLOOKUP(_xlpm.key, [1]PHYCOCYANIN!$A:$A, [1]PHYCOCYANIN!$H:$H, ""),
  IF(_xlpm.val = 0, "", _xlpm.val)
)</f>
        <v/>
      </c>
      <c r="G36" s="5" t="str">
        <f>_xlfn.LET(
  _xlpm.key, $A36 &amp; "_" &amp; TEXT(G$2, "yyyy-mm-dd"),
  _xlpm.val, _xlfn.XLOOKUP(_xlpm.key, [1]PHYCOCYANIN!$A:$A, [1]PHYCOCYANIN!$H:$H, ""),
  IF(_xlpm.val = 0, "", _xlpm.val)
)</f>
        <v/>
      </c>
      <c r="H36" s="5" t="str">
        <f>_xlfn.LET(
  _xlpm.key, $A36 &amp; "_" &amp; TEXT(H$2, "yyyy-mm-dd"),
  _xlpm.val, _xlfn.XLOOKUP(_xlpm.key, [1]PHYCOCYANIN!$A:$A, [1]PHYCOCYANIN!$H:$H, ""),
  IF(_xlpm.val = 0, "", _xlpm.val)
)</f>
        <v/>
      </c>
      <c r="I36" s="5" t="str">
        <f>_xlfn.LET(
  _xlpm.key, $A36 &amp; "_" &amp; TEXT(I$2, "yyyy-mm-dd"),
  _xlpm.val, _xlfn.XLOOKUP(_xlpm.key, [1]PHYCOCYANIN!$A:$A, [1]PHYCOCYANIN!$H:$H, ""),
  IF(_xlpm.val = 0, "", _xlpm.val)
)</f>
        <v/>
      </c>
      <c r="J36" s="5" t="str">
        <f>_xlfn.LET(
  _xlpm.key, $A36 &amp; "_" &amp; TEXT(J$2, "yyyy-mm-dd"),
  _xlpm.val, _xlfn.XLOOKUP(_xlpm.key, [1]PHYCOCYANIN!$A:$A, [1]PHYCOCYANIN!$H:$H, ""),
  IF(_xlpm.val = 0, "", _xlpm.val)
)</f>
        <v/>
      </c>
      <c r="K36" s="5" t="str">
        <f>_xlfn.LET(
  _xlpm.key, $A36 &amp; "_" &amp; TEXT(K$2, "yyyy-mm-dd"),
  _xlpm.val, _xlfn.XLOOKUP(_xlpm.key, [1]PHYCOCYANIN!$A:$A, [1]PHYCOCYANIN!$H:$H, ""),
  IF(_xlpm.val = 0, "", _xlpm.val)
)</f>
        <v/>
      </c>
      <c r="L36" s="5" t="str">
        <f>_xlfn.LET(
  _xlpm.key, $A36 &amp; "_" &amp; TEXT(L$2, "yyyy-mm-dd"),
  _xlpm.val, _xlfn.XLOOKUP(_xlpm.key, [1]PHYCOCYANIN!$A:$A, [1]PHYCOCYANIN!$H:$H, ""),
  IF(_xlpm.val = 0, "", _xlpm.val)
)</f>
        <v/>
      </c>
      <c r="M36" s="5" t="str">
        <f>_xlfn.LET(
  _xlpm.key, $A36 &amp; "_" &amp; TEXT(M$2, "yyyy-mm-dd"),
  _xlpm.val, _xlfn.XLOOKUP(_xlpm.key, [1]PHYCOCYANIN!$A:$A, [1]PHYCOCYANIN!$H:$H, ""),
  IF(_xlpm.val = 0, "", _xlpm.val)
)</f>
        <v/>
      </c>
      <c r="N36" s="5" t="str">
        <f>_xlfn.LET(
  _xlpm.key, $A36 &amp; "_" &amp; TEXT(N$2, "yyyy-mm-dd"),
  _xlpm.val, _xlfn.XLOOKUP(_xlpm.key, [1]PHYCOCYANIN!$A:$A, [1]PHYCOCYANIN!$H:$H, ""),
  IF(_xlpm.val = 0, "", _xlpm.val)
)</f>
        <v/>
      </c>
      <c r="O36" s="5" t="str">
        <f>_xlfn.LET(
  _xlpm.key, $A36 &amp; "_" &amp; TEXT(O$2, "yyyy-mm-dd"),
  _xlpm.val, _xlfn.XLOOKUP(_xlpm.key, [1]PHYCOCYANIN!$A:$A, [1]PHYCOCYANIN!$H:$H, ""),
  IF(_xlpm.val = 0, "", _xlpm.val)
)</f>
        <v/>
      </c>
      <c r="P36" s="5" t="str">
        <f>_xlfn.LET(
  _xlpm.key, $A36 &amp; "_" &amp; TEXT(P$2, "yyyy-mm-dd"),
  _xlpm.val, _xlfn.XLOOKUP(_xlpm.key, [1]PHYCOCYANIN!$A:$A, [1]PHYCOCYANIN!$H:$H, ""),
  IF(_xlpm.val = 0, "", _xlpm.val)
)</f>
        <v/>
      </c>
      <c r="Q36" s="5" t="str">
        <f>_xlfn.LET(
  _xlpm.key, $A36 &amp; "_" &amp; TEXT(Q$2, "yyyy-mm-dd"),
  _xlpm.val, _xlfn.XLOOKUP(_xlpm.key, [1]PHYCOCYANIN!$A:$A, [1]PHYCOCYANIN!$H:$H, ""),
  IF(_xlpm.val = 0, "", _xlpm.val)
)</f>
        <v/>
      </c>
      <c r="R36" s="30" t="str">
        <f>_xlfn.XLOOKUP(A36,[1]SURVEY123!$L:$L,[1]SURVEY123!$AK:$AK,"",0,-1)</f>
        <v/>
      </c>
    </row>
    <row r="37" spans="1:18">
      <c r="A37" s="3" t="s">
        <v>40</v>
      </c>
      <c r="B37" s="32" t="str">
        <f>_xlfn.XLOOKUP($A37,[1]PHYCOCYANIN!$B:$B,[1]PHYCOCYANIN!$D:$D,"",,-1)</f>
        <v/>
      </c>
      <c r="C37" s="5" t="str">
        <f>_xlfn.LET(
  _xlpm.key, $A37 &amp; "_" &amp; TEXT(C$2, "yyyy-mm-dd"),
  _xlpm.val, _xlfn.XLOOKUP(_xlpm.key, [1]PHYCOCYANIN!$A:$A, [1]PHYCOCYANIN!$H:$H, ""),
  IF(_xlpm.val = 0, "", _xlpm.val)
)</f>
        <v/>
      </c>
      <c r="D37" s="5" t="str">
        <f>_xlfn.LET(
  _xlpm.key, $A37 &amp; "_" &amp; TEXT(D$2, "yyyy-mm-dd"),
  _xlpm.val, _xlfn.XLOOKUP(_xlpm.key, [1]PHYCOCYANIN!$A:$A, [1]PHYCOCYANIN!$H:$H, ""),
  IF(_xlpm.val = 0, "", _xlpm.val)
)</f>
        <v/>
      </c>
      <c r="E37" s="5" t="str">
        <f>_xlfn.LET(
  _xlpm.key, $A37 &amp; "_" &amp; TEXT(E$2, "yyyy-mm-dd"),
  _xlpm.val, _xlfn.XLOOKUP(_xlpm.key, [1]PHYCOCYANIN!$A:$A, [1]PHYCOCYANIN!$H:$H, ""),
  IF(_xlpm.val = 0, "", _xlpm.val)
)</f>
        <v/>
      </c>
      <c r="F37" s="5" t="str">
        <f>_xlfn.LET(
  _xlpm.key, $A37 &amp; "_" &amp; TEXT(F$2, "yyyy-mm-dd"),
  _xlpm.val, _xlfn.XLOOKUP(_xlpm.key, [1]PHYCOCYANIN!$A:$A, [1]PHYCOCYANIN!$H:$H, ""),
  IF(_xlpm.val = 0, "", _xlpm.val)
)</f>
        <v/>
      </c>
      <c r="G37" s="5" t="str">
        <f>_xlfn.LET(
  _xlpm.key, $A37 &amp; "_" &amp; TEXT(G$2, "yyyy-mm-dd"),
  _xlpm.val, _xlfn.XLOOKUP(_xlpm.key, [1]PHYCOCYANIN!$A:$A, [1]PHYCOCYANIN!$H:$H, ""),
  IF(_xlpm.val = 0, "", _xlpm.val)
)</f>
        <v/>
      </c>
      <c r="H37" s="5" t="str">
        <f>_xlfn.LET(
  _xlpm.key, $A37 &amp; "_" &amp; TEXT(H$2, "yyyy-mm-dd"),
  _xlpm.val, _xlfn.XLOOKUP(_xlpm.key, [1]PHYCOCYANIN!$A:$A, [1]PHYCOCYANIN!$H:$H, ""),
  IF(_xlpm.val = 0, "", _xlpm.val)
)</f>
        <v/>
      </c>
      <c r="I37" s="5" t="str">
        <f>_xlfn.LET(
  _xlpm.key, $A37 &amp; "_" &amp; TEXT(I$2, "yyyy-mm-dd"),
  _xlpm.val, _xlfn.XLOOKUP(_xlpm.key, [1]PHYCOCYANIN!$A:$A, [1]PHYCOCYANIN!$H:$H, ""),
  IF(_xlpm.val = 0, "", _xlpm.val)
)</f>
        <v/>
      </c>
      <c r="J37" s="5" t="str">
        <f>_xlfn.LET(
  _xlpm.key, $A37 &amp; "_" &amp; TEXT(J$2, "yyyy-mm-dd"),
  _xlpm.val, _xlfn.XLOOKUP(_xlpm.key, [1]PHYCOCYANIN!$A:$A, [1]PHYCOCYANIN!$H:$H, ""),
  IF(_xlpm.val = 0, "", _xlpm.val)
)</f>
        <v/>
      </c>
      <c r="K37" s="5" t="str">
        <f>_xlfn.LET(
  _xlpm.key, $A37 &amp; "_" &amp; TEXT(K$2, "yyyy-mm-dd"),
  _xlpm.val, _xlfn.XLOOKUP(_xlpm.key, [1]PHYCOCYANIN!$A:$A, [1]PHYCOCYANIN!$H:$H, ""),
  IF(_xlpm.val = 0, "", _xlpm.val)
)</f>
        <v/>
      </c>
      <c r="L37" s="5" t="str">
        <f>_xlfn.LET(
  _xlpm.key, $A37 &amp; "_" &amp; TEXT(L$2, "yyyy-mm-dd"),
  _xlpm.val, _xlfn.XLOOKUP(_xlpm.key, [1]PHYCOCYANIN!$A:$A, [1]PHYCOCYANIN!$H:$H, ""),
  IF(_xlpm.val = 0, "", _xlpm.val)
)</f>
        <v/>
      </c>
      <c r="M37" s="5" t="str">
        <f>_xlfn.LET(
  _xlpm.key, $A37 &amp; "_" &amp; TEXT(M$2, "yyyy-mm-dd"),
  _xlpm.val, _xlfn.XLOOKUP(_xlpm.key, [1]PHYCOCYANIN!$A:$A, [1]PHYCOCYANIN!$H:$H, ""),
  IF(_xlpm.val = 0, "", _xlpm.val)
)</f>
        <v/>
      </c>
      <c r="N37" s="5" t="str">
        <f>_xlfn.LET(
  _xlpm.key, $A37 &amp; "_" &amp; TEXT(N$2, "yyyy-mm-dd"),
  _xlpm.val, _xlfn.XLOOKUP(_xlpm.key, [1]PHYCOCYANIN!$A:$A, [1]PHYCOCYANIN!$H:$H, ""),
  IF(_xlpm.val = 0, "", _xlpm.val)
)</f>
        <v/>
      </c>
      <c r="O37" s="5" t="str">
        <f>_xlfn.LET(
  _xlpm.key, $A37 &amp; "_" &amp; TEXT(O$2, "yyyy-mm-dd"),
  _xlpm.val, _xlfn.XLOOKUP(_xlpm.key, [1]PHYCOCYANIN!$A:$A, [1]PHYCOCYANIN!$H:$H, ""),
  IF(_xlpm.val = 0, "", _xlpm.val)
)</f>
        <v/>
      </c>
      <c r="P37" s="5" t="str">
        <f>_xlfn.LET(
  _xlpm.key, $A37 &amp; "_" &amp; TEXT(P$2, "yyyy-mm-dd"),
  _xlpm.val, _xlfn.XLOOKUP(_xlpm.key, [1]PHYCOCYANIN!$A:$A, [1]PHYCOCYANIN!$H:$H, ""),
  IF(_xlpm.val = 0, "", _xlpm.val)
)</f>
        <v/>
      </c>
      <c r="Q37" s="5" t="str">
        <f>_xlfn.LET(
  _xlpm.key, $A37 &amp; "_" &amp; TEXT(Q$2, "yyyy-mm-dd"),
  _xlpm.val, _xlfn.XLOOKUP(_xlpm.key, [1]PHYCOCYANIN!$A:$A, [1]PHYCOCYANIN!$H:$H, ""),
  IF(_xlpm.val = 0, "", _xlpm.val)
)</f>
        <v/>
      </c>
      <c r="R37" s="30" t="str">
        <f>_xlfn.XLOOKUP(A37,[1]SURVEY123!$L:$L,[1]SURVEY123!$AK:$AK,"",0,-1)</f>
        <v/>
      </c>
    </row>
    <row r="38" spans="1:18">
      <c r="A38" s="3" t="s">
        <v>41</v>
      </c>
      <c r="B38" s="32" t="str">
        <f>_xlfn.XLOOKUP($A38,[1]PHYCOCYANIN!$B:$B,[1]PHYCOCYANIN!$D:$D,"",,-1)</f>
        <v/>
      </c>
      <c r="C38" s="5" t="str">
        <f>_xlfn.LET(
  _xlpm.key, $A38 &amp; "_" &amp; TEXT(C$2, "yyyy-mm-dd"),
  _xlpm.val, _xlfn.XLOOKUP(_xlpm.key, [1]PHYCOCYANIN!$A:$A, [1]PHYCOCYANIN!$H:$H, ""),
  IF(_xlpm.val = 0, "", _xlpm.val)
)</f>
        <v/>
      </c>
      <c r="D38" s="5" t="str">
        <f>_xlfn.LET(
  _xlpm.key, $A38 &amp; "_" &amp; TEXT(D$2, "yyyy-mm-dd"),
  _xlpm.val, _xlfn.XLOOKUP(_xlpm.key, [1]PHYCOCYANIN!$A:$A, [1]PHYCOCYANIN!$H:$H, ""),
  IF(_xlpm.val = 0, "", _xlpm.val)
)</f>
        <v/>
      </c>
      <c r="E38" s="5" t="str">
        <f>_xlfn.LET(
  _xlpm.key, $A38 &amp; "_" &amp; TEXT(E$2, "yyyy-mm-dd"),
  _xlpm.val, _xlfn.XLOOKUP(_xlpm.key, [1]PHYCOCYANIN!$A:$A, [1]PHYCOCYANIN!$H:$H, ""),
  IF(_xlpm.val = 0, "", _xlpm.val)
)</f>
        <v/>
      </c>
      <c r="F38" s="5" t="str">
        <f>_xlfn.LET(
  _xlpm.key, $A38 &amp; "_" &amp; TEXT(F$2, "yyyy-mm-dd"),
  _xlpm.val, _xlfn.XLOOKUP(_xlpm.key, [1]PHYCOCYANIN!$A:$A, [1]PHYCOCYANIN!$H:$H, ""),
  IF(_xlpm.val = 0, "", _xlpm.val)
)</f>
        <v/>
      </c>
      <c r="G38" s="5" t="str">
        <f>_xlfn.LET(
  _xlpm.key, $A38 &amp; "_" &amp; TEXT(G$2, "yyyy-mm-dd"),
  _xlpm.val, _xlfn.XLOOKUP(_xlpm.key, [1]PHYCOCYANIN!$A:$A, [1]PHYCOCYANIN!$H:$H, ""),
  IF(_xlpm.val = 0, "", _xlpm.val)
)</f>
        <v/>
      </c>
      <c r="H38" s="5" t="str">
        <f>_xlfn.LET(
  _xlpm.key, $A38 &amp; "_" &amp; TEXT(H$2, "yyyy-mm-dd"),
  _xlpm.val, _xlfn.XLOOKUP(_xlpm.key, [1]PHYCOCYANIN!$A:$A, [1]PHYCOCYANIN!$H:$H, ""),
  IF(_xlpm.val = 0, "", _xlpm.val)
)</f>
        <v/>
      </c>
      <c r="I38" s="5" t="str">
        <f>_xlfn.LET(
  _xlpm.key, $A38 &amp; "_" &amp; TEXT(I$2, "yyyy-mm-dd"),
  _xlpm.val, _xlfn.XLOOKUP(_xlpm.key, [1]PHYCOCYANIN!$A:$A, [1]PHYCOCYANIN!$H:$H, ""),
  IF(_xlpm.val = 0, "", _xlpm.val)
)</f>
        <v/>
      </c>
      <c r="J38" s="5" t="str">
        <f>_xlfn.LET(
  _xlpm.key, $A38 &amp; "_" &amp; TEXT(J$2, "yyyy-mm-dd"),
  _xlpm.val, _xlfn.XLOOKUP(_xlpm.key, [1]PHYCOCYANIN!$A:$A, [1]PHYCOCYANIN!$H:$H, ""),
  IF(_xlpm.val = 0, "", _xlpm.val)
)</f>
        <v/>
      </c>
      <c r="K38" s="5" t="str">
        <f>_xlfn.LET(
  _xlpm.key, $A38 &amp; "_" &amp; TEXT(K$2, "yyyy-mm-dd"),
  _xlpm.val, _xlfn.XLOOKUP(_xlpm.key, [1]PHYCOCYANIN!$A:$A, [1]PHYCOCYANIN!$H:$H, ""),
  IF(_xlpm.val = 0, "", _xlpm.val)
)</f>
        <v/>
      </c>
      <c r="L38" s="5" t="str">
        <f>_xlfn.LET(
  _xlpm.key, $A38 &amp; "_" &amp; TEXT(L$2, "yyyy-mm-dd"),
  _xlpm.val, _xlfn.XLOOKUP(_xlpm.key, [1]PHYCOCYANIN!$A:$A, [1]PHYCOCYANIN!$H:$H, ""),
  IF(_xlpm.val = 0, "", _xlpm.val)
)</f>
        <v/>
      </c>
      <c r="M38" s="5" t="str">
        <f>_xlfn.LET(
  _xlpm.key, $A38 &amp; "_" &amp; TEXT(M$2, "yyyy-mm-dd"),
  _xlpm.val, _xlfn.XLOOKUP(_xlpm.key, [1]PHYCOCYANIN!$A:$A, [1]PHYCOCYANIN!$H:$H, ""),
  IF(_xlpm.val = 0, "", _xlpm.val)
)</f>
        <v/>
      </c>
      <c r="N38" s="5" t="str">
        <f>_xlfn.LET(
  _xlpm.key, $A38 &amp; "_" &amp; TEXT(N$2, "yyyy-mm-dd"),
  _xlpm.val, _xlfn.XLOOKUP(_xlpm.key, [1]PHYCOCYANIN!$A:$A, [1]PHYCOCYANIN!$H:$H, ""),
  IF(_xlpm.val = 0, "", _xlpm.val)
)</f>
        <v/>
      </c>
      <c r="O38" s="5" t="str">
        <f>_xlfn.LET(
  _xlpm.key, $A38 &amp; "_" &amp; TEXT(O$2, "yyyy-mm-dd"),
  _xlpm.val, _xlfn.XLOOKUP(_xlpm.key, [1]PHYCOCYANIN!$A:$A, [1]PHYCOCYANIN!$H:$H, ""),
  IF(_xlpm.val = 0, "", _xlpm.val)
)</f>
        <v/>
      </c>
      <c r="P38" s="5" t="str">
        <f>_xlfn.LET(
  _xlpm.key, $A38 &amp; "_" &amp; TEXT(P$2, "yyyy-mm-dd"),
  _xlpm.val, _xlfn.XLOOKUP(_xlpm.key, [1]PHYCOCYANIN!$A:$A, [1]PHYCOCYANIN!$H:$H, ""),
  IF(_xlpm.val = 0, "", _xlpm.val)
)</f>
        <v/>
      </c>
      <c r="Q38" s="5" t="str">
        <f>_xlfn.LET(
  _xlpm.key, $A38 &amp; "_" &amp; TEXT(Q$2, "yyyy-mm-dd"),
  _xlpm.val, _xlfn.XLOOKUP(_xlpm.key, [1]PHYCOCYANIN!$A:$A, [1]PHYCOCYANIN!$H:$H, ""),
  IF(_xlpm.val = 0, "", _xlpm.val)
)</f>
        <v/>
      </c>
      <c r="R38" s="30" t="str">
        <f>_xlfn.XLOOKUP(A38,[1]SURVEY123!$L:$L,[1]SURVEY123!$AK:$AK,"",0,-1)</f>
        <v/>
      </c>
    </row>
    <row r="39" spans="1:18">
      <c r="A39" s="3" t="s">
        <v>42</v>
      </c>
      <c r="B39" s="32" t="str">
        <f>_xlfn.XLOOKUP($A39,[1]PHYCOCYANIN!$B:$B,[1]PHYCOCYANIN!$D:$D,"",,-1)</f>
        <v/>
      </c>
      <c r="C39" s="5" t="str">
        <f>_xlfn.LET(
  _xlpm.key, $A39 &amp; "_" &amp; TEXT(C$2, "yyyy-mm-dd"),
  _xlpm.val, _xlfn.XLOOKUP(_xlpm.key, [1]PHYCOCYANIN!$A:$A, [1]PHYCOCYANIN!$H:$H, ""),
  IF(_xlpm.val = 0, "", _xlpm.val)
)</f>
        <v/>
      </c>
      <c r="D39" s="5" t="str">
        <f>_xlfn.LET(
  _xlpm.key, $A39 &amp; "_" &amp; TEXT(D$2, "yyyy-mm-dd"),
  _xlpm.val, _xlfn.XLOOKUP(_xlpm.key, [1]PHYCOCYANIN!$A:$A, [1]PHYCOCYANIN!$H:$H, ""),
  IF(_xlpm.val = 0, "", _xlpm.val)
)</f>
        <v/>
      </c>
      <c r="E39" s="5" t="str">
        <f>_xlfn.LET(
  _xlpm.key, $A39 &amp; "_" &amp; TEXT(E$2, "yyyy-mm-dd"),
  _xlpm.val, _xlfn.XLOOKUP(_xlpm.key, [1]PHYCOCYANIN!$A:$A, [1]PHYCOCYANIN!$H:$H, ""),
  IF(_xlpm.val = 0, "", _xlpm.val)
)</f>
        <v/>
      </c>
      <c r="F39" s="5" t="str">
        <f>_xlfn.LET(
  _xlpm.key, $A39 &amp; "_" &amp; TEXT(F$2, "yyyy-mm-dd"),
  _xlpm.val, _xlfn.XLOOKUP(_xlpm.key, [1]PHYCOCYANIN!$A:$A, [1]PHYCOCYANIN!$H:$H, ""),
  IF(_xlpm.val = 0, "", _xlpm.val)
)</f>
        <v/>
      </c>
      <c r="G39" s="5" t="str">
        <f>_xlfn.LET(
  _xlpm.key, $A39 &amp; "_" &amp; TEXT(G$2, "yyyy-mm-dd"),
  _xlpm.val, _xlfn.XLOOKUP(_xlpm.key, [1]PHYCOCYANIN!$A:$A, [1]PHYCOCYANIN!$H:$H, ""),
  IF(_xlpm.val = 0, "", _xlpm.val)
)</f>
        <v/>
      </c>
      <c r="H39" s="5" t="str">
        <f>_xlfn.LET(
  _xlpm.key, $A39 &amp; "_" &amp; TEXT(H$2, "yyyy-mm-dd"),
  _xlpm.val, _xlfn.XLOOKUP(_xlpm.key, [1]PHYCOCYANIN!$A:$A, [1]PHYCOCYANIN!$H:$H, ""),
  IF(_xlpm.val = 0, "", _xlpm.val)
)</f>
        <v/>
      </c>
      <c r="I39" s="5" t="str">
        <f>_xlfn.LET(
  _xlpm.key, $A39 &amp; "_" &amp; TEXT(I$2, "yyyy-mm-dd"),
  _xlpm.val, _xlfn.XLOOKUP(_xlpm.key, [1]PHYCOCYANIN!$A:$A, [1]PHYCOCYANIN!$H:$H, ""),
  IF(_xlpm.val = 0, "", _xlpm.val)
)</f>
        <v/>
      </c>
      <c r="J39" s="5" t="str">
        <f>_xlfn.LET(
  _xlpm.key, $A39 &amp; "_" &amp; TEXT(J$2, "yyyy-mm-dd"),
  _xlpm.val, _xlfn.XLOOKUP(_xlpm.key, [1]PHYCOCYANIN!$A:$A, [1]PHYCOCYANIN!$H:$H, ""),
  IF(_xlpm.val = 0, "", _xlpm.val)
)</f>
        <v/>
      </c>
      <c r="K39" s="5" t="str">
        <f>_xlfn.LET(
  _xlpm.key, $A39 &amp; "_" &amp; TEXT(K$2, "yyyy-mm-dd"),
  _xlpm.val, _xlfn.XLOOKUP(_xlpm.key, [1]PHYCOCYANIN!$A:$A, [1]PHYCOCYANIN!$H:$H, ""),
  IF(_xlpm.val = 0, "", _xlpm.val)
)</f>
        <v/>
      </c>
      <c r="L39" s="5" t="str">
        <f>_xlfn.LET(
  _xlpm.key, $A39 &amp; "_" &amp; TEXT(L$2, "yyyy-mm-dd"),
  _xlpm.val, _xlfn.XLOOKUP(_xlpm.key, [1]PHYCOCYANIN!$A:$A, [1]PHYCOCYANIN!$H:$H, ""),
  IF(_xlpm.val = 0, "", _xlpm.val)
)</f>
        <v/>
      </c>
      <c r="M39" s="5" t="str">
        <f>_xlfn.LET(
  _xlpm.key, $A39 &amp; "_" &amp; TEXT(M$2, "yyyy-mm-dd"),
  _xlpm.val, _xlfn.XLOOKUP(_xlpm.key, [1]PHYCOCYANIN!$A:$A, [1]PHYCOCYANIN!$H:$H, ""),
  IF(_xlpm.val = 0, "", _xlpm.val)
)</f>
        <v/>
      </c>
      <c r="N39" s="5" t="str">
        <f>_xlfn.LET(
  _xlpm.key, $A39 &amp; "_" &amp; TEXT(N$2, "yyyy-mm-dd"),
  _xlpm.val, _xlfn.XLOOKUP(_xlpm.key, [1]PHYCOCYANIN!$A:$A, [1]PHYCOCYANIN!$H:$H, ""),
  IF(_xlpm.val = 0, "", _xlpm.val)
)</f>
        <v/>
      </c>
      <c r="O39" s="5" t="str">
        <f>_xlfn.LET(
  _xlpm.key, $A39 &amp; "_" &amp; TEXT(O$2, "yyyy-mm-dd"),
  _xlpm.val, _xlfn.XLOOKUP(_xlpm.key, [1]PHYCOCYANIN!$A:$A, [1]PHYCOCYANIN!$H:$H, ""),
  IF(_xlpm.val = 0, "", _xlpm.val)
)</f>
        <v/>
      </c>
      <c r="P39" s="5" t="str">
        <f>_xlfn.LET(
  _xlpm.key, $A39 &amp; "_" &amp; TEXT(P$2, "yyyy-mm-dd"),
  _xlpm.val, _xlfn.XLOOKUP(_xlpm.key, [1]PHYCOCYANIN!$A:$A, [1]PHYCOCYANIN!$H:$H, ""),
  IF(_xlpm.val = 0, "", _xlpm.val)
)</f>
        <v/>
      </c>
      <c r="Q39" s="5" t="str">
        <f>_xlfn.LET(
  _xlpm.key, $A39 &amp; "_" &amp; TEXT(Q$2, "yyyy-mm-dd"),
  _xlpm.val, _xlfn.XLOOKUP(_xlpm.key, [1]PHYCOCYANIN!$A:$A, [1]PHYCOCYANIN!$H:$H, ""),
  IF(_xlpm.val = 0, "", _xlpm.val)
)</f>
        <v/>
      </c>
      <c r="R39" s="30" t="str">
        <f>_xlfn.XLOOKUP(A39,[1]SURVEY123!$L:$L,[1]SURVEY123!$AK:$AK,"",0,-1)</f>
        <v/>
      </c>
    </row>
    <row r="40" spans="1:18">
      <c r="A40" s="3" t="s">
        <v>43</v>
      </c>
      <c r="B40" s="32" t="str">
        <f>_xlfn.XLOOKUP($A40,[1]PHYCOCYANIN!$B:$B,[1]PHYCOCYANIN!$D:$D,"",,-1)</f>
        <v/>
      </c>
      <c r="C40" s="5" t="str">
        <f>_xlfn.LET(
  _xlpm.key, $A40 &amp; "_" &amp; TEXT(C$2, "yyyy-mm-dd"),
  _xlpm.val, _xlfn.XLOOKUP(_xlpm.key, [1]PHYCOCYANIN!$A:$A, [1]PHYCOCYANIN!$H:$H, ""),
  IF(_xlpm.val = 0, "", _xlpm.val)
)</f>
        <v/>
      </c>
      <c r="D40" s="5" t="str">
        <f>_xlfn.LET(
  _xlpm.key, $A40 &amp; "_" &amp; TEXT(D$2, "yyyy-mm-dd"),
  _xlpm.val, _xlfn.XLOOKUP(_xlpm.key, [1]PHYCOCYANIN!$A:$A, [1]PHYCOCYANIN!$H:$H, ""),
  IF(_xlpm.val = 0, "", _xlpm.val)
)</f>
        <v/>
      </c>
      <c r="E40" s="5" t="str">
        <f>_xlfn.LET(
  _xlpm.key, $A40 &amp; "_" &amp; TEXT(E$2, "yyyy-mm-dd"),
  _xlpm.val, _xlfn.XLOOKUP(_xlpm.key, [1]PHYCOCYANIN!$A:$A, [1]PHYCOCYANIN!$H:$H, ""),
  IF(_xlpm.val = 0, "", _xlpm.val)
)</f>
        <v/>
      </c>
      <c r="F40" s="5" t="str">
        <f>_xlfn.LET(
  _xlpm.key, $A40 &amp; "_" &amp; TEXT(F$2, "yyyy-mm-dd"),
  _xlpm.val, _xlfn.XLOOKUP(_xlpm.key, [1]PHYCOCYANIN!$A:$A, [1]PHYCOCYANIN!$H:$H, ""),
  IF(_xlpm.val = 0, "", _xlpm.val)
)</f>
        <v/>
      </c>
      <c r="G40" s="5" t="str">
        <f>_xlfn.LET(
  _xlpm.key, $A40 &amp; "_" &amp; TEXT(G$2, "yyyy-mm-dd"),
  _xlpm.val, _xlfn.XLOOKUP(_xlpm.key, [1]PHYCOCYANIN!$A:$A, [1]PHYCOCYANIN!$H:$H, ""),
  IF(_xlpm.val = 0, "", _xlpm.val)
)</f>
        <v/>
      </c>
      <c r="H40" s="5" t="str">
        <f>_xlfn.LET(
  _xlpm.key, $A40 &amp; "_" &amp; TEXT(H$2, "yyyy-mm-dd"),
  _xlpm.val, _xlfn.XLOOKUP(_xlpm.key, [1]PHYCOCYANIN!$A:$A, [1]PHYCOCYANIN!$H:$H, ""),
  IF(_xlpm.val = 0, "", _xlpm.val)
)</f>
        <v/>
      </c>
      <c r="I40" s="5" t="str">
        <f>_xlfn.LET(
  _xlpm.key, $A40 &amp; "_" &amp; TEXT(I$2, "yyyy-mm-dd"),
  _xlpm.val, _xlfn.XLOOKUP(_xlpm.key, [1]PHYCOCYANIN!$A:$A, [1]PHYCOCYANIN!$H:$H, ""),
  IF(_xlpm.val = 0, "", _xlpm.val)
)</f>
        <v/>
      </c>
      <c r="J40" s="5" t="str">
        <f>_xlfn.LET(
  _xlpm.key, $A40 &amp; "_" &amp; TEXT(J$2, "yyyy-mm-dd"),
  _xlpm.val, _xlfn.XLOOKUP(_xlpm.key, [1]PHYCOCYANIN!$A:$A, [1]PHYCOCYANIN!$H:$H, ""),
  IF(_xlpm.val = 0, "", _xlpm.val)
)</f>
        <v/>
      </c>
      <c r="K40" s="5" t="str">
        <f>_xlfn.LET(
  _xlpm.key, $A40 &amp; "_" &amp; TEXT(K$2, "yyyy-mm-dd"),
  _xlpm.val, _xlfn.XLOOKUP(_xlpm.key, [1]PHYCOCYANIN!$A:$A, [1]PHYCOCYANIN!$H:$H, ""),
  IF(_xlpm.val = 0, "", _xlpm.val)
)</f>
        <v/>
      </c>
      <c r="L40" s="5" t="str">
        <f>_xlfn.LET(
  _xlpm.key, $A40 &amp; "_" &amp; TEXT(L$2, "yyyy-mm-dd"),
  _xlpm.val, _xlfn.XLOOKUP(_xlpm.key, [1]PHYCOCYANIN!$A:$A, [1]PHYCOCYANIN!$H:$H, ""),
  IF(_xlpm.val = 0, "", _xlpm.val)
)</f>
        <v/>
      </c>
      <c r="M40" s="5" t="str">
        <f>_xlfn.LET(
  _xlpm.key, $A40 &amp; "_" &amp; TEXT(M$2, "yyyy-mm-dd"),
  _xlpm.val, _xlfn.XLOOKUP(_xlpm.key, [1]PHYCOCYANIN!$A:$A, [1]PHYCOCYANIN!$H:$H, ""),
  IF(_xlpm.val = 0, "", _xlpm.val)
)</f>
        <v/>
      </c>
      <c r="N40" s="5" t="str">
        <f>_xlfn.LET(
  _xlpm.key, $A40 &amp; "_" &amp; TEXT(N$2, "yyyy-mm-dd"),
  _xlpm.val, _xlfn.XLOOKUP(_xlpm.key, [1]PHYCOCYANIN!$A:$A, [1]PHYCOCYANIN!$H:$H, ""),
  IF(_xlpm.val = 0, "", _xlpm.val)
)</f>
        <v/>
      </c>
      <c r="O40" s="5" t="str">
        <f>_xlfn.LET(
  _xlpm.key, $A40 &amp; "_" &amp; TEXT(O$2, "yyyy-mm-dd"),
  _xlpm.val, _xlfn.XLOOKUP(_xlpm.key, [1]PHYCOCYANIN!$A:$A, [1]PHYCOCYANIN!$H:$H, ""),
  IF(_xlpm.val = 0, "", _xlpm.val)
)</f>
        <v/>
      </c>
      <c r="P40" s="5" t="str">
        <f>_xlfn.LET(
  _xlpm.key, $A40 &amp; "_" &amp; TEXT(P$2, "yyyy-mm-dd"),
  _xlpm.val, _xlfn.XLOOKUP(_xlpm.key, [1]PHYCOCYANIN!$A:$A, [1]PHYCOCYANIN!$H:$H, ""),
  IF(_xlpm.val = 0, "", _xlpm.val)
)</f>
        <v/>
      </c>
      <c r="Q40" s="5" t="str">
        <f>_xlfn.LET(
  _xlpm.key, $A40 &amp; "_" &amp; TEXT(Q$2, "yyyy-mm-dd"),
  _xlpm.val, _xlfn.XLOOKUP(_xlpm.key, [1]PHYCOCYANIN!$A:$A, [1]PHYCOCYANIN!$H:$H, ""),
  IF(_xlpm.val = 0, "", _xlpm.val)
)</f>
        <v/>
      </c>
      <c r="R40" s="30" t="str">
        <f>_xlfn.XLOOKUP(A40,[1]SURVEY123!$L:$L,[1]SURVEY123!$AK:$AK,"",0,-1)</f>
        <v/>
      </c>
    </row>
    <row r="41" spans="1:18">
      <c r="A41" s="3" t="s">
        <v>44</v>
      </c>
      <c r="B41" s="32">
        <f>_xlfn.XLOOKUP($A41,[1]PHYCOCYANIN!$B:$B,[1]PHYCOCYANIN!$D:$D,"",,-1)</f>
        <v>45859</v>
      </c>
      <c r="C41" s="5" t="str">
        <f>_xlfn.LET(
  _xlpm.key, $A41 &amp; "_" &amp; TEXT(C$2, "yyyy-mm-dd"),
  _xlpm.val, _xlfn.XLOOKUP(_xlpm.key, [1]PHYCOCYANIN!$A:$A, [1]PHYCOCYANIN!$H:$H, ""),
  IF(_xlpm.val = 0, "", _xlpm.val)
)</f>
        <v/>
      </c>
      <c r="D41" s="5" t="str">
        <f>_xlfn.LET(
  _xlpm.key, $A41 &amp; "_" &amp; TEXT(D$2, "yyyy-mm-dd"),
  _xlpm.val, _xlfn.XLOOKUP(_xlpm.key, [1]PHYCOCYANIN!$A:$A, [1]PHYCOCYANIN!$H:$H, ""),
  IF(_xlpm.val = 0, "", _xlpm.val)
)</f>
        <v/>
      </c>
      <c r="E41" s="5" t="str">
        <f>_xlfn.LET(
  _xlpm.key, $A41 &amp; "_" &amp; TEXT(E$2, "yyyy-mm-dd"),
  _xlpm.val, _xlfn.XLOOKUP(_xlpm.key, [1]PHYCOCYANIN!$A:$A, [1]PHYCOCYANIN!$H:$H, ""),
  IF(_xlpm.val = 0, "", _xlpm.val)
)</f>
        <v/>
      </c>
      <c r="F41" s="5" t="str">
        <f>_xlfn.LET(
  _xlpm.key, $A41 &amp; "_" &amp; TEXT(F$2, "yyyy-mm-dd"),
  _xlpm.val, _xlfn.XLOOKUP(_xlpm.key, [1]PHYCOCYANIN!$A:$A, [1]PHYCOCYANIN!$H:$H, ""),
  IF(_xlpm.val = 0, "", _xlpm.val)
)</f>
        <v/>
      </c>
      <c r="G41" s="5" t="str">
        <f>_xlfn.LET(
  _xlpm.key, $A41 &amp; "_" &amp; TEXT(G$2, "yyyy-mm-dd"),
  _xlpm.val, _xlfn.XLOOKUP(_xlpm.key, [1]PHYCOCYANIN!$A:$A, [1]PHYCOCYANIN!$H:$H, ""),
  IF(_xlpm.val = 0, "", _xlpm.val)
)</f>
        <v/>
      </c>
      <c r="H41" s="5" t="str">
        <f>_xlfn.LET(
  _xlpm.key, $A41 &amp; "_" &amp; TEXT(H$2, "yyyy-mm-dd"),
  _xlpm.val, _xlfn.XLOOKUP(_xlpm.key, [1]PHYCOCYANIN!$A:$A, [1]PHYCOCYANIN!$H:$H, ""),
  IF(_xlpm.val = 0, "", _xlpm.val)
)</f>
        <v/>
      </c>
      <c r="I41" s="5" t="str">
        <f>_xlfn.LET(
  _xlpm.key, $A41 &amp; "_" &amp; TEXT(I$2, "yyyy-mm-dd"),
  _xlpm.val, _xlfn.XLOOKUP(_xlpm.key, [1]PHYCOCYANIN!$A:$A, [1]PHYCOCYANIN!$H:$H, ""),
  IF(_xlpm.val = 0, "", _xlpm.val)
)</f>
        <v/>
      </c>
      <c r="J41" s="5" t="str">
        <f>_xlfn.LET(
  _xlpm.key, $A41 &amp; "_" &amp; TEXT(J$2, "yyyy-mm-dd"),
  _xlpm.val, _xlfn.XLOOKUP(_xlpm.key, [1]PHYCOCYANIN!$A:$A, [1]PHYCOCYANIN!$H:$H, ""),
  IF(_xlpm.val = 0, "", _xlpm.val)
)</f>
        <v/>
      </c>
      <c r="K41" s="5" t="str">
        <f>_xlfn.LET(
  _xlpm.key, $A41 &amp; "_" &amp; TEXT(K$2, "yyyy-mm-dd"),
  _xlpm.val, _xlfn.XLOOKUP(_xlpm.key, [1]PHYCOCYANIN!$A:$A, [1]PHYCOCYANIN!$H:$H, ""),
  IF(_xlpm.val = 0, "", _xlpm.val)
)</f>
        <v/>
      </c>
      <c r="L41" s="5" t="str">
        <f>_xlfn.LET(
  _xlpm.key, $A41 &amp; "_" &amp; TEXT(L$2, "yyyy-mm-dd"),
  _xlpm.val, _xlfn.XLOOKUP(_xlpm.key, [1]PHYCOCYANIN!$A:$A, [1]PHYCOCYANIN!$H:$H, ""),
  IF(_xlpm.val = 0, "", _xlpm.val)
)</f>
        <v/>
      </c>
      <c r="M41" s="5" t="str">
        <f>_xlfn.LET(
  _xlpm.key, $A41 &amp; "_" &amp; TEXT(M$2, "yyyy-mm-dd"),
  _xlpm.val, _xlfn.XLOOKUP(_xlpm.key, [1]PHYCOCYANIN!$A:$A, [1]PHYCOCYANIN!$H:$H, ""),
  IF(_xlpm.val = 0, "", _xlpm.val)
)</f>
        <v/>
      </c>
      <c r="N41" s="5" t="str">
        <f>_xlfn.LET(
  _xlpm.key, $A41 &amp; "_" &amp; TEXT(N$2, "yyyy-mm-dd"),
  _xlpm.val, _xlfn.XLOOKUP(_xlpm.key, [1]PHYCOCYANIN!$A:$A, [1]PHYCOCYANIN!$H:$H, ""),
  IF(_xlpm.val = 0, "", _xlpm.val)
)</f>
        <v/>
      </c>
      <c r="O41" s="5" t="str">
        <f>_xlfn.LET(
  _xlpm.key, $A41 &amp; "_" &amp; TEXT(O$2, "yyyy-mm-dd"),
  _xlpm.val, _xlfn.XLOOKUP(_xlpm.key, [1]PHYCOCYANIN!$A:$A, [1]PHYCOCYANIN!$H:$H, ""),
  IF(_xlpm.val = 0, "", _xlpm.val)
)</f>
        <v/>
      </c>
      <c r="P41" s="5" t="str">
        <f>_xlfn.LET(
  _xlpm.key, $A41 &amp; "_" &amp; TEXT(P$2, "yyyy-mm-dd"),
  _xlpm.val, _xlfn.XLOOKUP(_xlpm.key, [1]PHYCOCYANIN!$A:$A, [1]PHYCOCYANIN!$H:$H, ""),
  IF(_xlpm.val = 0, "", _xlpm.val)
)</f>
        <v/>
      </c>
      <c r="Q41" s="5" t="str">
        <f>_xlfn.LET(
  _xlpm.key, $A41 &amp; "_" &amp; TEXT(Q$2, "yyyy-mm-dd"),
  _xlpm.val, _xlfn.XLOOKUP(_xlpm.key, [1]PHYCOCYANIN!$A:$A, [1]PHYCOCYANIN!$H:$H, ""),
  IF(_xlpm.val = 0, "", _xlpm.val)
)</f>
        <v/>
      </c>
      <c r="R41" s="30" t="str">
        <f>_xlfn.XLOOKUP(A41,[1]SURVEY123!$L:$L,[1]SURVEY123!$AK:$AK,"",0,-1)</f>
        <v/>
      </c>
    </row>
    <row r="42" spans="1:18">
      <c r="A42" s="3" t="s">
        <v>45</v>
      </c>
      <c r="B42" s="32" t="str">
        <f>_xlfn.XLOOKUP($A42,[1]PHYCOCYANIN!$B:$B,[1]PHYCOCYANIN!$D:$D,"",,-1)</f>
        <v/>
      </c>
      <c r="C42" s="5" t="str">
        <f>_xlfn.LET(
  _xlpm.key, $A42 &amp; "_" &amp; TEXT(C$2, "yyyy-mm-dd"),
  _xlpm.val, _xlfn.XLOOKUP(_xlpm.key, [1]PHYCOCYANIN!$A:$A, [1]PHYCOCYANIN!$H:$H, ""),
  IF(_xlpm.val = 0, "", _xlpm.val)
)</f>
        <v/>
      </c>
      <c r="D42" s="5" t="str">
        <f>_xlfn.LET(
  _xlpm.key, $A42 &amp; "_" &amp; TEXT(D$2, "yyyy-mm-dd"),
  _xlpm.val, _xlfn.XLOOKUP(_xlpm.key, [1]PHYCOCYANIN!$A:$A, [1]PHYCOCYANIN!$H:$H, ""),
  IF(_xlpm.val = 0, "", _xlpm.val)
)</f>
        <v/>
      </c>
      <c r="E42" s="5" t="str">
        <f>_xlfn.LET(
  _xlpm.key, $A42 &amp; "_" &amp; TEXT(E$2, "yyyy-mm-dd"),
  _xlpm.val, _xlfn.XLOOKUP(_xlpm.key, [1]PHYCOCYANIN!$A:$A, [1]PHYCOCYANIN!$H:$H, ""),
  IF(_xlpm.val = 0, "", _xlpm.val)
)</f>
        <v/>
      </c>
      <c r="F42" s="5" t="str">
        <f>_xlfn.LET(
  _xlpm.key, $A42 &amp; "_" &amp; TEXT(F$2, "yyyy-mm-dd"),
  _xlpm.val, _xlfn.XLOOKUP(_xlpm.key, [1]PHYCOCYANIN!$A:$A, [1]PHYCOCYANIN!$H:$H, ""),
  IF(_xlpm.val = 0, "", _xlpm.val)
)</f>
        <v/>
      </c>
      <c r="G42" s="5" t="str">
        <f>_xlfn.LET(
  _xlpm.key, $A42 &amp; "_" &amp; TEXT(G$2, "yyyy-mm-dd"),
  _xlpm.val, _xlfn.XLOOKUP(_xlpm.key, [1]PHYCOCYANIN!$A:$A, [1]PHYCOCYANIN!$H:$H, ""),
  IF(_xlpm.val = 0, "", _xlpm.val)
)</f>
        <v/>
      </c>
      <c r="H42" s="5" t="str">
        <f>_xlfn.LET(
  _xlpm.key, $A42 &amp; "_" &amp; TEXT(H$2, "yyyy-mm-dd"),
  _xlpm.val, _xlfn.XLOOKUP(_xlpm.key, [1]PHYCOCYANIN!$A:$A, [1]PHYCOCYANIN!$H:$H, ""),
  IF(_xlpm.val = 0, "", _xlpm.val)
)</f>
        <v/>
      </c>
      <c r="I42" s="5" t="str">
        <f>_xlfn.LET(
  _xlpm.key, $A42 &amp; "_" &amp; TEXT(I$2, "yyyy-mm-dd"),
  _xlpm.val, _xlfn.XLOOKUP(_xlpm.key, [1]PHYCOCYANIN!$A:$A, [1]PHYCOCYANIN!$H:$H, ""),
  IF(_xlpm.val = 0, "", _xlpm.val)
)</f>
        <v/>
      </c>
      <c r="J42" s="5" t="str">
        <f>_xlfn.LET(
  _xlpm.key, $A42 &amp; "_" &amp; TEXT(J$2, "yyyy-mm-dd"),
  _xlpm.val, _xlfn.XLOOKUP(_xlpm.key, [1]PHYCOCYANIN!$A:$A, [1]PHYCOCYANIN!$H:$H, ""),
  IF(_xlpm.val = 0, "", _xlpm.val)
)</f>
        <v/>
      </c>
      <c r="K42" s="5" t="str">
        <f>_xlfn.LET(
  _xlpm.key, $A42 &amp; "_" &amp; TEXT(K$2, "yyyy-mm-dd"),
  _xlpm.val, _xlfn.XLOOKUP(_xlpm.key, [1]PHYCOCYANIN!$A:$A, [1]PHYCOCYANIN!$H:$H, ""),
  IF(_xlpm.val = 0, "", _xlpm.val)
)</f>
        <v/>
      </c>
      <c r="L42" s="5" t="str">
        <f>_xlfn.LET(
  _xlpm.key, $A42 &amp; "_" &amp; TEXT(L$2, "yyyy-mm-dd"),
  _xlpm.val, _xlfn.XLOOKUP(_xlpm.key, [1]PHYCOCYANIN!$A:$A, [1]PHYCOCYANIN!$H:$H, ""),
  IF(_xlpm.val = 0, "", _xlpm.val)
)</f>
        <v/>
      </c>
      <c r="M42" s="5" t="str">
        <f>_xlfn.LET(
  _xlpm.key, $A42 &amp; "_" &amp; TEXT(M$2, "yyyy-mm-dd"),
  _xlpm.val, _xlfn.XLOOKUP(_xlpm.key, [1]PHYCOCYANIN!$A:$A, [1]PHYCOCYANIN!$H:$H, ""),
  IF(_xlpm.val = 0, "", _xlpm.val)
)</f>
        <v/>
      </c>
      <c r="N42" s="5" t="str">
        <f>_xlfn.LET(
  _xlpm.key, $A42 &amp; "_" &amp; TEXT(N$2, "yyyy-mm-dd"),
  _xlpm.val, _xlfn.XLOOKUP(_xlpm.key, [1]PHYCOCYANIN!$A:$A, [1]PHYCOCYANIN!$H:$H, ""),
  IF(_xlpm.val = 0, "", _xlpm.val)
)</f>
        <v/>
      </c>
      <c r="O42" s="5" t="str">
        <f>_xlfn.LET(
  _xlpm.key, $A42 &amp; "_" &amp; TEXT(O$2, "yyyy-mm-dd"),
  _xlpm.val, _xlfn.XLOOKUP(_xlpm.key, [1]PHYCOCYANIN!$A:$A, [1]PHYCOCYANIN!$H:$H, ""),
  IF(_xlpm.val = 0, "", _xlpm.val)
)</f>
        <v/>
      </c>
      <c r="P42" s="5" t="str">
        <f>_xlfn.LET(
  _xlpm.key, $A42 &amp; "_" &amp; TEXT(P$2, "yyyy-mm-dd"),
  _xlpm.val, _xlfn.XLOOKUP(_xlpm.key, [1]PHYCOCYANIN!$A:$A, [1]PHYCOCYANIN!$H:$H, ""),
  IF(_xlpm.val = 0, "", _xlpm.val)
)</f>
        <v/>
      </c>
      <c r="Q42" s="5" t="str">
        <f>_xlfn.LET(
  _xlpm.key, $A42 &amp; "_" &amp; TEXT(Q$2, "yyyy-mm-dd"),
  _xlpm.val, _xlfn.XLOOKUP(_xlpm.key, [1]PHYCOCYANIN!$A:$A, [1]PHYCOCYANIN!$H:$H, ""),
  IF(_xlpm.val = 0, "", _xlpm.val)
)</f>
        <v/>
      </c>
      <c r="R42" s="30" t="str">
        <f>_xlfn.XLOOKUP(A42,[1]SURVEY123!$L:$L,[1]SURVEY123!$AK:$AK,"",0,-1)</f>
        <v/>
      </c>
    </row>
    <row r="43" spans="1:18">
      <c r="A43" s="3" t="s">
        <v>46</v>
      </c>
      <c r="B43" s="32" t="str">
        <f>_xlfn.XLOOKUP($A43,[1]PHYCOCYANIN!$B:$B,[1]PHYCOCYANIN!$D:$D,"",,-1)</f>
        <v/>
      </c>
      <c r="C43" s="5" t="str">
        <f>_xlfn.LET(
  _xlpm.key, $A43 &amp; "_" &amp; TEXT(C$2, "yyyy-mm-dd"),
  _xlpm.val, _xlfn.XLOOKUP(_xlpm.key, [1]PHYCOCYANIN!$A:$A, [1]PHYCOCYANIN!$H:$H, ""),
  IF(_xlpm.val = 0, "", _xlpm.val)
)</f>
        <v/>
      </c>
      <c r="D43" s="5" t="str">
        <f>_xlfn.LET(
  _xlpm.key, $A43 &amp; "_" &amp; TEXT(D$2, "yyyy-mm-dd"),
  _xlpm.val, _xlfn.XLOOKUP(_xlpm.key, [1]PHYCOCYANIN!$A:$A, [1]PHYCOCYANIN!$H:$H, ""),
  IF(_xlpm.val = 0, "", _xlpm.val)
)</f>
        <v/>
      </c>
      <c r="E43" s="5" t="str">
        <f>_xlfn.LET(
  _xlpm.key, $A43 &amp; "_" &amp; TEXT(E$2, "yyyy-mm-dd"),
  _xlpm.val, _xlfn.XLOOKUP(_xlpm.key, [1]PHYCOCYANIN!$A:$A, [1]PHYCOCYANIN!$H:$H, ""),
  IF(_xlpm.val = 0, "", _xlpm.val)
)</f>
        <v/>
      </c>
      <c r="F43" s="5" t="str">
        <f>_xlfn.LET(
  _xlpm.key, $A43 &amp; "_" &amp; TEXT(F$2, "yyyy-mm-dd"),
  _xlpm.val, _xlfn.XLOOKUP(_xlpm.key, [1]PHYCOCYANIN!$A:$A, [1]PHYCOCYANIN!$H:$H, ""),
  IF(_xlpm.val = 0, "", _xlpm.val)
)</f>
        <v/>
      </c>
      <c r="G43" s="5" t="str">
        <f>_xlfn.LET(
  _xlpm.key, $A43 &amp; "_" &amp; TEXT(G$2, "yyyy-mm-dd"),
  _xlpm.val, _xlfn.XLOOKUP(_xlpm.key, [1]PHYCOCYANIN!$A:$A, [1]PHYCOCYANIN!$H:$H, ""),
  IF(_xlpm.val = 0, "", _xlpm.val)
)</f>
        <v/>
      </c>
      <c r="H43" s="5" t="str">
        <f>_xlfn.LET(
  _xlpm.key, $A43 &amp; "_" &amp; TEXT(H$2, "yyyy-mm-dd"),
  _xlpm.val, _xlfn.XLOOKUP(_xlpm.key, [1]PHYCOCYANIN!$A:$A, [1]PHYCOCYANIN!$H:$H, ""),
  IF(_xlpm.val = 0, "", _xlpm.val)
)</f>
        <v/>
      </c>
      <c r="I43" s="5" t="str">
        <f>_xlfn.LET(
  _xlpm.key, $A43 &amp; "_" &amp; TEXT(I$2, "yyyy-mm-dd"),
  _xlpm.val, _xlfn.XLOOKUP(_xlpm.key, [1]PHYCOCYANIN!$A:$A, [1]PHYCOCYANIN!$H:$H, ""),
  IF(_xlpm.val = 0, "", _xlpm.val)
)</f>
        <v/>
      </c>
      <c r="J43" s="5" t="str">
        <f>_xlfn.LET(
  _xlpm.key, $A43 &amp; "_" &amp; TEXT(J$2, "yyyy-mm-dd"),
  _xlpm.val, _xlfn.XLOOKUP(_xlpm.key, [1]PHYCOCYANIN!$A:$A, [1]PHYCOCYANIN!$H:$H, ""),
  IF(_xlpm.val = 0, "", _xlpm.val)
)</f>
        <v/>
      </c>
      <c r="K43" s="5" t="str">
        <f>_xlfn.LET(
  _xlpm.key, $A43 &amp; "_" &amp; TEXT(K$2, "yyyy-mm-dd"),
  _xlpm.val, _xlfn.XLOOKUP(_xlpm.key, [1]PHYCOCYANIN!$A:$A, [1]PHYCOCYANIN!$H:$H, ""),
  IF(_xlpm.val = 0, "", _xlpm.val)
)</f>
        <v/>
      </c>
      <c r="L43" s="5" t="str">
        <f>_xlfn.LET(
  _xlpm.key, $A43 &amp; "_" &amp; TEXT(L$2, "yyyy-mm-dd"),
  _xlpm.val, _xlfn.XLOOKUP(_xlpm.key, [1]PHYCOCYANIN!$A:$A, [1]PHYCOCYANIN!$H:$H, ""),
  IF(_xlpm.val = 0, "", _xlpm.val)
)</f>
        <v/>
      </c>
      <c r="M43" s="5" t="str">
        <f>_xlfn.LET(
  _xlpm.key, $A43 &amp; "_" &amp; TEXT(M$2, "yyyy-mm-dd"),
  _xlpm.val, _xlfn.XLOOKUP(_xlpm.key, [1]PHYCOCYANIN!$A:$A, [1]PHYCOCYANIN!$H:$H, ""),
  IF(_xlpm.val = 0, "", _xlpm.val)
)</f>
        <v/>
      </c>
      <c r="N43" s="5" t="str">
        <f>_xlfn.LET(
  _xlpm.key, $A43 &amp; "_" &amp; TEXT(N$2, "yyyy-mm-dd"),
  _xlpm.val, _xlfn.XLOOKUP(_xlpm.key, [1]PHYCOCYANIN!$A:$A, [1]PHYCOCYANIN!$H:$H, ""),
  IF(_xlpm.val = 0, "", _xlpm.val)
)</f>
        <v/>
      </c>
      <c r="O43" s="5" t="str">
        <f>_xlfn.LET(
  _xlpm.key, $A43 &amp; "_" &amp; TEXT(O$2, "yyyy-mm-dd"),
  _xlpm.val, _xlfn.XLOOKUP(_xlpm.key, [1]PHYCOCYANIN!$A:$A, [1]PHYCOCYANIN!$H:$H, ""),
  IF(_xlpm.val = 0, "", _xlpm.val)
)</f>
        <v/>
      </c>
      <c r="P43" s="5" t="str">
        <f>_xlfn.LET(
  _xlpm.key, $A43 &amp; "_" &amp; TEXT(P$2, "yyyy-mm-dd"),
  _xlpm.val, _xlfn.XLOOKUP(_xlpm.key, [1]PHYCOCYANIN!$A:$A, [1]PHYCOCYANIN!$H:$H, ""),
  IF(_xlpm.val = 0, "", _xlpm.val)
)</f>
        <v/>
      </c>
      <c r="Q43" s="5" t="str">
        <f>_xlfn.LET(
  _xlpm.key, $A43 &amp; "_" &amp; TEXT(Q$2, "yyyy-mm-dd"),
  _xlpm.val, _xlfn.XLOOKUP(_xlpm.key, [1]PHYCOCYANIN!$A:$A, [1]PHYCOCYANIN!$H:$H, ""),
  IF(_xlpm.val = 0, "", _xlpm.val)
)</f>
        <v/>
      </c>
      <c r="R43" s="30" t="str">
        <f>_xlfn.XLOOKUP(A43,[1]SURVEY123!$L:$L,[1]SURVEY123!$AK:$AK,"",0,-1)</f>
        <v/>
      </c>
    </row>
    <row r="44" spans="1:18">
      <c r="A44" s="3" t="s">
        <v>47</v>
      </c>
      <c r="B44" s="32" t="str">
        <f>_xlfn.XLOOKUP($A44,[1]PHYCOCYANIN!$B:$B,[1]PHYCOCYANIN!$D:$D,"",,-1)</f>
        <v/>
      </c>
      <c r="C44" s="5" t="str">
        <f>_xlfn.LET(
  _xlpm.key, $A44 &amp; "_" &amp; TEXT(C$2, "yyyy-mm-dd"),
  _xlpm.val, _xlfn.XLOOKUP(_xlpm.key, [1]PHYCOCYANIN!$A:$A, [1]PHYCOCYANIN!$H:$H, ""),
  IF(_xlpm.val = 0, "", _xlpm.val)
)</f>
        <v/>
      </c>
      <c r="D44" s="5" t="str">
        <f>_xlfn.LET(
  _xlpm.key, $A44 &amp; "_" &amp; TEXT(D$2, "yyyy-mm-dd"),
  _xlpm.val, _xlfn.XLOOKUP(_xlpm.key, [1]PHYCOCYANIN!$A:$A, [1]PHYCOCYANIN!$H:$H, ""),
  IF(_xlpm.val = 0, "", _xlpm.val)
)</f>
        <v/>
      </c>
      <c r="E44" s="5" t="str">
        <f>_xlfn.LET(
  _xlpm.key, $A44 &amp; "_" &amp; TEXT(E$2, "yyyy-mm-dd"),
  _xlpm.val, _xlfn.XLOOKUP(_xlpm.key, [1]PHYCOCYANIN!$A:$A, [1]PHYCOCYANIN!$H:$H, ""),
  IF(_xlpm.val = 0, "", _xlpm.val)
)</f>
        <v/>
      </c>
      <c r="F44" s="5" t="str">
        <f>_xlfn.LET(
  _xlpm.key, $A44 &amp; "_" &amp; TEXT(F$2, "yyyy-mm-dd"),
  _xlpm.val, _xlfn.XLOOKUP(_xlpm.key, [1]PHYCOCYANIN!$A:$A, [1]PHYCOCYANIN!$H:$H, ""),
  IF(_xlpm.val = 0, "", _xlpm.val)
)</f>
        <v/>
      </c>
      <c r="G44" s="5" t="str">
        <f>_xlfn.LET(
  _xlpm.key, $A44 &amp; "_" &amp; TEXT(G$2, "yyyy-mm-dd"),
  _xlpm.val, _xlfn.XLOOKUP(_xlpm.key, [1]PHYCOCYANIN!$A:$A, [1]PHYCOCYANIN!$H:$H, ""),
  IF(_xlpm.val = 0, "", _xlpm.val)
)</f>
        <v/>
      </c>
      <c r="H44" s="5" t="str">
        <f>_xlfn.LET(
  _xlpm.key, $A44 &amp; "_" &amp; TEXT(H$2, "yyyy-mm-dd"),
  _xlpm.val, _xlfn.XLOOKUP(_xlpm.key, [1]PHYCOCYANIN!$A:$A, [1]PHYCOCYANIN!$H:$H, ""),
  IF(_xlpm.val = 0, "", _xlpm.val)
)</f>
        <v/>
      </c>
      <c r="I44" s="5" t="str">
        <f>_xlfn.LET(
  _xlpm.key, $A44 &amp; "_" &amp; TEXT(I$2, "yyyy-mm-dd"),
  _xlpm.val, _xlfn.XLOOKUP(_xlpm.key, [1]PHYCOCYANIN!$A:$A, [1]PHYCOCYANIN!$H:$H, ""),
  IF(_xlpm.val = 0, "", _xlpm.val)
)</f>
        <v/>
      </c>
      <c r="J44" s="5" t="str">
        <f>_xlfn.LET(
  _xlpm.key, $A44 &amp; "_" &amp; TEXT(J$2, "yyyy-mm-dd"),
  _xlpm.val, _xlfn.XLOOKUP(_xlpm.key, [1]PHYCOCYANIN!$A:$A, [1]PHYCOCYANIN!$H:$H, ""),
  IF(_xlpm.val = 0, "", _xlpm.val)
)</f>
        <v/>
      </c>
      <c r="K44" s="5" t="str">
        <f>_xlfn.LET(
  _xlpm.key, $A44 &amp; "_" &amp; TEXT(K$2, "yyyy-mm-dd"),
  _xlpm.val, _xlfn.XLOOKUP(_xlpm.key, [1]PHYCOCYANIN!$A:$A, [1]PHYCOCYANIN!$H:$H, ""),
  IF(_xlpm.val = 0, "", _xlpm.val)
)</f>
        <v/>
      </c>
      <c r="L44" s="5" t="str">
        <f>_xlfn.LET(
  _xlpm.key, $A44 &amp; "_" &amp; TEXT(L$2, "yyyy-mm-dd"),
  _xlpm.val, _xlfn.XLOOKUP(_xlpm.key, [1]PHYCOCYANIN!$A:$A, [1]PHYCOCYANIN!$H:$H, ""),
  IF(_xlpm.val = 0, "", _xlpm.val)
)</f>
        <v/>
      </c>
      <c r="M44" s="5" t="str">
        <f>_xlfn.LET(
  _xlpm.key, $A44 &amp; "_" &amp; TEXT(M$2, "yyyy-mm-dd"),
  _xlpm.val, _xlfn.XLOOKUP(_xlpm.key, [1]PHYCOCYANIN!$A:$A, [1]PHYCOCYANIN!$H:$H, ""),
  IF(_xlpm.val = 0, "", _xlpm.val)
)</f>
        <v/>
      </c>
      <c r="N44" s="5" t="str">
        <f>_xlfn.LET(
  _xlpm.key, $A44 &amp; "_" &amp; TEXT(N$2, "yyyy-mm-dd"),
  _xlpm.val, _xlfn.XLOOKUP(_xlpm.key, [1]PHYCOCYANIN!$A:$A, [1]PHYCOCYANIN!$H:$H, ""),
  IF(_xlpm.val = 0, "", _xlpm.val)
)</f>
        <v/>
      </c>
      <c r="O44" s="5" t="str">
        <f>_xlfn.LET(
  _xlpm.key, $A44 &amp; "_" &amp; TEXT(O$2, "yyyy-mm-dd"),
  _xlpm.val, _xlfn.XLOOKUP(_xlpm.key, [1]PHYCOCYANIN!$A:$A, [1]PHYCOCYANIN!$H:$H, ""),
  IF(_xlpm.val = 0, "", _xlpm.val)
)</f>
        <v/>
      </c>
      <c r="P44" s="5" t="str">
        <f>_xlfn.LET(
  _xlpm.key, $A44 &amp; "_" &amp; TEXT(P$2, "yyyy-mm-dd"),
  _xlpm.val, _xlfn.XLOOKUP(_xlpm.key, [1]PHYCOCYANIN!$A:$A, [1]PHYCOCYANIN!$H:$H, ""),
  IF(_xlpm.val = 0, "", _xlpm.val)
)</f>
        <v/>
      </c>
      <c r="Q44" s="5" t="str">
        <f>_xlfn.LET(
  _xlpm.key, $A44 &amp; "_" &amp; TEXT(Q$2, "yyyy-mm-dd"),
  _xlpm.val, _xlfn.XLOOKUP(_xlpm.key, [1]PHYCOCYANIN!$A:$A, [1]PHYCOCYANIN!$H:$H, ""),
  IF(_xlpm.val = 0, "", _xlpm.val)
)</f>
        <v/>
      </c>
      <c r="R44" s="30" t="str">
        <f>_xlfn.XLOOKUP(A44,[1]SURVEY123!$L:$L,[1]SURVEY123!$AK:$AK,"",0,-1)</f>
        <v/>
      </c>
    </row>
    <row r="45" spans="1:18">
      <c r="A45" s="3" t="s">
        <v>48</v>
      </c>
      <c r="B45" s="32">
        <f>_xlfn.XLOOKUP($A45,[1]PHYCOCYANIN!$B:$B,[1]PHYCOCYANIN!$D:$D,"",,-1)</f>
        <v>45818</v>
      </c>
      <c r="C45" s="5" t="str">
        <f>_xlfn.LET(
  _xlpm.key, $A45 &amp; "_" &amp; TEXT(C$2, "yyyy-mm-dd"),
  _xlpm.val, _xlfn.XLOOKUP(_xlpm.key, [1]PHYCOCYANIN!$A:$A, [1]PHYCOCYANIN!$H:$H, ""),
  IF(_xlpm.val = 0, "", _xlpm.val)
)</f>
        <v/>
      </c>
      <c r="D45" s="5" t="str">
        <f>_xlfn.LET(
  _xlpm.key, $A45 &amp; "_" &amp; TEXT(D$2, "yyyy-mm-dd"),
  _xlpm.val, _xlfn.XLOOKUP(_xlpm.key, [1]PHYCOCYANIN!$A:$A, [1]PHYCOCYANIN!$H:$H, ""),
  IF(_xlpm.val = 0, "", _xlpm.val)
)</f>
        <v/>
      </c>
      <c r="E45" s="5" t="str">
        <f>_xlfn.LET(
  _xlpm.key, $A45 &amp; "_" &amp; TEXT(E$2, "yyyy-mm-dd"),
  _xlpm.val, _xlfn.XLOOKUP(_xlpm.key, [1]PHYCOCYANIN!$A:$A, [1]PHYCOCYANIN!$H:$H, ""),
  IF(_xlpm.val = 0, "", _xlpm.val)
)</f>
        <v/>
      </c>
      <c r="F45" s="5" t="str">
        <f>_xlfn.LET(
  _xlpm.key, $A45 &amp; "_" &amp; TEXT(F$2, "yyyy-mm-dd"),
  _xlpm.val, _xlfn.XLOOKUP(_xlpm.key, [1]PHYCOCYANIN!$A:$A, [1]PHYCOCYANIN!$H:$H, ""),
  IF(_xlpm.val = 0, "", _xlpm.val)
)</f>
        <v/>
      </c>
      <c r="G45" s="5" t="str">
        <f>_xlfn.LET(
  _xlpm.key, $A45 &amp; "_" &amp; TEXT(G$2, "yyyy-mm-dd"),
  _xlpm.val, _xlfn.XLOOKUP(_xlpm.key, [1]PHYCOCYANIN!$A:$A, [1]PHYCOCYANIN!$H:$H, ""),
  IF(_xlpm.val = 0, "", _xlpm.val)
)</f>
        <v/>
      </c>
      <c r="H45" s="5" t="str">
        <f>_xlfn.LET(
  _xlpm.key, $A45 &amp; "_" &amp; TEXT(H$2, "yyyy-mm-dd"),
  _xlpm.val, _xlfn.XLOOKUP(_xlpm.key, [1]PHYCOCYANIN!$A:$A, [1]PHYCOCYANIN!$H:$H, ""),
  IF(_xlpm.val = 0, "", _xlpm.val)
)</f>
        <v/>
      </c>
      <c r="I45" s="5" t="str">
        <f>_xlfn.LET(
  _xlpm.key, $A45 &amp; "_" &amp; TEXT(I$2, "yyyy-mm-dd"),
  _xlpm.val, _xlfn.XLOOKUP(_xlpm.key, [1]PHYCOCYANIN!$A:$A, [1]PHYCOCYANIN!$H:$H, ""),
  IF(_xlpm.val = 0, "", _xlpm.val)
)</f>
        <v/>
      </c>
      <c r="J45" s="5" t="str">
        <f>_xlfn.LET(
  _xlpm.key, $A45 &amp; "_" &amp; TEXT(J$2, "yyyy-mm-dd"),
  _xlpm.val, _xlfn.XLOOKUP(_xlpm.key, [1]PHYCOCYANIN!$A:$A, [1]PHYCOCYANIN!$H:$H, ""),
  IF(_xlpm.val = 0, "", _xlpm.val)
)</f>
        <v/>
      </c>
      <c r="K45" s="5" t="str">
        <f>_xlfn.LET(
  _xlpm.key, $A45 &amp; "_" &amp; TEXT(K$2, "yyyy-mm-dd"),
  _xlpm.val, _xlfn.XLOOKUP(_xlpm.key, [1]PHYCOCYANIN!$A:$A, [1]PHYCOCYANIN!$H:$H, ""),
  IF(_xlpm.val = 0, "", _xlpm.val)
)</f>
        <v/>
      </c>
      <c r="L45" s="5" t="str">
        <f>_xlfn.LET(
  _xlpm.key, $A45 &amp; "_" &amp; TEXT(L$2, "yyyy-mm-dd"),
  _xlpm.val, _xlfn.XLOOKUP(_xlpm.key, [1]PHYCOCYANIN!$A:$A, [1]PHYCOCYANIN!$H:$H, ""),
  IF(_xlpm.val = 0, "", _xlpm.val)
)</f>
        <v/>
      </c>
      <c r="M45" s="5" t="str">
        <f>_xlfn.LET(
  _xlpm.key, $A45 &amp; "_" &amp; TEXT(M$2, "yyyy-mm-dd"),
  _xlpm.val, _xlfn.XLOOKUP(_xlpm.key, [1]PHYCOCYANIN!$A:$A, [1]PHYCOCYANIN!$H:$H, ""),
  IF(_xlpm.val = 0, "", _xlpm.val)
)</f>
        <v/>
      </c>
      <c r="N45" s="5" t="str">
        <f>_xlfn.LET(
  _xlpm.key, $A45 &amp; "_" &amp; TEXT(N$2, "yyyy-mm-dd"),
  _xlpm.val, _xlfn.XLOOKUP(_xlpm.key, [1]PHYCOCYANIN!$A:$A, [1]PHYCOCYANIN!$H:$H, ""),
  IF(_xlpm.val = 0, "", _xlpm.val)
)</f>
        <v/>
      </c>
      <c r="O45" s="5" t="str">
        <f>_xlfn.LET(
  _xlpm.key, $A45 &amp; "_" &amp; TEXT(O$2, "yyyy-mm-dd"),
  _xlpm.val, _xlfn.XLOOKUP(_xlpm.key, [1]PHYCOCYANIN!$A:$A, [1]PHYCOCYANIN!$H:$H, ""),
  IF(_xlpm.val = 0, "", _xlpm.val)
)</f>
        <v/>
      </c>
      <c r="P45" s="5" t="str">
        <f>_xlfn.LET(
  _xlpm.key, $A45 &amp; "_" &amp; TEXT(P$2, "yyyy-mm-dd"),
  _xlpm.val, _xlfn.XLOOKUP(_xlpm.key, [1]PHYCOCYANIN!$A:$A, [1]PHYCOCYANIN!$H:$H, ""),
  IF(_xlpm.val = 0, "", _xlpm.val)
)</f>
        <v/>
      </c>
      <c r="Q45" s="5" t="str">
        <f>_xlfn.LET(
  _xlpm.key, $A45 &amp; "_" &amp; TEXT(Q$2, "yyyy-mm-dd"),
  _xlpm.val, _xlfn.XLOOKUP(_xlpm.key, [1]PHYCOCYANIN!$A:$A, [1]PHYCOCYANIN!$H:$H, ""),
  IF(_xlpm.val = 0, "", _xlpm.val)
)</f>
        <v/>
      </c>
      <c r="R45" s="30" t="str">
        <f>_xlfn.XLOOKUP(A45,[1]SURVEY123!$L:$L,[1]SURVEY123!$AK:$AK,"",0,-1)</f>
        <v/>
      </c>
    </row>
    <row r="46" spans="1:18">
      <c r="A46" s="3" t="s">
        <v>49</v>
      </c>
      <c r="B46" s="32">
        <f>_xlfn.XLOOKUP($A46,[1]PHYCOCYANIN!$B:$B,[1]PHYCOCYANIN!$D:$D,"",,-1)</f>
        <v>45874</v>
      </c>
      <c r="C46" s="5" t="str">
        <f>_xlfn.LET(
  _xlpm.key, $A46 &amp; "_" &amp; TEXT(C$2, "yyyy-mm-dd"),
  _xlpm.val, _xlfn.XLOOKUP(_xlpm.key, [1]PHYCOCYANIN!$A:$A, [1]PHYCOCYANIN!$H:$H, ""),
  IF(_xlpm.val = 0, "", _xlpm.val)
)</f>
        <v/>
      </c>
      <c r="D46" s="5" t="str">
        <f>_xlfn.LET(
  _xlpm.key, $A46 &amp; "_" &amp; TEXT(D$2, "yyyy-mm-dd"),
  _xlpm.val, _xlfn.XLOOKUP(_xlpm.key, [1]PHYCOCYANIN!$A:$A, [1]PHYCOCYANIN!$H:$H, ""),
  IF(_xlpm.val = 0, "", _xlpm.val)
)</f>
        <v/>
      </c>
      <c r="E46" s="5" t="str">
        <f>_xlfn.LET(
  _xlpm.key, $A46 &amp; "_" &amp; TEXT(E$2, "yyyy-mm-dd"),
  _xlpm.val, _xlfn.XLOOKUP(_xlpm.key, [1]PHYCOCYANIN!$A:$A, [1]PHYCOCYANIN!$H:$H, ""),
  IF(_xlpm.val = 0, "", _xlpm.val)
)</f>
        <v/>
      </c>
      <c r="F46" s="5" t="str">
        <f>_xlfn.LET(
  _xlpm.key, $A46 &amp; "_" &amp; TEXT(F$2, "yyyy-mm-dd"),
  _xlpm.val, _xlfn.XLOOKUP(_xlpm.key, [1]PHYCOCYANIN!$A:$A, [1]PHYCOCYANIN!$H:$H, ""),
  IF(_xlpm.val = 0, "", _xlpm.val)
)</f>
        <v/>
      </c>
      <c r="G46" s="5" t="str">
        <f>_xlfn.LET(
  _xlpm.key, $A46 &amp; "_" &amp; TEXT(G$2, "yyyy-mm-dd"),
  _xlpm.val, _xlfn.XLOOKUP(_xlpm.key, [1]PHYCOCYANIN!$A:$A, [1]PHYCOCYANIN!$H:$H, ""),
  IF(_xlpm.val = 0, "", _xlpm.val)
)</f>
        <v/>
      </c>
      <c r="H46" s="5" t="str">
        <f>_xlfn.LET(
  _xlpm.key, $A46 &amp; "_" &amp; TEXT(H$2, "yyyy-mm-dd"),
  _xlpm.val, _xlfn.XLOOKUP(_xlpm.key, [1]PHYCOCYANIN!$A:$A, [1]PHYCOCYANIN!$H:$H, ""),
  IF(_xlpm.val = 0, "", _xlpm.val)
)</f>
        <v/>
      </c>
      <c r="I46" s="5" t="str">
        <f>_xlfn.LET(
  _xlpm.key, $A46 &amp; "_" &amp; TEXT(I$2, "yyyy-mm-dd"),
  _xlpm.val, _xlfn.XLOOKUP(_xlpm.key, [1]PHYCOCYANIN!$A:$A, [1]PHYCOCYANIN!$H:$H, ""),
  IF(_xlpm.val = 0, "", _xlpm.val)
)</f>
        <v/>
      </c>
      <c r="J46" s="5" t="str">
        <f>_xlfn.LET(
  _xlpm.key, $A46 &amp; "_" &amp; TEXT(J$2, "yyyy-mm-dd"),
  _xlpm.val, _xlfn.XLOOKUP(_xlpm.key, [1]PHYCOCYANIN!$A:$A, [1]PHYCOCYANIN!$H:$H, ""),
  IF(_xlpm.val = 0, "", _xlpm.val)
)</f>
        <v/>
      </c>
      <c r="K46" s="5" t="str">
        <f>_xlfn.LET(
  _xlpm.key, $A46 &amp; "_" &amp; TEXT(K$2, "yyyy-mm-dd"),
  _xlpm.val, _xlfn.XLOOKUP(_xlpm.key, [1]PHYCOCYANIN!$A:$A, [1]PHYCOCYANIN!$H:$H, ""),
  IF(_xlpm.val = 0, "", _xlpm.val)
)</f>
        <v/>
      </c>
      <c r="L46" s="5" t="str">
        <f>_xlfn.LET(
  _xlpm.key, $A46 &amp; "_" &amp; TEXT(L$2, "yyyy-mm-dd"),
  _xlpm.val, _xlfn.XLOOKUP(_xlpm.key, [1]PHYCOCYANIN!$A:$A, [1]PHYCOCYANIN!$H:$H, ""),
  IF(_xlpm.val = 0, "", _xlpm.val)
)</f>
        <v/>
      </c>
      <c r="M46" s="5" t="str">
        <f>_xlfn.LET(
  _xlpm.key, $A46 &amp; "_" &amp; TEXT(M$2, "yyyy-mm-dd"),
  _xlpm.val, _xlfn.XLOOKUP(_xlpm.key, [1]PHYCOCYANIN!$A:$A, [1]PHYCOCYANIN!$H:$H, ""),
  IF(_xlpm.val = 0, "", _xlpm.val)
)</f>
        <v/>
      </c>
      <c r="N46" s="5" t="str">
        <f>_xlfn.LET(
  _xlpm.key, $A46 &amp; "_" &amp; TEXT(N$2, "yyyy-mm-dd"),
  _xlpm.val, _xlfn.XLOOKUP(_xlpm.key, [1]PHYCOCYANIN!$A:$A, [1]PHYCOCYANIN!$H:$H, ""),
  IF(_xlpm.val = 0, "", _xlpm.val)
)</f>
        <v/>
      </c>
      <c r="O46" s="5" t="str">
        <f>_xlfn.LET(
  _xlpm.key, $A46 &amp; "_" &amp; TEXT(O$2, "yyyy-mm-dd"),
  _xlpm.val, _xlfn.XLOOKUP(_xlpm.key, [1]PHYCOCYANIN!$A:$A, [1]PHYCOCYANIN!$H:$H, ""),
  IF(_xlpm.val = 0, "", _xlpm.val)
)</f>
        <v/>
      </c>
      <c r="P46" s="5" t="str">
        <f>_xlfn.LET(
  _xlpm.key, $A46 &amp; "_" &amp; TEXT(P$2, "yyyy-mm-dd"),
  _xlpm.val, _xlfn.XLOOKUP(_xlpm.key, [1]PHYCOCYANIN!$A:$A, [1]PHYCOCYANIN!$H:$H, ""),
  IF(_xlpm.val = 0, "", _xlpm.val)
)</f>
        <v/>
      </c>
      <c r="Q46" s="5" t="str">
        <f>_xlfn.LET(
  _xlpm.key, $A46 &amp; "_" &amp; TEXT(Q$2, "yyyy-mm-dd"),
  _xlpm.val, _xlfn.XLOOKUP(_xlpm.key, [1]PHYCOCYANIN!$A:$A, [1]PHYCOCYANIN!$H:$H, ""),
  IF(_xlpm.val = 0, "", _xlpm.val)
)</f>
        <v/>
      </c>
      <c r="R46" s="30" t="str">
        <f>_xlfn.XLOOKUP(A46,[1]SURVEY123!$L:$L,[1]SURVEY123!$AK:$AK,"",0,-1)</f>
        <v>Reported to DEP (7/29/25)</v>
      </c>
    </row>
    <row r="47" spans="1:18">
      <c r="A47" s="3" t="s">
        <v>50</v>
      </c>
      <c r="B47" s="32" t="str">
        <f>_xlfn.XLOOKUP($A47,[1]PHYCOCYANIN!$B:$B,[1]PHYCOCYANIN!$D:$D,"",,-1)</f>
        <v/>
      </c>
      <c r="C47" s="5" t="str">
        <f>_xlfn.LET(
  _xlpm.key, $A47 &amp; "_" &amp; TEXT(C$2, "yyyy-mm-dd"),
  _xlpm.val, _xlfn.XLOOKUP(_xlpm.key, [1]PHYCOCYANIN!$A:$A, [1]PHYCOCYANIN!$H:$H, ""),
  IF(_xlpm.val = 0, "", _xlpm.val)
)</f>
        <v/>
      </c>
      <c r="D47" s="5" t="str">
        <f>_xlfn.LET(
  _xlpm.key, $A47 &amp; "_" &amp; TEXT(D$2, "yyyy-mm-dd"),
  _xlpm.val, _xlfn.XLOOKUP(_xlpm.key, [1]PHYCOCYANIN!$A:$A, [1]PHYCOCYANIN!$H:$H, ""),
  IF(_xlpm.val = 0, "", _xlpm.val)
)</f>
        <v/>
      </c>
      <c r="E47" s="5" t="str">
        <f>_xlfn.LET(
  _xlpm.key, $A47 &amp; "_" &amp; TEXT(E$2, "yyyy-mm-dd"),
  _xlpm.val, _xlfn.XLOOKUP(_xlpm.key, [1]PHYCOCYANIN!$A:$A, [1]PHYCOCYANIN!$H:$H, ""),
  IF(_xlpm.val = 0, "", _xlpm.val)
)</f>
        <v/>
      </c>
      <c r="F47" s="5" t="str">
        <f>_xlfn.LET(
  _xlpm.key, $A47 &amp; "_" &amp; TEXT(F$2, "yyyy-mm-dd"),
  _xlpm.val, _xlfn.XLOOKUP(_xlpm.key, [1]PHYCOCYANIN!$A:$A, [1]PHYCOCYANIN!$H:$H, ""),
  IF(_xlpm.val = 0, "", _xlpm.val)
)</f>
        <v/>
      </c>
      <c r="G47" s="5" t="str">
        <f>_xlfn.LET(
  _xlpm.key, $A47 &amp; "_" &amp; TEXT(G$2, "yyyy-mm-dd"),
  _xlpm.val, _xlfn.XLOOKUP(_xlpm.key, [1]PHYCOCYANIN!$A:$A, [1]PHYCOCYANIN!$H:$H, ""),
  IF(_xlpm.val = 0, "", _xlpm.val)
)</f>
        <v/>
      </c>
      <c r="H47" s="5" t="str">
        <f>_xlfn.LET(
  _xlpm.key, $A47 &amp; "_" &amp; TEXT(H$2, "yyyy-mm-dd"),
  _xlpm.val, _xlfn.XLOOKUP(_xlpm.key, [1]PHYCOCYANIN!$A:$A, [1]PHYCOCYANIN!$H:$H, ""),
  IF(_xlpm.val = 0, "", _xlpm.val)
)</f>
        <v/>
      </c>
      <c r="I47" s="5" t="str">
        <f>_xlfn.LET(
  _xlpm.key, $A47 &amp; "_" &amp; TEXT(I$2, "yyyy-mm-dd"),
  _xlpm.val, _xlfn.XLOOKUP(_xlpm.key, [1]PHYCOCYANIN!$A:$A, [1]PHYCOCYANIN!$H:$H, ""),
  IF(_xlpm.val = 0, "", _xlpm.val)
)</f>
        <v/>
      </c>
      <c r="J47" s="5" t="str">
        <f>_xlfn.LET(
  _xlpm.key, $A47 &amp; "_" &amp; TEXT(J$2, "yyyy-mm-dd"),
  _xlpm.val, _xlfn.XLOOKUP(_xlpm.key, [1]PHYCOCYANIN!$A:$A, [1]PHYCOCYANIN!$H:$H, ""),
  IF(_xlpm.val = 0, "", _xlpm.val)
)</f>
        <v/>
      </c>
      <c r="K47" s="5" t="str">
        <f>_xlfn.LET(
  _xlpm.key, $A47 &amp; "_" &amp; TEXT(K$2, "yyyy-mm-dd"),
  _xlpm.val, _xlfn.XLOOKUP(_xlpm.key, [1]PHYCOCYANIN!$A:$A, [1]PHYCOCYANIN!$H:$H, ""),
  IF(_xlpm.val = 0, "", _xlpm.val)
)</f>
        <v/>
      </c>
      <c r="L47" s="5" t="str">
        <f>_xlfn.LET(
  _xlpm.key, $A47 &amp; "_" &amp; TEXT(L$2, "yyyy-mm-dd"),
  _xlpm.val, _xlfn.XLOOKUP(_xlpm.key, [1]PHYCOCYANIN!$A:$A, [1]PHYCOCYANIN!$H:$H, ""),
  IF(_xlpm.val = 0, "", _xlpm.val)
)</f>
        <v/>
      </c>
      <c r="M47" s="5" t="str">
        <f>_xlfn.LET(
  _xlpm.key, $A47 &amp; "_" &amp; TEXT(M$2, "yyyy-mm-dd"),
  _xlpm.val, _xlfn.XLOOKUP(_xlpm.key, [1]PHYCOCYANIN!$A:$A, [1]PHYCOCYANIN!$H:$H, ""),
  IF(_xlpm.val = 0, "", _xlpm.val)
)</f>
        <v/>
      </c>
      <c r="N47" s="5" t="str">
        <f>_xlfn.LET(
  _xlpm.key, $A47 &amp; "_" &amp; TEXT(N$2, "yyyy-mm-dd"),
  _xlpm.val, _xlfn.XLOOKUP(_xlpm.key, [1]PHYCOCYANIN!$A:$A, [1]PHYCOCYANIN!$H:$H, ""),
  IF(_xlpm.val = 0, "", _xlpm.val)
)</f>
        <v/>
      </c>
      <c r="O47" s="5" t="str">
        <f>_xlfn.LET(
  _xlpm.key, $A47 &amp; "_" &amp; TEXT(O$2, "yyyy-mm-dd"),
  _xlpm.val, _xlfn.XLOOKUP(_xlpm.key, [1]PHYCOCYANIN!$A:$A, [1]PHYCOCYANIN!$H:$H, ""),
  IF(_xlpm.val = 0, "", _xlpm.val)
)</f>
        <v/>
      </c>
      <c r="P47" s="5" t="str">
        <f>_xlfn.LET(
  _xlpm.key, $A47 &amp; "_" &amp; TEXT(P$2, "yyyy-mm-dd"),
  _xlpm.val, _xlfn.XLOOKUP(_xlpm.key, [1]PHYCOCYANIN!$A:$A, [1]PHYCOCYANIN!$H:$H, ""),
  IF(_xlpm.val = 0, "", _xlpm.val)
)</f>
        <v/>
      </c>
      <c r="Q47" s="5" t="str">
        <f>_xlfn.LET(
  _xlpm.key, $A47 &amp; "_" &amp; TEXT(Q$2, "yyyy-mm-dd"),
  _xlpm.val, _xlfn.XLOOKUP(_xlpm.key, [1]PHYCOCYANIN!$A:$A, [1]PHYCOCYANIN!$H:$H, ""),
  IF(_xlpm.val = 0, "", _xlpm.val)
)</f>
        <v/>
      </c>
      <c r="R47" s="30" t="str">
        <f>_xlfn.XLOOKUP(A47,[1]SURVEY123!$L:$L,[1]SURVEY123!$AK:$AK,"",0,-1)</f>
        <v/>
      </c>
    </row>
    <row r="48" spans="1:18">
      <c r="A48" s="3" t="s">
        <v>51</v>
      </c>
      <c r="B48" s="32" t="str">
        <f>_xlfn.XLOOKUP($A48,[1]PHYCOCYANIN!$B:$B,[1]PHYCOCYANIN!$D:$D,"",,-1)</f>
        <v/>
      </c>
      <c r="C48" s="5" t="str">
        <f>_xlfn.LET(
  _xlpm.key, $A48 &amp; "_" &amp; TEXT(C$2, "yyyy-mm-dd"),
  _xlpm.val, _xlfn.XLOOKUP(_xlpm.key, [1]PHYCOCYANIN!$A:$A, [1]PHYCOCYANIN!$H:$H, ""),
  IF(_xlpm.val = 0, "", _xlpm.val)
)</f>
        <v/>
      </c>
      <c r="D48" s="5" t="str">
        <f>_xlfn.LET(
  _xlpm.key, $A48 &amp; "_" &amp; TEXT(D$2, "yyyy-mm-dd"),
  _xlpm.val, _xlfn.XLOOKUP(_xlpm.key, [1]PHYCOCYANIN!$A:$A, [1]PHYCOCYANIN!$H:$H, ""),
  IF(_xlpm.val = 0, "", _xlpm.val)
)</f>
        <v/>
      </c>
      <c r="E48" s="5" t="str">
        <f>_xlfn.LET(
  _xlpm.key, $A48 &amp; "_" &amp; TEXT(E$2, "yyyy-mm-dd"),
  _xlpm.val, _xlfn.XLOOKUP(_xlpm.key, [1]PHYCOCYANIN!$A:$A, [1]PHYCOCYANIN!$H:$H, ""),
  IF(_xlpm.val = 0, "", _xlpm.val)
)</f>
        <v/>
      </c>
      <c r="F48" s="5" t="str">
        <f>_xlfn.LET(
  _xlpm.key, $A48 &amp; "_" &amp; TEXT(F$2, "yyyy-mm-dd"),
  _xlpm.val, _xlfn.XLOOKUP(_xlpm.key, [1]PHYCOCYANIN!$A:$A, [1]PHYCOCYANIN!$H:$H, ""),
  IF(_xlpm.val = 0, "", _xlpm.val)
)</f>
        <v/>
      </c>
      <c r="G48" s="5" t="str">
        <f>_xlfn.LET(
  _xlpm.key, $A48 &amp; "_" &amp; TEXT(G$2, "yyyy-mm-dd"),
  _xlpm.val, _xlfn.XLOOKUP(_xlpm.key, [1]PHYCOCYANIN!$A:$A, [1]PHYCOCYANIN!$H:$H, ""),
  IF(_xlpm.val = 0, "", _xlpm.val)
)</f>
        <v/>
      </c>
      <c r="H48" s="5" t="str">
        <f>_xlfn.LET(
  _xlpm.key, $A48 &amp; "_" &amp; TEXT(H$2, "yyyy-mm-dd"),
  _xlpm.val, _xlfn.XLOOKUP(_xlpm.key, [1]PHYCOCYANIN!$A:$A, [1]PHYCOCYANIN!$H:$H, ""),
  IF(_xlpm.val = 0, "", _xlpm.val)
)</f>
        <v/>
      </c>
      <c r="I48" s="5" t="str">
        <f>_xlfn.LET(
  _xlpm.key, $A48 &amp; "_" &amp; TEXT(I$2, "yyyy-mm-dd"),
  _xlpm.val, _xlfn.XLOOKUP(_xlpm.key, [1]PHYCOCYANIN!$A:$A, [1]PHYCOCYANIN!$H:$H, ""),
  IF(_xlpm.val = 0, "", _xlpm.val)
)</f>
        <v/>
      </c>
      <c r="J48" s="5" t="str">
        <f>_xlfn.LET(
  _xlpm.key, $A48 &amp; "_" &amp; TEXT(J$2, "yyyy-mm-dd"),
  _xlpm.val, _xlfn.XLOOKUP(_xlpm.key, [1]PHYCOCYANIN!$A:$A, [1]PHYCOCYANIN!$H:$H, ""),
  IF(_xlpm.val = 0, "", _xlpm.val)
)</f>
        <v/>
      </c>
      <c r="K48" s="5" t="str">
        <f>_xlfn.LET(
  _xlpm.key, $A48 &amp; "_" &amp; TEXT(K$2, "yyyy-mm-dd"),
  _xlpm.val, _xlfn.XLOOKUP(_xlpm.key, [1]PHYCOCYANIN!$A:$A, [1]PHYCOCYANIN!$H:$H, ""),
  IF(_xlpm.val = 0, "", _xlpm.val)
)</f>
        <v/>
      </c>
      <c r="L48" s="5" t="str">
        <f>_xlfn.LET(
  _xlpm.key, $A48 &amp; "_" &amp; TEXT(L$2, "yyyy-mm-dd"),
  _xlpm.val, _xlfn.XLOOKUP(_xlpm.key, [1]PHYCOCYANIN!$A:$A, [1]PHYCOCYANIN!$H:$H, ""),
  IF(_xlpm.val = 0, "", _xlpm.val)
)</f>
        <v/>
      </c>
      <c r="M48" s="5" t="str">
        <f>_xlfn.LET(
  _xlpm.key, $A48 &amp; "_" &amp; TEXT(M$2, "yyyy-mm-dd"),
  _xlpm.val, _xlfn.XLOOKUP(_xlpm.key, [1]PHYCOCYANIN!$A:$A, [1]PHYCOCYANIN!$H:$H, ""),
  IF(_xlpm.val = 0, "", _xlpm.val)
)</f>
        <v/>
      </c>
      <c r="N48" s="5" t="str">
        <f>_xlfn.LET(
  _xlpm.key, $A48 &amp; "_" &amp; TEXT(N$2, "yyyy-mm-dd"),
  _xlpm.val, _xlfn.XLOOKUP(_xlpm.key, [1]PHYCOCYANIN!$A:$A, [1]PHYCOCYANIN!$H:$H, ""),
  IF(_xlpm.val = 0, "", _xlpm.val)
)</f>
        <v/>
      </c>
      <c r="O48" s="5" t="str">
        <f>_xlfn.LET(
  _xlpm.key, $A48 &amp; "_" &amp; TEXT(O$2, "yyyy-mm-dd"),
  _xlpm.val, _xlfn.XLOOKUP(_xlpm.key, [1]PHYCOCYANIN!$A:$A, [1]PHYCOCYANIN!$H:$H, ""),
  IF(_xlpm.val = 0, "", _xlpm.val)
)</f>
        <v/>
      </c>
      <c r="P48" s="5" t="str">
        <f>_xlfn.LET(
  _xlpm.key, $A48 &amp; "_" &amp; TEXT(P$2, "yyyy-mm-dd"),
  _xlpm.val, _xlfn.XLOOKUP(_xlpm.key, [1]PHYCOCYANIN!$A:$A, [1]PHYCOCYANIN!$H:$H, ""),
  IF(_xlpm.val = 0, "", _xlpm.val)
)</f>
        <v/>
      </c>
      <c r="Q48" s="5" t="str">
        <f>_xlfn.LET(
  _xlpm.key, $A48 &amp; "_" &amp; TEXT(Q$2, "yyyy-mm-dd"),
  _xlpm.val, _xlfn.XLOOKUP(_xlpm.key, [1]PHYCOCYANIN!$A:$A, [1]PHYCOCYANIN!$H:$H, ""),
  IF(_xlpm.val = 0, "", _xlpm.val)
)</f>
        <v/>
      </c>
      <c r="R48" s="30" t="str">
        <f>_xlfn.XLOOKUP(A48,[1]SURVEY123!$L:$L,[1]SURVEY123!$AK:$AK,"",0,-1)</f>
        <v/>
      </c>
    </row>
    <row r="49" spans="1:18">
      <c r="A49" s="3" t="s">
        <v>52</v>
      </c>
      <c r="B49" s="32" t="str">
        <f>_xlfn.XLOOKUP($A49,[1]PHYCOCYANIN!$B:$B,[1]PHYCOCYANIN!$D:$D,"",,-1)</f>
        <v/>
      </c>
      <c r="C49" s="5" t="str">
        <f>_xlfn.LET(
  _xlpm.key, $A49 &amp; "_" &amp; TEXT(C$2, "yyyy-mm-dd"),
  _xlpm.val, _xlfn.XLOOKUP(_xlpm.key, [1]PHYCOCYANIN!$A:$A, [1]PHYCOCYANIN!$H:$H, ""),
  IF(_xlpm.val = 0, "", _xlpm.val)
)</f>
        <v/>
      </c>
      <c r="D49" s="5" t="str">
        <f>_xlfn.LET(
  _xlpm.key, $A49 &amp; "_" &amp; TEXT(D$2, "yyyy-mm-dd"),
  _xlpm.val, _xlfn.XLOOKUP(_xlpm.key, [1]PHYCOCYANIN!$A:$A, [1]PHYCOCYANIN!$H:$H, ""),
  IF(_xlpm.val = 0, "", _xlpm.val)
)</f>
        <v/>
      </c>
      <c r="E49" s="5" t="str">
        <f>_xlfn.LET(
  _xlpm.key, $A49 &amp; "_" &amp; TEXT(E$2, "yyyy-mm-dd"),
  _xlpm.val, _xlfn.XLOOKUP(_xlpm.key, [1]PHYCOCYANIN!$A:$A, [1]PHYCOCYANIN!$H:$H, ""),
  IF(_xlpm.val = 0, "", _xlpm.val)
)</f>
        <v/>
      </c>
      <c r="F49" s="5" t="str">
        <f>_xlfn.LET(
  _xlpm.key, $A49 &amp; "_" &amp; TEXT(F$2, "yyyy-mm-dd"),
  _xlpm.val, _xlfn.XLOOKUP(_xlpm.key, [1]PHYCOCYANIN!$A:$A, [1]PHYCOCYANIN!$H:$H, ""),
  IF(_xlpm.val = 0, "", _xlpm.val)
)</f>
        <v/>
      </c>
      <c r="G49" s="5" t="str">
        <f>_xlfn.LET(
  _xlpm.key, $A49 &amp; "_" &amp; TEXT(G$2, "yyyy-mm-dd"),
  _xlpm.val, _xlfn.XLOOKUP(_xlpm.key, [1]PHYCOCYANIN!$A:$A, [1]PHYCOCYANIN!$H:$H, ""),
  IF(_xlpm.val = 0, "", _xlpm.val)
)</f>
        <v/>
      </c>
      <c r="H49" s="5" t="str">
        <f>_xlfn.LET(
  _xlpm.key, $A49 &amp; "_" &amp; TEXT(H$2, "yyyy-mm-dd"),
  _xlpm.val, _xlfn.XLOOKUP(_xlpm.key, [1]PHYCOCYANIN!$A:$A, [1]PHYCOCYANIN!$H:$H, ""),
  IF(_xlpm.val = 0, "", _xlpm.val)
)</f>
        <v/>
      </c>
      <c r="I49" s="5" t="str">
        <f>_xlfn.LET(
  _xlpm.key, $A49 &amp; "_" &amp; TEXT(I$2, "yyyy-mm-dd"),
  _xlpm.val, _xlfn.XLOOKUP(_xlpm.key, [1]PHYCOCYANIN!$A:$A, [1]PHYCOCYANIN!$H:$H, ""),
  IF(_xlpm.val = 0, "", _xlpm.val)
)</f>
        <v/>
      </c>
      <c r="J49" s="5" t="str">
        <f>_xlfn.LET(
  _xlpm.key, $A49 &amp; "_" &amp; TEXT(J$2, "yyyy-mm-dd"),
  _xlpm.val, _xlfn.XLOOKUP(_xlpm.key, [1]PHYCOCYANIN!$A:$A, [1]PHYCOCYANIN!$H:$H, ""),
  IF(_xlpm.val = 0, "", _xlpm.val)
)</f>
        <v/>
      </c>
      <c r="K49" s="5" t="str">
        <f>_xlfn.LET(
  _xlpm.key, $A49 &amp; "_" &amp; TEXT(K$2, "yyyy-mm-dd"),
  _xlpm.val, _xlfn.XLOOKUP(_xlpm.key, [1]PHYCOCYANIN!$A:$A, [1]PHYCOCYANIN!$H:$H, ""),
  IF(_xlpm.val = 0, "", _xlpm.val)
)</f>
        <v/>
      </c>
      <c r="L49" s="5" t="str">
        <f>_xlfn.LET(
  _xlpm.key, $A49 &amp; "_" &amp; TEXT(L$2, "yyyy-mm-dd"),
  _xlpm.val, _xlfn.XLOOKUP(_xlpm.key, [1]PHYCOCYANIN!$A:$A, [1]PHYCOCYANIN!$H:$H, ""),
  IF(_xlpm.val = 0, "", _xlpm.val)
)</f>
        <v/>
      </c>
      <c r="M49" s="5" t="str">
        <f>_xlfn.LET(
  _xlpm.key, $A49 &amp; "_" &amp; TEXT(M$2, "yyyy-mm-dd"),
  _xlpm.val, _xlfn.XLOOKUP(_xlpm.key, [1]PHYCOCYANIN!$A:$A, [1]PHYCOCYANIN!$H:$H, ""),
  IF(_xlpm.val = 0, "", _xlpm.val)
)</f>
        <v/>
      </c>
      <c r="N49" s="5" t="str">
        <f>_xlfn.LET(
  _xlpm.key, $A49 &amp; "_" &amp; TEXT(N$2, "yyyy-mm-dd"),
  _xlpm.val, _xlfn.XLOOKUP(_xlpm.key, [1]PHYCOCYANIN!$A:$A, [1]PHYCOCYANIN!$H:$H, ""),
  IF(_xlpm.val = 0, "", _xlpm.val)
)</f>
        <v/>
      </c>
      <c r="O49" s="5" t="str">
        <f>_xlfn.LET(
  _xlpm.key, $A49 &amp; "_" &amp; TEXT(O$2, "yyyy-mm-dd"),
  _xlpm.val, _xlfn.XLOOKUP(_xlpm.key, [1]PHYCOCYANIN!$A:$A, [1]PHYCOCYANIN!$H:$H, ""),
  IF(_xlpm.val = 0, "", _xlpm.val)
)</f>
        <v/>
      </c>
      <c r="P49" s="5" t="str">
        <f>_xlfn.LET(
  _xlpm.key, $A49 &amp; "_" &amp; TEXT(P$2, "yyyy-mm-dd"),
  _xlpm.val, _xlfn.XLOOKUP(_xlpm.key, [1]PHYCOCYANIN!$A:$A, [1]PHYCOCYANIN!$H:$H, ""),
  IF(_xlpm.val = 0, "", _xlpm.val)
)</f>
        <v/>
      </c>
      <c r="Q49" s="5" t="str">
        <f>_xlfn.LET(
  _xlpm.key, $A49 &amp; "_" &amp; TEXT(Q$2, "yyyy-mm-dd"),
  _xlpm.val, _xlfn.XLOOKUP(_xlpm.key, [1]PHYCOCYANIN!$A:$A, [1]PHYCOCYANIN!$H:$H, ""),
  IF(_xlpm.val = 0, "", _xlpm.val)
)</f>
        <v/>
      </c>
      <c r="R49" s="30" t="str">
        <f>_xlfn.XLOOKUP(A49,[1]SURVEY123!$L:$L,[1]SURVEY123!$AK:$AK,"",0,-1)</f>
        <v/>
      </c>
    </row>
    <row r="50" spans="1:18">
      <c r="A50" s="3" t="s">
        <v>53</v>
      </c>
      <c r="B50" s="32">
        <f>_xlfn.XLOOKUP($A50,[1]PHYCOCYANIN!$B:$B,[1]PHYCOCYANIN!$D:$D,"",,-1)</f>
        <v>45875</v>
      </c>
      <c r="C50" s="5" t="str">
        <f>_xlfn.LET(
  _xlpm.key, $A50 &amp; "_" &amp; TEXT(C$2, "yyyy-mm-dd"),
  _xlpm.val, _xlfn.XLOOKUP(_xlpm.key, [1]PHYCOCYANIN!$A:$A, [1]PHYCOCYANIN!$H:$H, ""),
  IF(_xlpm.val = 0, "", _xlpm.val)
)</f>
        <v/>
      </c>
      <c r="D50" s="5" t="str">
        <f>_xlfn.LET(
  _xlpm.key, $A50 &amp; "_" &amp; TEXT(D$2, "yyyy-mm-dd"),
  _xlpm.val, _xlfn.XLOOKUP(_xlpm.key, [1]PHYCOCYANIN!$A:$A, [1]PHYCOCYANIN!$H:$H, ""),
  IF(_xlpm.val = 0, "", _xlpm.val)
)</f>
        <v/>
      </c>
      <c r="E50" s="5" t="str">
        <f>_xlfn.LET(
  _xlpm.key, $A50 &amp; "_" &amp; TEXT(E$2, "yyyy-mm-dd"),
  _xlpm.val, _xlfn.XLOOKUP(_xlpm.key, [1]PHYCOCYANIN!$A:$A, [1]PHYCOCYANIN!$H:$H, ""),
  IF(_xlpm.val = 0, "", _xlpm.val)
)</f>
        <v/>
      </c>
      <c r="F50" s="5">
        <f>_xlfn.LET(
  _xlpm.key, $A50 &amp; "_" &amp; TEXT(F$2, "yyyy-mm-dd"),
  _xlpm.val, _xlfn.XLOOKUP(_xlpm.key, [1]PHYCOCYANIN!$A:$A, [1]PHYCOCYANIN!$H:$H, ""),
  IF(_xlpm.val = 0, "", _xlpm.val)
)</f>
        <v>199</v>
      </c>
      <c r="G50" s="5">
        <f>_xlfn.LET(
  _xlpm.key, $A50 &amp; "_" &amp; TEXT(G$2, "yyyy-mm-dd"),
  _xlpm.val, _xlfn.XLOOKUP(_xlpm.key, [1]PHYCOCYANIN!$A:$A, [1]PHYCOCYANIN!$H:$H, ""),
  IF(_xlpm.val = 0, "", _xlpm.val)
)</f>
        <v>100</v>
      </c>
      <c r="H50" s="5">
        <f>_xlfn.LET(
  _xlpm.key, $A50 &amp; "_" &amp; TEXT(H$2, "yyyy-mm-dd"),
  _xlpm.val, _xlfn.XLOOKUP(_xlpm.key, [1]PHYCOCYANIN!$A:$A, [1]PHYCOCYANIN!$H:$H, ""),
  IF(_xlpm.val = 0, "", _xlpm.val)
)</f>
        <v>199</v>
      </c>
      <c r="I50" s="5">
        <f>_xlfn.LET(
  _xlpm.key, $A50 &amp; "_" &amp; TEXT(I$2, "yyyy-mm-dd"),
  _xlpm.val, _xlfn.XLOOKUP(_xlpm.key, [1]PHYCOCYANIN!$A:$A, [1]PHYCOCYANIN!$H:$H, ""),
  IF(_xlpm.val = 0, "", _xlpm.val)
)</f>
        <v>3</v>
      </c>
      <c r="J50" s="5">
        <f>_xlfn.LET(
  _xlpm.key, $A50 &amp; "_" &amp; TEXT(J$2, "yyyy-mm-dd"),
  _xlpm.val, _xlfn.XLOOKUP(_xlpm.key, [1]PHYCOCYANIN!$A:$A, [1]PHYCOCYANIN!$H:$H, ""),
  IF(_xlpm.val = 0, "", _xlpm.val)
)</f>
        <v>18</v>
      </c>
      <c r="K50" s="5">
        <f>_xlfn.LET(
  _xlpm.key, $A50 &amp; "_" &amp; TEXT(K$2, "yyyy-mm-dd"),
  _xlpm.val, _xlfn.XLOOKUP(_xlpm.key, [1]PHYCOCYANIN!$A:$A, [1]PHYCOCYANIN!$H:$H, ""),
  IF(_xlpm.val = 0, "", _xlpm.val)
)</f>
        <v>6</v>
      </c>
      <c r="L50" s="5">
        <f>_xlfn.LET(
  _xlpm.key, $A50 &amp; "_" &amp; TEXT(L$2, "yyyy-mm-dd"),
  _xlpm.val, _xlfn.XLOOKUP(_xlpm.key, [1]PHYCOCYANIN!$A:$A, [1]PHYCOCYANIN!$H:$H, ""),
  IF(_xlpm.val = 0, "", _xlpm.val)
)</f>
        <v>2</v>
      </c>
      <c r="M50" s="5">
        <f>_xlfn.LET(
  _xlpm.key, $A50 &amp; "_" &amp; TEXT(M$2, "yyyy-mm-dd"),
  _xlpm.val, _xlfn.XLOOKUP(_xlpm.key, [1]PHYCOCYANIN!$A:$A, [1]PHYCOCYANIN!$H:$H, ""),
  IF(_xlpm.val = 0, "", _xlpm.val)
)</f>
        <v>8</v>
      </c>
      <c r="N50" s="5">
        <f>_xlfn.LET(
  _xlpm.key, $A50 &amp; "_" &amp; TEXT(N$2, "yyyy-mm-dd"),
  _xlpm.val, _xlfn.XLOOKUP(_xlpm.key, [1]PHYCOCYANIN!$A:$A, [1]PHYCOCYANIN!$H:$H, ""),
  IF(_xlpm.val = 0, "", _xlpm.val)
)</f>
        <v>4</v>
      </c>
      <c r="O50" s="5" t="str">
        <f>_xlfn.LET(
  _xlpm.key, $A50 &amp; "_" &amp; TEXT(O$2, "yyyy-mm-dd"),
  _xlpm.val, _xlfn.XLOOKUP(_xlpm.key, [1]PHYCOCYANIN!$A:$A, [1]PHYCOCYANIN!$H:$H, ""),
  IF(_xlpm.val = 0, "", _xlpm.val)
)</f>
        <v/>
      </c>
      <c r="P50" s="5" t="str">
        <f>_xlfn.LET(
  _xlpm.key, $A50 &amp; "_" &amp; TEXT(P$2, "yyyy-mm-dd"),
  _xlpm.val, _xlfn.XLOOKUP(_xlpm.key, [1]PHYCOCYANIN!$A:$A, [1]PHYCOCYANIN!$H:$H, ""),
  IF(_xlpm.val = 0, "", _xlpm.val)
)</f>
        <v/>
      </c>
      <c r="Q50" s="5" t="str">
        <f>_xlfn.LET(
  _xlpm.key, $A50 &amp; "_" &amp; TEXT(Q$2, "yyyy-mm-dd"),
  _xlpm.val, _xlfn.XLOOKUP(_xlpm.key, [1]PHYCOCYANIN!$A:$A, [1]PHYCOCYANIN!$H:$H, ""),
  IF(_xlpm.val = 0, "", _xlpm.val)
)</f>
        <v/>
      </c>
      <c r="R50" s="30" t="str">
        <f>_xlfn.XLOOKUP(A50,[1]SURVEY123!$L:$L,[1]SURVEY123!$AK:$AK,"",0,-1)</f>
        <v/>
      </c>
    </row>
    <row r="51" spans="1:18">
      <c r="A51" s="3" t="s">
        <v>54</v>
      </c>
      <c r="B51" s="32">
        <f>_xlfn.XLOOKUP($A51,[1]PHYCOCYANIN!$B:$B,[1]PHYCOCYANIN!$D:$D,"",,-1)</f>
        <v>45875</v>
      </c>
      <c r="C51" s="5" t="str">
        <f>_xlfn.LET(
  _xlpm.key, $A51 &amp; "_" &amp; TEXT(C$2, "yyyy-mm-dd"),
  _xlpm.val, _xlfn.XLOOKUP(_xlpm.key, [1]PHYCOCYANIN!$A:$A, [1]PHYCOCYANIN!$H:$H, ""),
  IF(_xlpm.val = 0, "", _xlpm.val)
)</f>
        <v/>
      </c>
      <c r="D51" s="5" t="str">
        <f>_xlfn.LET(
  _xlpm.key, $A51 &amp; "_" &amp; TEXT(D$2, "yyyy-mm-dd"),
  _xlpm.val, _xlfn.XLOOKUP(_xlpm.key, [1]PHYCOCYANIN!$A:$A, [1]PHYCOCYANIN!$H:$H, ""),
  IF(_xlpm.val = 0, "", _xlpm.val)
)</f>
        <v/>
      </c>
      <c r="E51" s="5" t="str">
        <f>_xlfn.LET(
  _xlpm.key, $A51 &amp; "_" &amp; TEXT(E$2, "yyyy-mm-dd"),
  _xlpm.val, _xlfn.XLOOKUP(_xlpm.key, [1]PHYCOCYANIN!$A:$A, [1]PHYCOCYANIN!$H:$H, ""),
  IF(_xlpm.val = 0, "", _xlpm.val)
)</f>
        <v/>
      </c>
      <c r="F51" s="5">
        <f>_xlfn.LET(
  _xlpm.key, $A51 &amp; "_" &amp; TEXT(F$2, "yyyy-mm-dd"),
  _xlpm.val, _xlfn.XLOOKUP(_xlpm.key, [1]PHYCOCYANIN!$A:$A, [1]PHYCOCYANIN!$H:$H, ""),
  IF(_xlpm.val = 0, "", _xlpm.val)
)</f>
        <v>5</v>
      </c>
      <c r="G51" s="5">
        <f>_xlfn.LET(
  _xlpm.key, $A51 &amp; "_" &amp; TEXT(G$2, "yyyy-mm-dd"),
  _xlpm.val, _xlfn.XLOOKUP(_xlpm.key, [1]PHYCOCYANIN!$A:$A, [1]PHYCOCYANIN!$H:$H, ""),
  IF(_xlpm.val = 0, "", _xlpm.val)
)</f>
        <v>4</v>
      </c>
      <c r="H51" s="5" t="str">
        <f>_xlfn.LET(
  _xlpm.key, $A51 &amp; "_" &amp; TEXT(H$2, "yyyy-mm-dd"),
  _xlpm.val, _xlfn.XLOOKUP(_xlpm.key, [1]PHYCOCYANIN!$A:$A, [1]PHYCOCYANIN!$H:$H, ""),
  IF(_xlpm.val = 0, "", _xlpm.val)
)</f>
        <v/>
      </c>
      <c r="I51" s="5">
        <f>_xlfn.LET(
  _xlpm.key, $A51 &amp; "_" &amp; TEXT(I$2, "yyyy-mm-dd"),
  _xlpm.val, _xlfn.XLOOKUP(_xlpm.key, [1]PHYCOCYANIN!$A:$A, [1]PHYCOCYANIN!$H:$H, ""),
  IF(_xlpm.val = 0, "", _xlpm.val)
)</f>
        <v>6</v>
      </c>
      <c r="J51" s="5">
        <f>_xlfn.LET(
  _xlpm.key, $A51 &amp; "_" &amp; TEXT(J$2, "yyyy-mm-dd"),
  _xlpm.val, _xlfn.XLOOKUP(_xlpm.key, [1]PHYCOCYANIN!$A:$A, [1]PHYCOCYANIN!$H:$H, ""),
  IF(_xlpm.val = 0, "", _xlpm.val)
)</f>
        <v>4</v>
      </c>
      <c r="K51" s="5">
        <f>_xlfn.LET(
  _xlpm.key, $A51 &amp; "_" &amp; TEXT(K$2, "yyyy-mm-dd"),
  _xlpm.val, _xlfn.XLOOKUP(_xlpm.key, [1]PHYCOCYANIN!$A:$A, [1]PHYCOCYANIN!$H:$H, ""),
  IF(_xlpm.val = 0, "", _xlpm.val)
)</f>
        <v>6</v>
      </c>
      <c r="L51" s="5">
        <f>_xlfn.LET(
  _xlpm.key, $A51 &amp; "_" &amp; TEXT(L$2, "yyyy-mm-dd"),
  _xlpm.val, _xlfn.XLOOKUP(_xlpm.key, [1]PHYCOCYANIN!$A:$A, [1]PHYCOCYANIN!$H:$H, ""),
  IF(_xlpm.val = 0, "", _xlpm.val)
)</f>
        <v>6</v>
      </c>
      <c r="M51" s="5">
        <f>_xlfn.LET(
  _xlpm.key, $A51 &amp; "_" &amp; TEXT(M$2, "yyyy-mm-dd"),
  _xlpm.val, _xlfn.XLOOKUP(_xlpm.key, [1]PHYCOCYANIN!$A:$A, [1]PHYCOCYANIN!$H:$H, ""),
  IF(_xlpm.val = 0, "", _xlpm.val)
)</f>
        <v>8</v>
      </c>
      <c r="N51" s="5">
        <f>_xlfn.LET(
  _xlpm.key, $A51 &amp; "_" &amp; TEXT(N$2, "yyyy-mm-dd"),
  _xlpm.val, _xlfn.XLOOKUP(_xlpm.key, [1]PHYCOCYANIN!$A:$A, [1]PHYCOCYANIN!$H:$H, ""),
  IF(_xlpm.val = 0, "", _xlpm.val)
)</f>
        <v>7</v>
      </c>
      <c r="O51" s="5" t="str">
        <f>_xlfn.LET(
  _xlpm.key, $A51 &amp; "_" &amp; TEXT(O$2, "yyyy-mm-dd"),
  _xlpm.val, _xlfn.XLOOKUP(_xlpm.key, [1]PHYCOCYANIN!$A:$A, [1]PHYCOCYANIN!$H:$H, ""),
  IF(_xlpm.val = 0, "", _xlpm.val)
)</f>
        <v/>
      </c>
      <c r="P51" s="5" t="str">
        <f>_xlfn.LET(
  _xlpm.key, $A51 &amp; "_" &amp; TEXT(P$2, "yyyy-mm-dd"),
  _xlpm.val, _xlfn.XLOOKUP(_xlpm.key, [1]PHYCOCYANIN!$A:$A, [1]PHYCOCYANIN!$H:$H, ""),
  IF(_xlpm.val = 0, "", _xlpm.val)
)</f>
        <v/>
      </c>
      <c r="Q51" s="5" t="str">
        <f>_xlfn.LET(
  _xlpm.key, $A51 &amp; "_" &amp; TEXT(Q$2, "yyyy-mm-dd"),
  _xlpm.val, _xlfn.XLOOKUP(_xlpm.key, [1]PHYCOCYANIN!$A:$A, [1]PHYCOCYANIN!$H:$H, ""),
  IF(_xlpm.val = 0, "", _xlpm.val)
)</f>
        <v/>
      </c>
      <c r="R51" s="30" t="str">
        <f>_xlfn.XLOOKUP(A51,[1]SURVEY123!$L:$L,[1]SURVEY123!$AK:$AK,"",0,-1)</f>
        <v/>
      </c>
    </row>
    <row r="52" spans="1:18">
      <c r="A52" s="3" t="s">
        <v>55</v>
      </c>
      <c r="B52" s="32">
        <f>_xlfn.XLOOKUP($A52,[1]PHYCOCYANIN!$B:$B,[1]PHYCOCYANIN!$D:$D,"",,-1)</f>
        <v>45854</v>
      </c>
      <c r="C52" s="5" t="str">
        <f>_xlfn.LET(
  _xlpm.key, $A52 &amp; "_" &amp; TEXT(C$2, "yyyy-mm-dd"),
  _xlpm.val, _xlfn.XLOOKUP(_xlpm.key, [1]PHYCOCYANIN!$A:$A, [1]PHYCOCYANIN!$H:$H, ""),
  IF(_xlpm.val = 0, "", _xlpm.val)
)</f>
        <v/>
      </c>
      <c r="D52" s="5" t="str">
        <f>_xlfn.LET(
  _xlpm.key, $A52 &amp; "_" &amp; TEXT(D$2, "yyyy-mm-dd"),
  _xlpm.val, _xlfn.XLOOKUP(_xlpm.key, [1]PHYCOCYANIN!$A:$A, [1]PHYCOCYANIN!$H:$H, ""),
  IF(_xlpm.val = 0, "", _xlpm.val)
)</f>
        <v/>
      </c>
      <c r="E52" s="5" t="str">
        <f>_xlfn.LET(
  _xlpm.key, $A52 &amp; "_" &amp; TEXT(E$2, "yyyy-mm-dd"),
  _xlpm.val, _xlfn.XLOOKUP(_xlpm.key, [1]PHYCOCYANIN!$A:$A, [1]PHYCOCYANIN!$H:$H, ""),
  IF(_xlpm.val = 0, "", _xlpm.val)
)</f>
        <v/>
      </c>
      <c r="F52" s="5">
        <f>_xlfn.LET(
  _xlpm.key, $A52 &amp; "_" &amp; TEXT(F$2, "yyyy-mm-dd"),
  _xlpm.val, _xlfn.XLOOKUP(_xlpm.key, [1]PHYCOCYANIN!$A:$A, [1]PHYCOCYANIN!$H:$H, ""),
  IF(_xlpm.val = 0, "", _xlpm.val)
)</f>
        <v>3</v>
      </c>
      <c r="G52" s="5">
        <f>_xlfn.LET(
  _xlpm.key, $A52 &amp; "_" &amp; TEXT(G$2, "yyyy-mm-dd"),
  _xlpm.val, _xlfn.XLOOKUP(_xlpm.key, [1]PHYCOCYANIN!$A:$A, [1]PHYCOCYANIN!$H:$H, ""),
  IF(_xlpm.val = 0, "", _xlpm.val)
)</f>
        <v>3</v>
      </c>
      <c r="H52" s="5" t="str">
        <f>_xlfn.LET(
  _xlpm.key, $A52 &amp; "_" &amp; TEXT(H$2, "yyyy-mm-dd"),
  _xlpm.val, _xlfn.XLOOKUP(_xlpm.key, [1]PHYCOCYANIN!$A:$A, [1]PHYCOCYANIN!$H:$H, ""),
  IF(_xlpm.val = 0, "", _xlpm.val)
)</f>
        <v/>
      </c>
      <c r="I52" s="5" t="str">
        <f>_xlfn.LET(
  _xlpm.key, $A52 &amp; "_" &amp; TEXT(I$2, "yyyy-mm-dd"),
  _xlpm.val, _xlfn.XLOOKUP(_xlpm.key, [1]PHYCOCYANIN!$A:$A, [1]PHYCOCYANIN!$H:$H, ""),
  IF(_xlpm.val = 0, "", _xlpm.val)
)</f>
        <v/>
      </c>
      <c r="J52" s="5">
        <f>_xlfn.LET(
  _xlpm.key, $A52 &amp; "_" &amp; TEXT(J$2, "yyyy-mm-dd"),
  _xlpm.val, _xlfn.XLOOKUP(_xlpm.key, [1]PHYCOCYANIN!$A:$A, [1]PHYCOCYANIN!$H:$H, ""),
  IF(_xlpm.val = 0, "", _xlpm.val)
)</f>
        <v>54</v>
      </c>
      <c r="K52" s="5" t="str">
        <f>_xlfn.LET(
  _xlpm.key, $A52 &amp; "_" &amp; TEXT(K$2, "yyyy-mm-dd"),
  _xlpm.val, _xlfn.XLOOKUP(_xlpm.key, [1]PHYCOCYANIN!$A:$A, [1]PHYCOCYANIN!$H:$H, ""),
  IF(_xlpm.val = 0, "", _xlpm.val)
)</f>
        <v/>
      </c>
      <c r="L52" s="5" t="str">
        <f>_xlfn.LET(
  _xlpm.key, $A52 &amp; "_" &amp; TEXT(L$2, "yyyy-mm-dd"),
  _xlpm.val, _xlfn.XLOOKUP(_xlpm.key, [1]PHYCOCYANIN!$A:$A, [1]PHYCOCYANIN!$H:$H, ""),
  IF(_xlpm.val = 0, "", _xlpm.val)
)</f>
        <v/>
      </c>
      <c r="M52" s="5" t="str">
        <f>_xlfn.LET(
  _xlpm.key, $A52 &amp; "_" &amp; TEXT(M$2, "yyyy-mm-dd"),
  _xlpm.val, _xlfn.XLOOKUP(_xlpm.key, [1]PHYCOCYANIN!$A:$A, [1]PHYCOCYANIN!$H:$H, ""),
  IF(_xlpm.val = 0, "", _xlpm.val)
)</f>
        <v/>
      </c>
      <c r="N52" s="5" t="str">
        <f>_xlfn.LET(
  _xlpm.key, $A52 &amp; "_" &amp; TEXT(N$2, "yyyy-mm-dd"),
  _xlpm.val, _xlfn.XLOOKUP(_xlpm.key, [1]PHYCOCYANIN!$A:$A, [1]PHYCOCYANIN!$H:$H, ""),
  IF(_xlpm.val = 0, "", _xlpm.val)
)</f>
        <v/>
      </c>
      <c r="O52" s="5" t="str">
        <f>_xlfn.LET(
  _xlpm.key, $A52 &amp; "_" &amp; TEXT(O$2, "yyyy-mm-dd"),
  _xlpm.val, _xlfn.XLOOKUP(_xlpm.key, [1]PHYCOCYANIN!$A:$A, [1]PHYCOCYANIN!$H:$H, ""),
  IF(_xlpm.val = 0, "", _xlpm.val)
)</f>
        <v/>
      </c>
      <c r="P52" s="5" t="str">
        <f>_xlfn.LET(
  _xlpm.key, $A52 &amp; "_" &amp; TEXT(P$2, "yyyy-mm-dd"),
  _xlpm.val, _xlfn.XLOOKUP(_xlpm.key, [1]PHYCOCYANIN!$A:$A, [1]PHYCOCYANIN!$H:$H, ""),
  IF(_xlpm.val = 0, "", _xlpm.val)
)</f>
        <v/>
      </c>
      <c r="Q52" s="5" t="str">
        <f>_xlfn.LET(
  _xlpm.key, $A52 &amp; "_" &amp; TEXT(Q$2, "yyyy-mm-dd"),
  _xlpm.val, _xlfn.XLOOKUP(_xlpm.key, [1]PHYCOCYANIN!$A:$A, [1]PHYCOCYANIN!$H:$H, ""),
  IF(_xlpm.val = 0, "", _xlpm.val)
)</f>
        <v/>
      </c>
      <c r="R52" s="30" t="str">
        <f>_xlfn.XLOOKUP(A52,[1]SURVEY123!$L:$L,[1]SURVEY123!$AK:$AK,"",0,-1)</f>
        <v/>
      </c>
    </row>
    <row r="53" spans="1:18">
      <c r="A53" s="3" t="s">
        <v>56</v>
      </c>
      <c r="B53" s="32" t="str">
        <f>_xlfn.XLOOKUP($A53,[1]PHYCOCYANIN!$B:$B,[1]PHYCOCYANIN!$D:$D,"",,-1)</f>
        <v/>
      </c>
      <c r="C53" s="5" t="str">
        <f>_xlfn.LET(
  _xlpm.key, $A53 &amp; "_" &amp; TEXT(C$2, "yyyy-mm-dd"),
  _xlpm.val, _xlfn.XLOOKUP(_xlpm.key, [1]PHYCOCYANIN!$A:$A, [1]PHYCOCYANIN!$H:$H, ""),
  IF(_xlpm.val = 0, "", _xlpm.val)
)</f>
        <v/>
      </c>
      <c r="D53" s="5" t="str">
        <f>_xlfn.LET(
  _xlpm.key, $A53 &amp; "_" &amp; TEXT(D$2, "yyyy-mm-dd"),
  _xlpm.val, _xlfn.XLOOKUP(_xlpm.key, [1]PHYCOCYANIN!$A:$A, [1]PHYCOCYANIN!$H:$H, ""),
  IF(_xlpm.val = 0, "", _xlpm.val)
)</f>
        <v/>
      </c>
      <c r="E53" s="5" t="str">
        <f>_xlfn.LET(
  _xlpm.key, $A53 &amp; "_" &amp; TEXT(E$2, "yyyy-mm-dd"),
  _xlpm.val, _xlfn.XLOOKUP(_xlpm.key, [1]PHYCOCYANIN!$A:$A, [1]PHYCOCYANIN!$H:$H, ""),
  IF(_xlpm.val = 0, "", _xlpm.val)
)</f>
        <v/>
      </c>
      <c r="F53" s="5" t="str">
        <f>_xlfn.LET(
  _xlpm.key, $A53 &amp; "_" &amp; TEXT(F$2, "yyyy-mm-dd"),
  _xlpm.val, _xlfn.XLOOKUP(_xlpm.key, [1]PHYCOCYANIN!$A:$A, [1]PHYCOCYANIN!$H:$H, ""),
  IF(_xlpm.val = 0, "", _xlpm.val)
)</f>
        <v/>
      </c>
      <c r="G53" s="5" t="str">
        <f>_xlfn.LET(
  _xlpm.key, $A53 &amp; "_" &amp; TEXT(G$2, "yyyy-mm-dd"),
  _xlpm.val, _xlfn.XLOOKUP(_xlpm.key, [1]PHYCOCYANIN!$A:$A, [1]PHYCOCYANIN!$H:$H, ""),
  IF(_xlpm.val = 0, "", _xlpm.val)
)</f>
        <v/>
      </c>
      <c r="H53" s="5" t="str">
        <f>_xlfn.LET(
  _xlpm.key, $A53 &amp; "_" &amp; TEXT(H$2, "yyyy-mm-dd"),
  _xlpm.val, _xlfn.XLOOKUP(_xlpm.key, [1]PHYCOCYANIN!$A:$A, [1]PHYCOCYANIN!$H:$H, ""),
  IF(_xlpm.val = 0, "", _xlpm.val)
)</f>
        <v/>
      </c>
      <c r="I53" s="5" t="str">
        <f>_xlfn.LET(
  _xlpm.key, $A53 &amp; "_" &amp; TEXT(I$2, "yyyy-mm-dd"),
  _xlpm.val, _xlfn.XLOOKUP(_xlpm.key, [1]PHYCOCYANIN!$A:$A, [1]PHYCOCYANIN!$H:$H, ""),
  IF(_xlpm.val = 0, "", _xlpm.val)
)</f>
        <v/>
      </c>
      <c r="J53" s="5" t="str">
        <f>_xlfn.LET(
  _xlpm.key, $A53 &amp; "_" &amp; TEXT(J$2, "yyyy-mm-dd"),
  _xlpm.val, _xlfn.XLOOKUP(_xlpm.key, [1]PHYCOCYANIN!$A:$A, [1]PHYCOCYANIN!$H:$H, ""),
  IF(_xlpm.val = 0, "", _xlpm.val)
)</f>
        <v/>
      </c>
      <c r="K53" s="5" t="str">
        <f>_xlfn.LET(
  _xlpm.key, $A53 &amp; "_" &amp; TEXT(K$2, "yyyy-mm-dd"),
  _xlpm.val, _xlfn.XLOOKUP(_xlpm.key, [1]PHYCOCYANIN!$A:$A, [1]PHYCOCYANIN!$H:$H, ""),
  IF(_xlpm.val = 0, "", _xlpm.val)
)</f>
        <v/>
      </c>
      <c r="L53" s="5" t="str">
        <f>_xlfn.LET(
  _xlpm.key, $A53 &amp; "_" &amp; TEXT(L$2, "yyyy-mm-dd"),
  _xlpm.val, _xlfn.XLOOKUP(_xlpm.key, [1]PHYCOCYANIN!$A:$A, [1]PHYCOCYANIN!$H:$H, ""),
  IF(_xlpm.val = 0, "", _xlpm.val)
)</f>
        <v/>
      </c>
      <c r="M53" s="5" t="str">
        <f>_xlfn.LET(
  _xlpm.key, $A53 &amp; "_" &amp; TEXT(M$2, "yyyy-mm-dd"),
  _xlpm.val, _xlfn.XLOOKUP(_xlpm.key, [1]PHYCOCYANIN!$A:$A, [1]PHYCOCYANIN!$H:$H, ""),
  IF(_xlpm.val = 0, "", _xlpm.val)
)</f>
        <v/>
      </c>
      <c r="N53" s="5" t="str">
        <f>_xlfn.LET(
  _xlpm.key, $A53 &amp; "_" &amp; TEXT(N$2, "yyyy-mm-dd"),
  _xlpm.val, _xlfn.XLOOKUP(_xlpm.key, [1]PHYCOCYANIN!$A:$A, [1]PHYCOCYANIN!$H:$H, ""),
  IF(_xlpm.val = 0, "", _xlpm.val)
)</f>
        <v/>
      </c>
      <c r="O53" s="5" t="str">
        <f>_xlfn.LET(
  _xlpm.key, $A53 &amp; "_" &amp; TEXT(O$2, "yyyy-mm-dd"),
  _xlpm.val, _xlfn.XLOOKUP(_xlpm.key, [1]PHYCOCYANIN!$A:$A, [1]PHYCOCYANIN!$H:$H, ""),
  IF(_xlpm.val = 0, "", _xlpm.val)
)</f>
        <v/>
      </c>
      <c r="P53" s="5" t="str">
        <f>_xlfn.LET(
  _xlpm.key, $A53 &amp; "_" &amp; TEXT(P$2, "yyyy-mm-dd"),
  _xlpm.val, _xlfn.XLOOKUP(_xlpm.key, [1]PHYCOCYANIN!$A:$A, [1]PHYCOCYANIN!$H:$H, ""),
  IF(_xlpm.val = 0, "", _xlpm.val)
)</f>
        <v/>
      </c>
      <c r="Q53" s="5" t="str">
        <f>_xlfn.LET(
  _xlpm.key, $A53 &amp; "_" &amp; TEXT(Q$2, "yyyy-mm-dd"),
  _xlpm.val, _xlfn.XLOOKUP(_xlpm.key, [1]PHYCOCYANIN!$A:$A, [1]PHYCOCYANIN!$H:$H, ""),
  IF(_xlpm.val = 0, "", _xlpm.val)
)</f>
        <v/>
      </c>
      <c r="R53" s="30" t="str">
        <f>_xlfn.XLOOKUP(A53,[1]SURVEY123!$L:$L,[1]SURVEY123!$AK:$AK,"",0,-1)</f>
        <v/>
      </c>
    </row>
    <row r="54" spans="1:18">
      <c r="A54" s="3" t="s">
        <v>57</v>
      </c>
      <c r="B54" s="32" t="str">
        <f>_xlfn.XLOOKUP($A54,[1]PHYCOCYANIN!$B:$B,[1]PHYCOCYANIN!$D:$D,"",,-1)</f>
        <v/>
      </c>
      <c r="C54" s="5" t="str">
        <f>_xlfn.LET(
  _xlpm.key, $A54 &amp; "_" &amp; TEXT(C$2, "yyyy-mm-dd"),
  _xlpm.val, _xlfn.XLOOKUP(_xlpm.key, [1]PHYCOCYANIN!$A:$A, [1]PHYCOCYANIN!$H:$H, ""),
  IF(_xlpm.val = 0, "", _xlpm.val)
)</f>
        <v/>
      </c>
      <c r="D54" s="5" t="str">
        <f>_xlfn.LET(
  _xlpm.key, $A54 &amp; "_" &amp; TEXT(D$2, "yyyy-mm-dd"),
  _xlpm.val, _xlfn.XLOOKUP(_xlpm.key, [1]PHYCOCYANIN!$A:$A, [1]PHYCOCYANIN!$H:$H, ""),
  IF(_xlpm.val = 0, "", _xlpm.val)
)</f>
        <v/>
      </c>
      <c r="E54" s="5" t="str">
        <f>_xlfn.LET(
  _xlpm.key, $A54 &amp; "_" &amp; TEXT(E$2, "yyyy-mm-dd"),
  _xlpm.val, _xlfn.XLOOKUP(_xlpm.key, [1]PHYCOCYANIN!$A:$A, [1]PHYCOCYANIN!$H:$H, ""),
  IF(_xlpm.val = 0, "", _xlpm.val)
)</f>
        <v/>
      </c>
      <c r="F54" s="5" t="str">
        <f>_xlfn.LET(
  _xlpm.key, $A54 &amp; "_" &amp; TEXT(F$2, "yyyy-mm-dd"),
  _xlpm.val, _xlfn.XLOOKUP(_xlpm.key, [1]PHYCOCYANIN!$A:$A, [1]PHYCOCYANIN!$H:$H, ""),
  IF(_xlpm.val = 0, "", _xlpm.val)
)</f>
        <v/>
      </c>
      <c r="G54" s="5" t="str">
        <f>_xlfn.LET(
  _xlpm.key, $A54 &amp; "_" &amp; TEXT(G$2, "yyyy-mm-dd"),
  _xlpm.val, _xlfn.XLOOKUP(_xlpm.key, [1]PHYCOCYANIN!$A:$A, [1]PHYCOCYANIN!$H:$H, ""),
  IF(_xlpm.val = 0, "", _xlpm.val)
)</f>
        <v/>
      </c>
      <c r="H54" s="5" t="str">
        <f>_xlfn.LET(
  _xlpm.key, $A54 &amp; "_" &amp; TEXT(H$2, "yyyy-mm-dd"),
  _xlpm.val, _xlfn.XLOOKUP(_xlpm.key, [1]PHYCOCYANIN!$A:$A, [1]PHYCOCYANIN!$H:$H, ""),
  IF(_xlpm.val = 0, "", _xlpm.val)
)</f>
        <v/>
      </c>
      <c r="I54" s="5" t="str">
        <f>_xlfn.LET(
  _xlpm.key, $A54 &amp; "_" &amp; TEXT(I$2, "yyyy-mm-dd"),
  _xlpm.val, _xlfn.XLOOKUP(_xlpm.key, [1]PHYCOCYANIN!$A:$A, [1]PHYCOCYANIN!$H:$H, ""),
  IF(_xlpm.val = 0, "", _xlpm.val)
)</f>
        <v/>
      </c>
      <c r="J54" s="5" t="str">
        <f>_xlfn.LET(
  _xlpm.key, $A54 &amp; "_" &amp; TEXT(J$2, "yyyy-mm-dd"),
  _xlpm.val, _xlfn.XLOOKUP(_xlpm.key, [1]PHYCOCYANIN!$A:$A, [1]PHYCOCYANIN!$H:$H, ""),
  IF(_xlpm.val = 0, "", _xlpm.val)
)</f>
        <v/>
      </c>
      <c r="K54" s="5" t="str">
        <f>_xlfn.LET(
  _xlpm.key, $A54 &amp; "_" &amp; TEXT(K$2, "yyyy-mm-dd"),
  _xlpm.val, _xlfn.XLOOKUP(_xlpm.key, [1]PHYCOCYANIN!$A:$A, [1]PHYCOCYANIN!$H:$H, ""),
  IF(_xlpm.val = 0, "", _xlpm.val)
)</f>
        <v/>
      </c>
      <c r="L54" s="5" t="str">
        <f>_xlfn.LET(
  _xlpm.key, $A54 &amp; "_" &amp; TEXT(L$2, "yyyy-mm-dd"),
  _xlpm.val, _xlfn.XLOOKUP(_xlpm.key, [1]PHYCOCYANIN!$A:$A, [1]PHYCOCYANIN!$H:$H, ""),
  IF(_xlpm.val = 0, "", _xlpm.val)
)</f>
        <v/>
      </c>
      <c r="M54" s="5" t="str">
        <f>_xlfn.LET(
  _xlpm.key, $A54 &amp; "_" &amp; TEXT(M$2, "yyyy-mm-dd"),
  _xlpm.val, _xlfn.XLOOKUP(_xlpm.key, [1]PHYCOCYANIN!$A:$A, [1]PHYCOCYANIN!$H:$H, ""),
  IF(_xlpm.val = 0, "", _xlpm.val)
)</f>
        <v/>
      </c>
      <c r="N54" s="5" t="str">
        <f>_xlfn.LET(
  _xlpm.key, $A54 &amp; "_" &amp; TEXT(N$2, "yyyy-mm-dd"),
  _xlpm.val, _xlfn.XLOOKUP(_xlpm.key, [1]PHYCOCYANIN!$A:$A, [1]PHYCOCYANIN!$H:$H, ""),
  IF(_xlpm.val = 0, "", _xlpm.val)
)</f>
        <v/>
      </c>
      <c r="O54" s="5" t="str">
        <f>_xlfn.LET(
  _xlpm.key, $A54 &amp; "_" &amp; TEXT(O$2, "yyyy-mm-dd"),
  _xlpm.val, _xlfn.XLOOKUP(_xlpm.key, [1]PHYCOCYANIN!$A:$A, [1]PHYCOCYANIN!$H:$H, ""),
  IF(_xlpm.val = 0, "", _xlpm.val)
)</f>
        <v/>
      </c>
      <c r="P54" s="5" t="str">
        <f>_xlfn.LET(
  _xlpm.key, $A54 &amp; "_" &amp; TEXT(P$2, "yyyy-mm-dd"),
  _xlpm.val, _xlfn.XLOOKUP(_xlpm.key, [1]PHYCOCYANIN!$A:$A, [1]PHYCOCYANIN!$H:$H, ""),
  IF(_xlpm.val = 0, "", _xlpm.val)
)</f>
        <v/>
      </c>
      <c r="Q54" s="5" t="str">
        <f>_xlfn.LET(
  _xlpm.key, $A54 &amp; "_" &amp; TEXT(Q$2, "yyyy-mm-dd"),
  _xlpm.val, _xlfn.XLOOKUP(_xlpm.key, [1]PHYCOCYANIN!$A:$A, [1]PHYCOCYANIN!$H:$H, ""),
  IF(_xlpm.val = 0, "", _xlpm.val)
)</f>
        <v/>
      </c>
      <c r="R54" s="30" t="str">
        <f>_xlfn.XLOOKUP(A54,[1]SURVEY123!$L:$L,[1]SURVEY123!$AK:$AK,"",0,-1)</f>
        <v/>
      </c>
    </row>
    <row r="55" spans="1:18">
      <c r="A55" s="3" t="s">
        <v>58</v>
      </c>
      <c r="B55" s="32" t="str">
        <f>_xlfn.XLOOKUP($A55,[1]PHYCOCYANIN!$B:$B,[1]PHYCOCYANIN!$D:$D,"",,-1)</f>
        <v/>
      </c>
      <c r="C55" s="5" t="str">
        <f>_xlfn.LET(
  _xlpm.key, $A55 &amp; "_" &amp; TEXT(C$2, "yyyy-mm-dd"),
  _xlpm.val, _xlfn.XLOOKUP(_xlpm.key, [1]PHYCOCYANIN!$A:$A, [1]PHYCOCYANIN!$H:$H, ""),
  IF(_xlpm.val = 0, "", _xlpm.val)
)</f>
        <v/>
      </c>
      <c r="D55" s="5" t="str">
        <f>_xlfn.LET(
  _xlpm.key, $A55 &amp; "_" &amp; TEXT(D$2, "yyyy-mm-dd"),
  _xlpm.val, _xlfn.XLOOKUP(_xlpm.key, [1]PHYCOCYANIN!$A:$A, [1]PHYCOCYANIN!$H:$H, ""),
  IF(_xlpm.val = 0, "", _xlpm.val)
)</f>
        <v/>
      </c>
      <c r="E55" s="5" t="str">
        <f>_xlfn.LET(
  _xlpm.key, $A55 &amp; "_" &amp; TEXT(E$2, "yyyy-mm-dd"),
  _xlpm.val, _xlfn.XLOOKUP(_xlpm.key, [1]PHYCOCYANIN!$A:$A, [1]PHYCOCYANIN!$H:$H, ""),
  IF(_xlpm.val = 0, "", _xlpm.val)
)</f>
        <v/>
      </c>
      <c r="F55" s="5" t="str">
        <f>_xlfn.LET(
  _xlpm.key, $A55 &amp; "_" &amp; TEXT(F$2, "yyyy-mm-dd"),
  _xlpm.val, _xlfn.XLOOKUP(_xlpm.key, [1]PHYCOCYANIN!$A:$A, [1]PHYCOCYANIN!$H:$H, ""),
  IF(_xlpm.val = 0, "", _xlpm.val)
)</f>
        <v/>
      </c>
      <c r="G55" s="5" t="str">
        <f>_xlfn.LET(
  _xlpm.key, $A55 &amp; "_" &amp; TEXT(G$2, "yyyy-mm-dd"),
  _xlpm.val, _xlfn.XLOOKUP(_xlpm.key, [1]PHYCOCYANIN!$A:$A, [1]PHYCOCYANIN!$H:$H, ""),
  IF(_xlpm.val = 0, "", _xlpm.val)
)</f>
        <v/>
      </c>
      <c r="H55" s="5" t="str">
        <f>_xlfn.LET(
  _xlpm.key, $A55 &amp; "_" &amp; TEXT(H$2, "yyyy-mm-dd"),
  _xlpm.val, _xlfn.XLOOKUP(_xlpm.key, [1]PHYCOCYANIN!$A:$A, [1]PHYCOCYANIN!$H:$H, ""),
  IF(_xlpm.val = 0, "", _xlpm.val)
)</f>
        <v/>
      </c>
      <c r="I55" s="5" t="str">
        <f>_xlfn.LET(
  _xlpm.key, $A55 &amp; "_" &amp; TEXT(I$2, "yyyy-mm-dd"),
  _xlpm.val, _xlfn.XLOOKUP(_xlpm.key, [1]PHYCOCYANIN!$A:$A, [1]PHYCOCYANIN!$H:$H, ""),
  IF(_xlpm.val = 0, "", _xlpm.val)
)</f>
        <v/>
      </c>
      <c r="J55" s="5" t="str">
        <f>_xlfn.LET(
  _xlpm.key, $A55 &amp; "_" &amp; TEXT(J$2, "yyyy-mm-dd"),
  _xlpm.val, _xlfn.XLOOKUP(_xlpm.key, [1]PHYCOCYANIN!$A:$A, [1]PHYCOCYANIN!$H:$H, ""),
  IF(_xlpm.val = 0, "", _xlpm.val)
)</f>
        <v/>
      </c>
      <c r="K55" s="5" t="str">
        <f>_xlfn.LET(
  _xlpm.key, $A55 &amp; "_" &amp; TEXT(K$2, "yyyy-mm-dd"),
  _xlpm.val, _xlfn.XLOOKUP(_xlpm.key, [1]PHYCOCYANIN!$A:$A, [1]PHYCOCYANIN!$H:$H, ""),
  IF(_xlpm.val = 0, "", _xlpm.val)
)</f>
        <v/>
      </c>
      <c r="L55" s="5" t="str">
        <f>_xlfn.LET(
  _xlpm.key, $A55 &amp; "_" &amp; TEXT(L$2, "yyyy-mm-dd"),
  _xlpm.val, _xlfn.XLOOKUP(_xlpm.key, [1]PHYCOCYANIN!$A:$A, [1]PHYCOCYANIN!$H:$H, ""),
  IF(_xlpm.val = 0, "", _xlpm.val)
)</f>
        <v/>
      </c>
      <c r="M55" s="5" t="str">
        <f>_xlfn.LET(
  _xlpm.key, $A55 &amp; "_" &amp; TEXT(M$2, "yyyy-mm-dd"),
  _xlpm.val, _xlfn.XLOOKUP(_xlpm.key, [1]PHYCOCYANIN!$A:$A, [1]PHYCOCYANIN!$H:$H, ""),
  IF(_xlpm.val = 0, "", _xlpm.val)
)</f>
        <v/>
      </c>
      <c r="N55" s="5" t="str">
        <f>_xlfn.LET(
  _xlpm.key, $A55 &amp; "_" &amp; TEXT(N$2, "yyyy-mm-dd"),
  _xlpm.val, _xlfn.XLOOKUP(_xlpm.key, [1]PHYCOCYANIN!$A:$A, [1]PHYCOCYANIN!$H:$H, ""),
  IF(_xlpm.val = 0, "", _xlpm.val)
)</f>
        <v/>
      </c>
      <c r="O55" s="5" t="str">
        <f>_xlfn.LET(
  _xlpm.key, $A55 &amp; "_" &amp; TEXT(O$2, "yyyy-mm-dd"),
  _xlpm.val, _xlfn.XLOOKUP(_xlpm.key, [1]PHYCOCYANIN!$A:$A, [1]PHYCOCYANIN!$H:$H, ""),
  IF(_xlpm.val = 0, "", _xlpm.val)
)</f>
        <v/>
      </c>
      <c r="P55" s="5" t="str">
        <f>_xlfn.LET(
  _xlpm.key, $A55 &amp; "_" &amp; TEXT(P$2, "yyyy-mm-dd"),
  _xlpm.val, _xlfn.XLOOKUP(_xlpm.key, [1]PHYCOCYANIN!$A:$A, [1]PHYCOCYANIN!$H:$H, ""),
  IF(_xlpm.val = 0, "", _xlpm.val)
)</f>
        <v/>
      </c>
      <c r="Q55" s="5" t="str">
        <f>_xlfn.LET(
  _xlpm.key, $A55 &amp; "_" &amp; TEXT(Q$2, "yyyy-mm-dd"),
  _xlpm.val, _xlfn.XLOOKUP(_xlpm.key, [1]PHYCOCYANIN!$A:$A, [1]PHYCOCYANIN!$H:$H, ""),
  IF(_xlpm.val = 0, "", _xlpm.val)
)</f>
        <v/>
      </c>
      <c r="R55" s="30" t="str">
        <f>_xlfn.XLOOKUP(A55,[1]SURVEY123!$L:$L,[1]SURVEY123!$AK:$AK,"",0,-1)</f>
        <v/>
      </c>
    </row>
    <row r="56" spans="1:18">
      <c r="A56" s="3" t="s">
        <v>59</v>
      </c>
      <c r="B56" s="32" t="str">
        <f>_xlfn.XLOOKUP($A56,[1]PHYCOCYANIN!$B:$B,[1]PHYCOCYANIN!$D:$D,"",,-1)</f>
        <v/>
      </c>
      <c r="C56" s="5" t="str">
        <f>_xlfn.LET(
  _xlpm.key, $A56 &amp; "_" &amp; TEXT(C$2, "yyyy-mm-dd"),
  _xlpm.val, _xlfn.XLOOKUP(_xlpm.key, [1]PHYCOCYANIN!$A:$A, [1]PHYCOCYANIN!$H:$H, ""),
  IF(_xlpm.val = 0, "", _xlpm.val)
)</f>
        <v/>
      </c>
      <c r="D56" s="5" t="str">
        <f>_xlfn.LET(
  _xlpm.key, $A56 &amp; "_" &amp; TEXT(D$2, "yyyy-mm-dd"),
  _xlpm.val, _xlfn.XLOOKUP(_xlpm.key, [1]PHYCOCYANIN!$A:$A, [1]PHYCOCYANIN!$H:$H, ""),
  IF(_xlpm.val = 0, "", _xlpm.val)
)</f>
        <v/>
      </c>
      <c r="E56" s="5" t="str">
        <f>_xlfn.LET(
  _xlpm.key, $A56 &amp; "_" &amp; TEXT(E$2, "yyyy-mm-dd"),
  _xlpm.val, _xlfn.XLOOKUP(_xlpm.key, [1]PHYCOCYANIN!$A:$A, [1]PHYCOCYANIN!$H:$H, ""),
  IF(_xlpm.val = 0, "", _xlpm.val)
)</f>
        <v/>
      </c>
      <c r="F56" s="5" t="str">
        <f>_xlfn.LET(
  _xlpm.key, $A56 &amp; "_" &amp; TEXT(F$2, "yyyy-mm-dd"),
  _xlpm.val, _xlfn.XLOOKUP(_xlpm.key, [1]PHYCOCYANIN!$A:$A, [1]PHYCOCYANIN!$H:$H, ""),
  IF(_xlpm.val = 0, "", _xlpm.val)
)</f>
        <v/>
      </c>
      <c r="G56" s="5" t="str">
        <f>_xlfn.LET(
  _xlpm.key, $A56 &amp; "_" &amp; TEXT(G$2, "yyyy-mm-dd"),
  _xlpm.val, _xlfn.XLOOKUP(_xlpm.key, [1]PHYCOCYANIN!$A:$A, [1]PHYCOCYANIN!$H:$H, ""),
  IF(_xlpm.val = 0, "", _xlpm.val)
)</f>
        <v/>
      </c>
      <c r="H56" s="5" t="str">
        <f>_xlfn.LET(
  _xlpm.key, $A56 &amp; "_" &amp; TEXT(H$2, "yyyy-mm-dd"),
  _xlpm.val, _xlfn.XLOOKUP(_xlpm.key, [1]PHYCOCYANIN!$A:$A, [1]PHYCOCYANIN!$H:$H, ""),
  IF(_xlpm.val = 0, "", _xlpm.val)
)</f>
        <v/>
      </c>
      <c r="I56" s="5" t="str">
        <f>_xlfn.LET(
  _xlpm.key, $A56 &amp; "_" &amp; TEXT(I$2, "yyyy-mm-dd"),
  _xlpm.val, _xlfn.XLOOKUP(_xlpm.key, [1]PHYCOCYANIN!$A:$A, [1]PHYCOCYANIN!$H:$H, ""),
  IF(_xlpm.val = 0, "", _xlpm.val)
)</f>
        <v/>
      </c>
      <c r="J56" s="5" t="str">
        <f>_xlfn.LET(
  _xlpm.key, $A56 &amp; "_" &amp; TEXT(J$2, "yyyy-mm-dd"),
  _xlpm.val, _xlfn.XLOOKUP(_xlpm.key, [1]PHYCOCYANIN!$A:$A, [1]PHYCOCYANIN!$H:$H, ""),
  IF(_xlpm.val = 0, "", _xlpm.val)
)</f>
        <v/>
      </c>
      <c r="K56" s="5" t="str">
        <f>_xlfn.LET(
  _xlpm.key, $A56 &amp; "_" &amp; TEXT(K$2, "yyyy-mm-dd"),
  _xlpm.val, _xlfn.XLOOKUP(_xlpm.key, [1]PHYCOCYANIN!$A:$A, [1]PHYCOCYANIN!$H:$H, ""),
  IF(_xlpm.val = 0, "", _xlpm.val)
)</f>
        <v/>
      </c>
      <c r="L56" s="5" t="str">
        <f>_xlfn.LET(
  _xlpm.key, $A56 &amp; "_" &amp; TEXT(L$2, "yyyy-mm-dd"),
  _xlpm.val, _xlfn.XLOOKUP(_xlpm.key, [1]PHYCOCYANIN!$A:$A, [1]PHYCOCYANIN!$H:$H, ""),
  IF(_xlpm.val = 0, "", _xlpm.val)
)</f>
        <v/>
      </c>
      <c r="M56" s="5" t="str">
        <f>_xlfn.LET(
  _xlpm.key, $A56 &amp; "_" &amp; TEXT(M$2, "yyyy-mm-dd"),
  _xlpm.val, _xlfn.XLOOKUP(_xlpm.key, [1]PHYCOCYANIN!$A:$A, [1]PHYCOCYANIN!$H:$H, ""),
  IF(_xlpm.val = 0, "", _xlpm.val)
)</f>
        <v/>
      </c>
      <c r="N56" s="5" t="str">
        <f>_xlfn.LET(
  _xlpm.key, $A56 &amp; "_" &amp; TEXT(N$2, "yyyy-mm-dd"),
  _xlpm.val, _xlfn.XLOOKUP(_xlpm.key, [1]PHYCOCYANIN!$A:$A, [1]PHYCOCYANIN!$H:$H, ""),
  IF(_xlpm.val = 0, "", _xlpm.val)
)</f>
        <v/>
      </c>
      <c r="O56" s="5" t="str">
        <f>_xlfn.LET(
  _xlpm.key, $A56 &amp; "_" &amp; TEXT(O$2, "yyyy-mm-dd"),
  _xlpm.val, _xlfn.XLOOKUP(_xlpm.key, [1]PHYCOCYANIN!$A:$A, [1]PHYCOCYANIN!$H:$H, ""),
  IF(_xlpm.val = 0, "", _xlpm.val)
)</f>
        <v/>
      </c>
      <c r="P56" s="5" t="str">
        <f>_xlfn.LET(
  _xlpm.key, $A56 &amp; "_" &amp; TEXT(P$2, "yyyy-mm-dd"),
  _xlpm.val, _xlfn.XLOOKUP(_xlpm.key, [1]PHYCOCYANIN!$A:$A, [1]PHYCOCYANIN!$H:$H, ""),
  IF(_xlpm.val = 0, "", _xlpm.val)
)</f>
        <v/>
      </c>
      <c r="Q56" s="5" t="str">
        <f>_xlfn.LET(
  _xlpm.key, $A56 &amp; "_" &amp; TEXT(Q$2, "yyyy-mm-dd"),
  _xlpm.val, _xlfn.XLOOKUP(_xlpm.key, [1]PHYCOCYANIN!$A:$A, [1]PHYCOCYANIN!$H:$H, ""),
  IF(_xlpm.val = 0, "", _xlpm.val)
)</f>
        <v/>
      </c>
      <c r="R56" s="30" t="str">
        <f>_xlfn.XLOOKUP(A56,[1]SURVEY123!$L:$L,[1]SURVEY123!$AK:$AK,"",0,-1)</f>
        <v/>
      </c>
    </row>
    <row r="57" spans="1:18">
      <c r="A57" s="3" t="s">
        <v>60</v>
      </c>
      <c r="B57" s="32" t="str">
        <f>_xlfn.XLOOKUP($A57,[1]PHYCOCYANIN!$B:$B,[1]PHYCOCYANIN!$D:$D,"",,-1)</f>
        <v/>
      </c>
      <c r="C57" s="5" t="str">
        <f>_xlfn.LET(
  _xlpm.key, $A57 &amp; "_" &amp; TEXT(C$2, "yyyy-mm-dd"),
  _xlpm.val, _xlfn.XLOOKUP(_xlpm.key, [1]PHYCOCYANIN!$A:$A, [1]PHYCOCYANIN!$H:$H, ""),
  IF(_xlpm.val = 0, "", _xlpm.val)
)</f>
        <v/>
      </c>
      <c r="D57" s="5" t="str">
        <f>_xlfn.LET(
  _xlpm.key, $A57 &amp; "_" &amp; TEXT(D$2, "yyyy-mm-dd"),
  _xlpm.val, _xlfn.XLOOKUP(_xlpm.key, [1]PHYCOCYANIN!$A:$A, [1]PHYCOCYANIN!$H:$H, ""),
  IF(_xlpm.val = 0, "", _xlpm.val)
)</f>
        <v/>
      </c>
      <c r="E57" s="5" t="str">
        <f>_xlfn.LET(
  _xlpm.key, $A57 &amp; "_" &amp; TEXT(E$2, "yyyy-mm-dd"),
  _xlpm.val, _xlfn.XLOOKUP(_xlpm.key, [1]PHYCOCYANIN!$A:$A, [1]PHYCOCYANIN!$H:$H, ""),
  IF(_xlpm.val = 0, "", _xlpm.val)
)</f>
        <v/>
      </c>
      <c r="F57" s="5" t="str">
        <f>_xlfn.LET(
  _xlpm.key, $A57 &amp; "_" &amp; TEXT(F$2, "yyyy-mm-dd"),
  _xlpm.val, _xlfn.XLOOKUP(_xlpm.key, [1]PHYCOCYANIN!$A:$A, [1]PHYCOCYANIN!$H:$H, ""),
  IF(_xlpm.val = 0, "", _xlpm.val)
)</f>
        <v/>
      </c>
      <c r="G57" s="5" t="str">
        <f>_xlfn.LET(
  _xlpm.key, $A57 &amp; "_" &amp; TEXT(G$2, "yyyy-mm-dd"),
  _xlpm.val, _xlfn.XLOOKUP(_xlpm.key, [1]PHYCOCYANIN!$A:$A, [1]PHYCOCYANIN!$H:$H, ""),
  IF(_xlpm.val = 0, "", _xlpm.val)
)</f>
        <v/>
      </c>
      <c r="H57" s="5" t="str">
        <f>_xlfn.LET(
  _xlpm.key, $A57 &amp; "_" &amp; TEXT(H$2, "yyyy-mm-dd"),
  _xlpm.val, _xlfn.XLOOKUP(_xlpm.key, [1]PHYCOCYANIN!$A:$A, [1]PHYCOCYANIN!$H:$H, ""),
  IF(_xlpm.val = 0, "", _xlpm.val)
)</f>
        <v/>
      </c>
      <c r="I57" s="5" t="str">
        <f>_xlfn.LET(
  _xlpm.key, $A57 &amp; "_" &amp; TEXT(I$2, "yyyy-mm-dd"),
  _xlpm.val, _xlfn.XLOOKUP(_xlpm.key, [1]PHYCOCYANIN!$A:$A, [1]PHYCOCYANIN!$H:$H, ""),
  IF(_xlpm.val = 0, "", _xlpm.val)
)</f>
        <v/>
      </c>
      <c r="J57" s="5" t="str">
        <f>_xlfn.LET(
  _xlpm.key, $A57 &amp; "_" &amp; TEXT(J$2, "yyyy-mm-dd"),
  _xlpm.val, _xlfn.XLOOKUP(_xlpm.key, [1]PHYCOCYANIN!$A:$A, [1]PHYCOCYANIN!$H:$H, ""),
  IF(_xlpm.val = 0, "", _xlpm.val)
)</f>
        <v/>
      </c>
      <c r="K57" s="5" t="str">
        <f>_xlfn.LET(
  _xlpm.key, $A57 &amp; "_" &amp; TEXT(K$2, "yyyy-mm-dd"),
  _xlpm.val, _xlfn.XLOOKUP(_xlpm.key, [1]PHYCOCYANIN!$A:$A, [1]PHYCOCYANIN!$H:$H, ""),
  IF(_xlpm.val = 0, "", _xlpm.val)
)</f>
        <v/>
      </c>
      <c r="L57" s="5" t="str">
        <f>_xlfn.LET(
  _xlpm.key, $A57 &amp; "_" &amp; TEXT(L$2, "yyyy-mm-dd"),
  _xlpm.val, _xlfn.XLOOKUP(_xlpm.key, [1]PHYCOCYANIN!$A:$A, [1]PHYCOCYANIN!$H:$H, ""),
  IF(_xlpm.val = 0, "", _xlpm.val)
)</f>
        <v/>
      </c>
      <c r="M57" s="5" t="str">
        <f>_xlfn.LET(
  _xlpm.key, $A57 &amp; "_" &amp; TEXT(M$2, "yyyy-mm-dd"),
  _xlpm.val, _xlfn.XLOOKUP(_xlpm.key, [1]PHYCOCYANIN!$A:$A, [1]PHYCOCYANIN!$H:$H, ""),
  IF(_xlpm.val = 0, "", _xlpm.val)
)</f>
        <v/>
      </c>
      <c r="N57" s="5" t="str">
        <f>_xlfn.LET(
  _xlpm.key, $A57 &amp; "_" &amp; TEXT(N$2, "yyyy-mm-dd"),
  _xlpm.val, _xlfn.XLOOKUP(_xlpm.key, [1]PHYCOCYANIN!$A:$A, [1]PHYCOCYANIN!$H:$H, ""),
  IF(_xlpm.val = 0, "", _xlpm.val)
)</f>
        <v/>
      </c>
      <c r="O57" s="5" t="str">
        <f>_xlfn.LET(
  _xlpm.key, $A57 &amp; "_" &amp; TEXT(O$2, "yyyy-mm-dd"),
  _xlpm.val, _xlfn.XLOOKUP(_xlpm.key, [1]PHYCOCYANIN!$A:$A, [1]PHYCOCYANIN!$H:$H, ""),
  IF(_xlpm.val = 0, "", _xlpm.val)
)</f>
        <v/>
      </c>
      <c r="P57" s="5" t="str">
        <f>_xlfn.LET(
  _xlpm.key, $A57 &amp; "_" &amp; TEXT(P$2, "yyyy-mm-dd"),
  _xlpm.val, _xlfn.XLOOKUP(_xlpm.key, [1]PHYCOCYANIN!$A:$A, [1]PHYCOCYANIN!$H:$H, ""),
  IF(_xlpm.val = 0, "", _xlpm.val)
)</f>
        <v/>
      </c>
      <c r="Q57" s="5" t="str">
        <f>_xlfn.LET(
  _xlpm.key, $A57 &amp; "_" &amp; TEXT(Q$2, "yyyy-mm-dd"),
  _xlpm.val, _xlfn.XLOOKUP(_xlpm.key, [1]PHYCOCYANIN!$A:$A, [1]PHYCOCYANIN!$H:$H, ""),
  IF(_xlpm.val = 0, "", _xlpm.val)
)</f>
        <v/>
      </c>
      <c r="R57" s="30" t="str">
        <f>_xlfn.XLOOKUP(A57,[1]SURVEY123!$L:$L,[1]SURVEY123!$AK:$AK,"",0,-1)</f>
        <v/>
      </c>
    </row>
    <row r="58" spans="1:18">
      <c r="A58" s="3" t="s">
        <v>61</v>
      </c>
      <c r="B58" s="32" t="str">
        <f>_xlfn.XLOOKUP($A58,[1]PHYCOCYANIN!$B:$B,[1]PHYCOCYANIN!$D:$D,"",,-1)</f>
        <v/>
      </c>
      <c r="C58" s="5" t="str">
        <f>_xlfn.LET(
  _xlpm.key, $A58 &amp; "_" &amp; TEXT(C$2, "yyyy-mm-dd"),
  _xlpm.val, _xlfn.XLOOKUP(_xlpm.key, [1]PHYCOCYANIN!$A:$A, [1]PHYCOCYANIN!$H:$H, ""),
  IF(_xlpm.val = 0, "", _xlpm.val)
)</f>
        <v/>
      </c>
      <c r="D58" s="5" t="str">
        <f>_xlfn.LET(
  _xlpm.key, $A58 &amp; "_" &amp; TEXT(D$2, "yyyy-mm-dd"),
  _xlpm.val, _xlfn.XLOOKUP(_xlpm.key, [1]PHYCOCYANIN!$A:$A, [1]PHYCOCYANIN!$H:$H, ""),
  IF(_xlpm.val = 0, "", _xlpm.val)
)</f>
        <v/>
      </c>
      <c r="E58" s="5" t="str">
        <f>_xlfn.LET(
  _xlpm.key, $A58 &amp; "_" &amp; TEXT(E$2, "yyyy-mm-dd"),
  _xlpm.val, _xlfn.XLOOKUP(_xlpm.key, [1]PHYCOCYANIN!$A:$A, [1]PHYCOCYANIN!$H:$H, ""),
  IF(_xlpm.val = 0, "", _xlpm.val)
)</f>
        <v/>
      </c>
      <c r="F58" s="5" t="str">
        <f>_xlfn.LET(
  _xlpm.key, $A58 &amp; "_" &amp; TEXT(F$2, "yyyy-mm-dd"),
  _xlpm.val, _xlfn.XLOOKUP(_xlpm.key, [1]PHYCOCYANIN!$A:$A, [1]PHYCOCYANIN!$H:$H, ""),
  IF(_xlpm.val = 0, "", _xlpm.val)
)</f>
        <v/>
      </c>
      <c r="G58" s="5" t="str">
        <f>_xlfn.LET(
  _xlpm.key, $A58 &amp; "_" &amp; TEXT(G$2, "yyyy-mm-dd"),
  _xlpm.val, _xlfn.XLOOKUP(_xlpm.key, [1]PHYCOCYANIN!$A:$A, [1]PHYCOCYANIN!$H:$H, ""),
  IF(_xlpm.val = 0, "", _xlpm.val)
)</f>
        <v/>
      </c>
      <c r="H58" s="5" t="str">
        <f>_xlfn.LET(
  _xlpm.key, $A58 &amp; "_" &amp; TEXT(H$2, "yyyy-mm-dd"),
  _xlpm.val, _xlfn.XLOOKUP(_xlpm.key, [1]PHYCOCYANIN!$A:$A, [1]PHYCOCYANIN!$H:$H, ""),
  IF(_xlpm.val = 0, "", _xlpm.val)
)</f>
        <v/>
      </c>
      <c r="I58" s="5" t="str">
        <f>_xlfn.LET(
  _xlpm.key, $A58 &amp; "_" &amp; TEXT(I$2, "yyyy-mm-dd"),
  _xlpm.val, _xlfn.XLOOKUP(_xlpm.key, [1]PHYCOCYANIN!$A:$A, [1]PHYCOCYANIN!$H:$H, ""),
  IF(_xlpm.val = 0, "", _xlpm.val)
)</f>
        <v/>
      </c>
      <c r="J58" s="5" t="str">
        <f>_xlfn.LET(
  _xlpm.key, $A58 &amp; "_" &amp; TEXT(J$2, "yyyy-mm-dd"),
  _xlpm.val, _xlfn.XLOOKUP(_xlpm.key, [1]PHYCOCYANIN!$A:$A, [1]PHYCOCYANIN!$H:$H, ""),
  IF(_xlpm.val = 0, "", _xlpm.val)
)</f>
        <v/>
      </c>
      <c r="K58" s="5" t="str">
        <f>_xlfn.LET(
  _xlpm.key, $A58 &amp; "_" &amp; TEXT(K$2, "yyyy-mm-dd"),
  _xlpm.val, _xlfn.XLOOKUP(_xlpm.key, [1]PHYCOCYANIN!$A:$A, [1]PHYCOCYANIN!$H:$H, ""),
  IF(_xlpm.val = 0, "", _xlpm.val)
)</f>
        <v/>
      </c>
      <c r="L58" s="5" t="str">
        <f>_xlfn.LET(
  _xlpm.key, $A58 &amp; "_" &amp; TEXT(L$2, "yyyy-mm-dd"),
  _xlpm.val, _xlfn.XLOOKUP(_xlpm.key, [1]PHYCOCYANIN!$A:$A, [1]PHYCOCYANIN!$H:$H, ""),
  IF(_xlpm.val = 0, "", _xlpm.val)
)</f>
        <v/>
      </c>
      <c r="M58" s="5" t="str">
        <f>_xlfn.LET(
  _xlpm.key, $A58 &amp; "_" &amp; TEXT(M$2, "yyyy-mm-dd"),
  _xlpm.val, _xlfn.XLOOKUP(_xlpm.key, [1]PHYCOCYANIN!$A:$A, [1]PHYCOCYANIN!$H:$H, ""),
  IF(_xlpm.val = 0, "", _xlpm.val)
)</f>
        <v/>
      </c>
      <c r="N58" s="5" t="str">
        <f>_xlfn.LET(
  _xlpm.key, $A58 &amp; "_" &amp; TEXT(N$2, "yyyy-mm-dd"),
  _xlpm.val, _xlfn.XLOOKUP(_xlpm.key, [1]PHYCOCYANIN!$A:$A, [1]PHYCOCYANIN!$H:$H, ""),
  IF(_xlpm.val = 0, "", _xlpm.val)
)</f>
        <v/>
      </c>
      <c r="O58" s="5" t="str">
        <f>_xlfn.LET(
  _xlpm.key, $A58 &amp; "_" &amp; TEXT(O$2, "yyyy-mm-dd"),
  _xlpm.val, _xlfn.XLOOKUP(_xlpm.key, [1]PHYCOCYANIN!$A:$A, [1]PHYCOCYANIN!$H:$H, ""),
  IF(_xlpm.val = 0, "", _xlpm.val)
)</f>
        <v/>
      </c>
      <c r="P58" s="5" t="str">
        <f>_xlfn.LET(
  _xlpm.key, $A58 &amp; "_" &amp; TEXT(P$2, "yyyy-mm-dd"),
  _xlpm.val, _xlfn.XLOOKUP(_xlpm.key, [1]PHYCOCYANIN!$A:$A, [1]PHYCOCYANIN!$H:$H, ""),
  IF(_xlpm.val = 0, "", _xlpm.val)
)</f>
        <v/>
      </c>
      <c r="Q58" s="5" t="str">
        <f>_xlfn.LET(
  _xlpm.key, $A58 &amp; "_" &amp; TEXT(Q$2, "yyyy-mm-dd"),
  _xlpm.val, _xlfn.XLOOKUP(_xlpm.key, [1]PHYCOCYANIN!$A:$A, [1]PHYCOCYANIN!$H:$H, ""),
  IF(_xlpm.val = 0, "", _xlpm.val)
)</f>
        <v/>
      </c>
      <c r="R58" s="30" t="str">
        <f>_xlfn.XLOOKUP(A58,[1]SURVEY123!$L:$L,[1]SURVEY123!$AK:$AK,"",0,-1)</f>
        <v/>
      </c>
    </row>
    <row r="59" spans="1:18">
      <c r="A59" s="3" t="s">
        <v>62</v>
      </c>
      <c r="B59" s="32" t="str">
        <f>_xlfn.XLOOKUP($A59,[1]PHYCOCYANIN!$B:$B,[1]PHYCOCYANIN!$D:$D,"",,-1)</f>
        <v/>
      </c>
      <c r="C59" s="5" t="str">
        <f>_xlfn.LET(
  _xlpm.key, $A59 &amp; "_" &amp; TEXT(C$2, "yyyy-mm-dd"),
  _xlpm.val, _xlfn.XLOOKUP(_xlpm.key, [1]PHYCOCYANIN!$A:$A, [1]PHYCOCYANIN!$H:$H, ""),
  IF(_xlpm.val = 0, "", _xlpm.val)
)</f>
        <v/>
      </c>
      <c r="D59" s="5" t="str">
        <f>_xlfn.LET(
  _xlpm.key, $A59 &amp; "_" &amp; TEXT(D$2, "yyyy-mm-dd"),
  _xlpm.val, _xlfn.XLOOKUP(_xlpm.key, [1]PHYCOCYANIN!$A:$A, [1]PHYCOCYANIN!$H:$H, ""),
  IF(_xlpm.val = 0, "", _xlpm.val)
)</f>
        <v/>
      </c>
      <c r="E59" s="5" t="str">
        <f>_xlfn.LET(
  _xlpm.key, $A59 &amp; "_" &amp; TEXT(E$2, "yyyy-mm-dd"),
  _xlpm.val, _xlfn.XLOOKUP(_xlpm.key, [1]PHYCOCYANIN!$A:$A, [1]PHYCOCYANIN!$H:$H, ""),
  IF(_xlpm.val = 0, "", _xlpm.val)
)</f>
        <v/>
      </c>
      <c r="F59" s="5" t="str">
        <f>_xlfn.LET(
  _xlpm.key, $A59 &amp; "_" &amp; TEXT(F$2, "yyyy-mm-dd"),
  _xlpm.val, _xlfn.XLOOKUP(_xlpm.key, [1]PHYCOCYANIN!$A:$A, [1]PHYCOCYANIN!$H:$H, ""),
  IF(_xlpm.val = 0, "", _xlpm.val)
)</f>
        <v/>
      </c>
      <c r="G59" s="5" t="str">
        <f>_xlfn.LET(
  _xlpm.key, $A59 &amp; "_" &amp; TEXT(G$2, "yyyy-mm-dd"),
  _xlpm.val, _xlfn.XLOOKUP(_xlpm.key, [1]PHYCOCYANIN!$A:$A, [1]PHYCOCYANIN!$H:$H, ""),
  IF(_xlpm.val = 0, "", _xlpm.val)
)</f>
        <v/>
      </c>
      <c r="H59" s="5" t="str">
        <f>_xlfn.LET(
  _xlpm.key, $A59 &amp; "_" &amp; TEXT(H$2, "yyyy-mm-dd"),
  _xlpm.val, _xlfn.XLOOKUP(_xlpm.key, [1]PHYCOCYANIN!$A:$A, [1]PHYCOCYANIN!$H:$H, ""),
  IF(_xlpm.val = 0, "", _xlpm.val)
)</f>
        <v/>
      </c>
      <c r="I59" s="5" t="str">
        <f>_xlfn.LET(
  _xlpm.key, $A59 &amp; "_" &amp; TEXT(I$2, "yyyy-mm-dd"),
  _xlpm.val, _xlfn.XLOOKUP(_xlpm.key, [1]PHYCOCYANIN!$A:$A, [1]PHYCOCYANIN!$H:$H, ""),
  IF(_xlpm.val = 0, "", _xlpm.val)
)</f>
        <v/>
      </c>
      <c r="J59" s="5" t="str">
        <f>_xlfn.LET(
  _xlpm.key, $A59 &amp; "_" &amp; TEXT(J$2, "yyyy-mm-dd"),
  _xlpm.val, _xlfn.XLOOKUP(_xlpm.key, [1]PHYCOCYANIN!$A:$A, [1]PHYCOCYANIN!$H:$H, ""),
  IF(_xlpm.val = 0, "", _xlpm.val)
)</f>
        <v/>
      </c>
      <c r="K59" s="5" t="str">
        <f>_xlfn.LET(
  _xlpm.key, $A59 &amp; "_" &amp; TEXT(K$2, "yyyy-mm-dd"),
  _xlpm.val, _xlfn.XLOOKUP(_xlpm.key, [1]PHYCOCYANIN!$A:$A, [1]PHYCOCYANIN!$H:$H, ""),
  IF(_xlpm.val = 0, "", _xlpm.val)
)</f>
        <v/>
      </c>
      <c r="L59" s="5" t="str">
        <f>_xlfn.LET(
  _xlpm.key, $A59 &amp; "_" &amp; TEXT(L$2, "yyyy-mm-dd"),
  _xlpm.val, _xlfn.XLOOKUP(_xlpm.key, [1]PHYCOCYANIN!$A:$A, [1]PHYCOCYANIN!$H:$H, ""),
  IF(_xlpm.val = 0, "", _xlpm.val)
)</f>
        <v/>
      </c>
      <c r="M59" s="5" t="str">
        <f>_xlfn.LET(
  _xlpm.key, $A59 &amp; "_" &amp; TEXT(M$2, "yyyy-mm-dd"),
  _xlpm.val, _xlfn.XLOOKUP(_xlpm.key, [1]PHYCOCYANIN!$A:$A, [1]PHYCOCYANIN!$H:$H, ""),
  IF(_xlpm.val = 0, "", _xlpm.val)
)</f>
        <v/>
      </c>
      <c r="N59" s="5" t="str">
        <f>_xlfn.LET(
  _xlpm.key, $A59 &amp; "_" &amp; TEXT(N$2, "yyyy-mm-dd"),
  _xlpm.val, _xlfn.XLOOKUP(_xlpm.key, [1]PHYCOCYANIN!$A:$A, [1]PHYCOCYANIN!$H:$H, ""),
  IF(_xlpm.val = 0, "", _xlpm.val)
)</f>
        <v/>
      </c>
      <c r="O59" s="5" t="str">
        <f>_xlfn.LET(
  _xlpm.key, $A59 &amp; "_" &amp; TEXT(O$2, "yyyy-mm-dd"),
  _xlpm.val, _xlfn.XLOOKUP(_xlpm.key, [1]PHYCOCYANIN!$A:$A, [1]PHYCOCYANIN!$H:$H, ""),
  IF(_xlpm.val = 0, "", _xlpm.val)
)</f>
        <v/>
      </c>
      <c r="P59" s="5" t="str">
        <f>_xlfn.LET(
  _xlpm.key, $A59 &amp; "_" &amp; TEXT(P$2, "yyyy-mm-dd"),
  _xlpm.val, _xlfn.XLOOKUP(_xlpm.key, [1]PHYCOCYANIN!$A:$A, [1]PHYCOCYANIN!$H:$H, ""),
  IF(_xlpm.val = 0, "", _xlpm.val)
)</f>
        <v/>
      </c>
      <c r="Q59" s="5" t="str">
        <f>_xlfn.LET(
  _xlpm.key, $A59 &amp; "_" &amp; TEXT(Q$2, "yyyy-mm-dd"),
  _xlpm.val, _xlfn.XLOOKUP(_xlpm.key, [1]PHYCOCYANIN!$A:$A, [1]PHYCOCYANIN!$H:$H, ""),
  IF(_xlpm.val = 0, "", _xlpm.val)
)</f>
        <v/>
      </c>
      <c r="R59" s="30" t="str">
        <f>_xlfn.XLOOKUP(A59,[1]SURVEY123!$L:$L,[1]SURVEY123!$AK:$AK,"",0,-1)</f>
        <v/>
      </c>
    </row>
    <row r="60" spans="1:18">
      <c r="A60" s="3" t="s">
        <v>63</v>
      </c>
      <c r="B60" s="32" t="str">
        <f>_xlfn.XLOOKUP($A60,[1]PHYCOCYANIN!$B:$B,[1]PHYCOCYANIN!$D:$D,"",,-1)</f>
        <v/>
      </c>
      <c r="C60" s="5" t="str">
        <f>_xlfn.LET(
  _xlpm.key, $A60 &amp; "_" &amp; TEXT(C$2, "yyyy-mm-dd"),
  _xlpm.val, _xlfn.XLOOKUP(_xlpm.key, [1]PHYCOCYANIN!$A:$A, [1]PHYCOCYANIN!$H:$H, ""),
  IF(_xlpm.val = 0, "", _xlpm.val)
)</f>
        <v/>
      </c>
      <c r="D60" s="5" t="str">
        <f>_xlfn.LET(
  _xlpm.key, $A60 &amp; "_" &amp; TEXT(D$2, "yyyy-mm-dd"),
  _xlpm.val, _xlfn.XLOOKUP(_xlpm.key, [1]PHYCOCYANIN!$A:$A, [1]PHYCOCYANIN!$H:$H, ""),
  IF(_xlpm.val = 0, "", _xlpm.val)
)</f>
        <v/>
      </c>
      <c r="E60" s="5" t="str">
        <f>_xlfn.LET(
  _xlpm.key, $A60 &amp; "_" &amp; TEXT(E$2, "yyyy-mm-dd"),
  _xlpm.val, _xlfn.XLOOKUP(_xlpm.key, [1]PHYCOCYANIN!$A:$A, [1]PHYCOCYANIN!$H:$H, ""),
  IF(_xlpm.val = 0, "", _xlpm.val)
)</f>
        <v/>
      </c>
      <c r="F60" s="5" t="str">
        <f>_xlfn.LET(
  _xlpm.key, $A60 &amp; "_" &amp; TEXT(F$2, "yyyy-mm-dd"),
  _xlpm.val, _xlfn.XLOOKUP(_xlpm.key, [1]PHYCOCYANIN!$A:$A, [1]PHYCOCYANIN!$H:$H, ""),
  IF(_xlpm.val = 0, "", _xlpm.val)
)</f>
        <v/>
      </c>
      <c r="G60" s="5" t="str">
        <f>_xlfn.LET(
  _xlpm.key, $A60 &amp; "_" &amp; TEXT(G$2, "yyyy-mm-dd"),
  _xlpm.val, _xlfn.XLOOKUP(_xlpm.key, [1]PHYCOCYANIN!$A:$A, [1]PHYCOCYANIN!$H:$H, ""),
  IF(_xlpm.val = 0, "", _xlpm.val)
)</f>
        <v/>
      </c>
      <c r="H60" s="5" t="str">
        <f>_xlfn.LET(
  _xlpm.key, $A60 &amp; "_" &amp; TEXT(H$2, "yyyy-mm-dd"),
  _xlpm.val, _xlfn.XLOOKUP(_xlpm.key, [1]PHYCOCYANIN!$A:$A, [1]PHYCOCYANIN!$H:$H, ""),
  IF(_xlpm.val = 0, "", _xlpm.val)
)</f>
        <v/>
      </c>
      <c r="I60" s="5" t="str">
        <f>_xlfn.LET(
  _xlpm.key, $A60 &amp; "_" &amp; TEXT(I$2, "yyyy-mm-dd"),
  _xlpm.val, _xlfn.XLOOKUP(_xlpm.key, [1]PHYCOCYANIN!$A:$A, [1]PHYCOCYANIN!$H:$H, ""),
  IF(_xlpm.val = 0, "", _xlpm.val)
)</f>
        <v/>
      </c>
      <c r="J60" s="5" t="str">
        <f>_xlfn.LET(
  _xlpm.key, $A60 &amp; "_" &amp; TEXT(J$2, "yyyy-mm-dd"),
  _xlpm.val, _xlfn.XLOOKUP(_xlpm.key, [1]PHYCOCYANIN!$A:$A, [1]PHYCOCYANIN!$H:$H, ""),
  IF(_xlpm.val = 0, "", _xlpm.val)
)</f>
        <v/>
      </c>
      <c r="K60" s="5" t="str">
        <f>_xlfn.LET(
  _xlpm.key, $A60 &amp; "_" &amp; TEXT(K$2, "yyyy-mm-dd"),
  _xlpm.val, _xlfn.XLOOKUP(_xlpm.key, [1]PHYCOCYANIN!$A:$A, [1]PHYCOCYANIN!$H:$H, ""),
  IF(_xlpm.val = 0, "", _xlpm.val)
)</f>
        <v/>
      </c>
      <c r="L60" s="5" t="str">
        <f>_xlfn.LET(
  _xlpm.key, $A60 &amp; "_" &amp; TEXT(L$2, "yyyy-mm-dd"),
  _xlpm.val, _xlfn.XLOOKUP(_xlpm.key, [1]PHYCOCYANIN!$A:$A, [1]PHYCOCYANIN!$H:$H, ""),
  IF(_xlpm.val = 0, "", _xlpm.val)
)</f>
        <v/>
      </c>
      <c r="M60" s="5" t="str">
        <f>_xlfn.LET(
  _xlpm.key, $A60 &amp; "_" &amp; TEXT(M$2, "yyyy-mm-dd"),
  _xlpm.val, _xlfn.XLOOKUP(_xlpm.key, [1]PHYCOCYANIN!$A:$A, [1]PHYCOCYANIN!$H:$H, ""),
  IF(_xlpm.val = 0, "", _xlpm.val)
)</f>
        <v/>
      </c>
      <c r="N60" s="5" t="str">
        <f>_xlfn.LET(
  _xlpm.key, $A60 &amp; "_" &amp; TEXT(N$2, "yyyy-mm-dd"),
  _xlpm.val, _xlfn.XLOOKUP(_xlpm.key, [1]PHYCOCYANIN!$A:$A, [1]PHYCOCYANIN!$H:$H, ""),
  IF(_xlpm.val = 0, "", _xlpm.val)
)</f>
        <v/>
      </c>
      <c r="O60" s="5" t="str">
        <f>_xlfn.LET(
  _xlpm.key, $A60 &amp; "_" &amp; TEXT(O$2, "yyyy-mm-dd"),
  _xlpm.val, _xlfn.XLOOKUP(_xlpm.key, [1]PHYCOCYANIN!$A:$A, [1]PHYCOCYANIN!$H:$H, ""),
  IF(_xlpm.val = 0, "", _xlpm.val)
)</f>
        <v/>
      </c>
      <c r="P60" s="5" t="str">
        <f>_xlfn.LET(
  _xlpm.key, $A60 &amp; "_" &amp; TEXT(P$2, "yyyy-mm-dd"),
  _xlpm.val, _xlfn.XLOOKUP(_xlpm.key, [1]PHYCOCYANIN!$A:$A, [1]PHYCOCYANIN!$H:$H, ""),
  IF(_xlpm.val = 0, "", _xlpm.val)
)</f>
        <v/>
      </c>
      <c r="Q60" s="5" t="str">
        <f>_xlfn.LET(
  _xlpm.key, $A60 &amp; "_" &amp; TEXT(Q$2, "yyyy-mm-dd"),
  _xlpm.val, _xlfn.XLOOKUP(_xlpm.key, [1]PHYCOCYANIN!$A:$A, [1]PHYCOCYANIN!$H:$H, ""),
  IF(_xlpm.val = 0, "", _xlpm.val)
)</f>
        <v/>
      </c>
      <c r="R60" s="30" t="str">
        <f>_xlfn.XLOOKUP(A60,[1]SURVEY123!$L:$L,[1]SURVEY123!$AK:$AK,"",0,-1)</f>
        <v/>
      </c>
    </row>
    <row r="61" spans="1:18">
      <c r="A61" s="3" t="s">
        <v>64</v>
      </c>
      <c r="B61" s="32" t="str">
        <f>_xlfn.XLOOKUP($A61,[1]PHYCOCYANIN!$B:$B,[1]PHYCOCYANIN!$D:$D,"",,-1)</f>
        <v/>
      </c>
      <c r="C61" s="5" t="str">
        <f>_xlfn.LET(
  _xlpm.key, $A61 &amp; "_" &amp; TEXT(C$2, "yyyy-mm-dd"),
  _xlpm.val, _xlfn.XLOOKUP(_xlpm.key, [1]PHYCOCYANIN!$A:$A, [1]PHYCOCYANIN!$H:$H, ""),
  IF(_xlpm.val = 0, "", _xlpm.val)
)</f>
        <v/>
      </c>
      <c r="D61" s="5" t="str">
        <f>_xlfn.LET(
  _xlpm.key, $A61 &amp; "_" &amp; TEXT(D$2, "yyyy-mm-dd"),
  _xlpm.val, _xlfn.XLOOKUP(_xlpm.key, [1]PHYCOCYANIN!$A:$A, [1]PHYCOCYANIN!$H:$H, ""),
  IF(_xlpm.val = 0, "", _xlpm.val)
)</f>
        <v/>
      </c>
      <c r="E61" s="5" t="str">
        <f>_xlfn.LET(
  _xlpm.key, $A61 &amp; "_" &amp; TEXT(E$2, "yyyy-mm-dd"),
  _xlpm.val, _xlfn.XLOOKUP(_xlpm.key, [1]PHYCOCYANIN!$A:$A, [1]PHYCOCYANIN!$H:$H, ""),
  IF(_xlpm.val = 0, "", _xlpm.val)
)</f>
        <v/>
      </c>
      <c r="F61" s="5" t="str">
        <f>_xlfn.LET(
  _xlpm.key, $A61 &amp; "_" &amp; TEXT(F$2, "yyyy-mm-dd"),
  _xlpm.val, _xlfn.XLOOKUP(_xlpm.key, [1]PHYCOCYANIN!$A:$A, [1]PHYCOCYANIN!$H:$H, ""),
  IF(_xlpm.val = 0, "", _xlpm.val)
)</f>
        <v/>
      </c>
      <c r="G61" s="5" t="str">
        <f>_xlfn.LET(
  _xlpm.key, $A61 &amp; "_" &amp; TEXT(G$2, "yyyy-mm-dd"),
  _xlpm.val, _xlfn.XLOOKUP(_xlpm.key, [1]PHYCOCYANIN!$A:$A, [1]PHYCOCYANIN!$H:$H, ""),
  IF(_xlpm.val = 0, "", _xlpm.val)
)</f>
        <v/>
      </c>
      <c r="H61" s="5" t="str">
        <f>_xlfn.LET(
  _xlpm.key, $A61 &amp; "_" &amp; TEXT(H$2, "yyyy-mm-dd"),
  _xlpm.val, _xlfn.XLOOKUP(_xlpm.key, [1]PHYCOCYANIN!$A:$A, [1]PHYCOCYANIN!$H:$H, ""),
  IF(_xlpm.val = 0, "", _xlpm.val)
)</f>
        <v/>
      </c>
      <c r="I61" s="5" t="str">
        <f>_xlfn.LET(
  _xlpm.key, $A61 &amp; "_" &amp; TEXT(I$2, "yyyy-mm-dd"),
  _xlpm.val, _xlfn.XLOOKUP(_xlpm.key, [1]PHYCOCYANIN!$A:$A, [1]PHYCOCYANIN!$H:$H, ""),
  IF(_xlpm.val = 0, "", _xlpm.val)
)</f>
        <v/>
      </c>
      <c r="J61" s="5" t="str">
        <f>_xlfn.LET(
  _xlpm.key, $A61 &amp; "_" &amp; TEXT(J$2, "yyyy-mm-dd"),
  _xlpm.val, _xlfn.XLOOKUP(_xlpm.key, [1]PHYCOCYANIN!$A:$A, [1]PHYCOCYANIN!$H:$H, ""),
  IF(_xlpm.val = 0, "", _xlpm.val)
)</f>
        <v/>
      </c>
      <c r="K61" s="5" t="str">
        <f>_xlfn.LET(
  _xlpm.key, $A61 &amp; "_" &amp; TEXT(K$2, "yyyy-mm-dd"),
  _xlpm.val, _xlfn.XLOOKUP(_xlpm.key, [1]PHYCOCYANIN!$A:$A, [1]PHYCOCYANIN!$H:$H, ""),
  IF(_xlpm.val = 0, "", _xlpm.val)
)</f>
        <v/>
      </c>
      <c r="L61" s="5" t="str">
        <f>_xlfn.LET(
  _xlpm.key, $A61 &amp; "_" &amp; TEXT(L$2, "yyyy-mm-dd"),
  _xlpm.val, _xlfn.XLOOKUP(_xlpm.key, [1]PHYCOCYANIN!$A:$A, [1]PHYCOCYANIN!$H:$H, ""),
  IF(_xlpm.val = 0, "", _xlpm.val)
)</f>
        <v/>
      </c>
      <c r="M61" s="5" t="str">
        <f>_xlfn.LET(
  _xlpm.key, $A61 &amp; "_" &amp; TEXT(M$2, "yyyy-mm-dd"),
  _xlpm.val, _xlfn.XLOOKUP(_xlpm.key, [1]PHYCOCYANIN!$A:$A, [1]PHYCOCYANIN!$H:$H, ""),
  IF(_xlpm.val = 0, "", _xlpm.val)
)</f>
        <v/>
      </c>
      <c r="N61" s="5" t="str">
        <f>_xlfn.LET(
  _xlpm.key, $A61 &amp; "_" &amp; TEXT(N$2, "yyyy-mm-dd"),
  _xlpm.val, _xlfn.XLOOKUP(_xlpm.key, [1]PHYCOCYANIN!$A:$A, [1]PHYCOCYANIN!$H:$H, ""),
  IF(_xlpm.val = 0, "", _xlpm.val)
)</f>
        <v/>
      </c>
      <c r="O61" s="5" t="str">
        <f>_xlfn.LET(
  _xlpm.key, $A61 &amp; "_" &amp; TEXT(O$2, "yyyy-mm-dd"),
  _xlpm.val, _xlfn.XLOOKUP(_xlpm.key, [1]PHYCOCYANIN!$A:$A, [1]PHYCOCYANIN!$H:$H, ""),
  IF(_xlpm.val = 0, "", _xlpm.val)
)</f>
        <v/>
      </c>
      <c r="P61" s="5" t="str">
        <f>_xlfn.LET(
  _xlpm.key, $A61 &amp; "_" &amp; TEXT(P$2, "yyyy-mm-dd"),
  _xlpm.val, _xlfn.XLOOKUP(_xlpm.key, [1]PHYCOCYANIN!$A:$A, [1]PHYCOCYANIN!$H:$H, ""),
  IF(_xlpm.val = 0, "", _xlpm.val)
)</f>
        <v/>
      </c>
      <c r="Q61" s="5" t="str">
        <f>_xlfn.LET(
  _xlpm.key, $A61 &amp; "_" &amp; TEXT(Q$2, "yyyy-mm-dd"),
  _xlpm.val, _xlfn.XLOOKUP(_xlpm.key, [1]PHYCOCYANIN!$A:$A, [1]PHYCOCYANIN!$H:$H, ""),
  IF(_xlpm.val = 0, "", _xlpm.val)
)</f>
        <v/>
      </c>
      <c r="R61" s="30" t="str">
        <f>_xlfn.XLOOKUP(A61,[1]SURVEY123!$L:$L,[1]SURVEY123!$AK:$AK,"",0,-1)</f>
        <v/>
      </c>
    </row>
    <row r="62" spans="1:18">
      <c r="A62" s="3" t="s">
        <v>65</v>
      </c>
      <c r="B62" s="32" t="str">
        <f>_xlfn.XLOOKUP($A62,[1]PHYCOCYANIN!$B:$B,[1]PHYCOCYANIN!$D:$D,"",,-1)</f>
        <v/>
      </c>
      <c r="C62" s="5" t="str">
        <f>_xlfn.LET(
  _xlpm.key, $A62 &amp; "_" &amp; TEXT(C$2, "yyyy-mm-dd"),
  _xlpm.val, _xlfn.XLOOKUP(_xlpm.key, [1]PHYCOCYANIN!$A:$A, [1]PHYCOCYANIN!$H:$H, ""),
  IF(_xlpm.val = 0, "", _xlpm.val)
)</f>
        <v/>
      </c>
      <c r="D62" s="5" t="str">
        <f>_xlfn.LET(
  _xlpm.key, $A62 &amp; "_" &amp; TEXT(D$2, "yyyy-mm-dd"),
  _xlpm.val, _xlfn.XLOOKUP(_xlpm.key, [1]PHYCOCYANIN!$A:$A, [1]PHYCOCYANIN!$H:$H, ""),
  IF(_xlpm.val = 0, "", _xlpm.val)
)</f>
        <v/>
      </c>
      <c r="E62" s="5" t="str">
        <f>_xlfn.LET(
  _xlpm.key, $A62 &amp; "_" &amp; TEXT(E$2, "yyyy-mm-dd"),
  _xlpm.val, _xlfn.XLOOKUP(_xlpm.key, [1]PHYCOCYANIN!$A:$A, [1]PHYCOCYANIN!$H:$H, ""),
  IF(_xlpm.val = 0, "", _xlpm.val)
)</f>
        <v/>
      </c>
      <c r="F62" s="5" t="str">
        <f>_xlfn.LET(
  _xlpm.key, $A62 &amp; "_" &amp; TEXT(F$2, "yyyy-mm-dd"),
  _xlpm.val, _xlfn.XLOOKUP(_xlpm.key, [1]PHYCOCYANIN!$A:$A, [1]PHYCOCYANIN!$H:$H, ""),
  IF(_xlpm.val = 0, "", _xlpm.val)
)</f>
        <v/>
      </c>
      <c r="G62" s="5" t="str">
        <f>_xlfn.LET(
  _xlpm.key, $A62 &amp; "_" &amp; TEXT(G$2, "yyyy-mm-dd"),
  _xlpm.val, _xlfn.XLOOKUP(_xlpm.key, [1]PHYCOCYANIN!$A:$A, [1]PHYCOCYANIN!$H:$H, ""),
  IF(_xlpm.val = 0, "", _xlpm.val)
)</f>
        <v/>
      </c>
      <c r="H62" s="5" t="str">
        <f>_xlfn.LET(
  _xlpm.key, $A62 &amp; "_" &amp; TEXT(H$2, "yyyy-mm-dd"),
  _xlpm.val, _xlfn.XLOOKUP(_xlpm.key, [1]PHYCOCYANIN!$A:$A, [1]PHYCOCYANIN!$H:$H, ""),
  IF(_xlpm.val = 0, "", _xlpm.val)
)</f>
        <v/>
      </c>
      <c r="I62" s="5" t="str">
        <f>_xlfn.LET(
  _xlpm.key, $A62 &amp; "_" &amp; TEXT(I$2, "yyyy-mm-dd"),
  _xlpm.val, _xlfn.XLOOKUP(_xlpm.key, [1]PHYCOCYANIN!$A:$A, [1]PHYCOCYANIN!$H:$H, ""),
  IF(_xlpm.val = 0, "", _xlpm.val)
)</f>
        <v/>
      </c>
      <c r="J62" s="5" t="str">
        <f>_xlfn.LET(
  _xlpm.key, $A62 &amp; "_" &amp; TEXT(J$2, "yyyy-mm-dd"),
  _xlpm.val, _xlfn.XLOOKUP(_xlpm.key, [1]PHYCOCYANIN!$A:$A, [1]PHYCOCYANIN!$H:$H, ""),
  IF(_xlpm.val = 0, "", _xlpm.val)
)</f>
        <v/>
      </c>
      <c r="K62" s="5" t="str">
        <f>_xlfn.LET(
  _xlpm.key, $A62 &amp; "_" &amp; TEXT(K$2, "yyyy-mm-dd"),
  _xlpm.val, _xlfn.XLOOKUP(_xlpm.key, [1]PHYCOCYANIN!$A:$A, [1]PHYCOCYANIN!$H:$H, ""),
  IF(_xlpm.val = 0, "", _xlpm.val)
)</f>
        <v/>
      </c>
      <c r="L62" s="5" t="str">
        <f>_xlfn.LET(
  _xlpm.key, $A62 &amp; "_" &amp; TEXT(L$2, "yyyy-mm-dd"),
  _xlpm.val, _xlfn.XLOOKUP(_xlpm.key, [1]PHYCOCYANIN!$A:$A, [1]PHYCOCYANIN!$H:$H, ""),
  IF(_xlpm.val = 0, "", _xlpm.val)
)</f>
        <v/>
      </c>
      <c r="M62" s="5" t="str">
        <f>_xlfn.LET(
  _xlpm.key, $A62 &amp; "_" &amp; TEXT(M$2, "yyyy-mm-dd"),
  _xlpm.val, _xlfn.XLOOKUP(_xlpm.key, [1]PHYCOCYANIN!$A:$A, [1]PHYCOCYANIN!$H:$H, ""),
  IF(_xlpm.val = 0, "", _xlpm.val)
)</f>
        <v/>
      </c>
      <c r="N62" s="5" t="str">
        <f>_xlfn.LET(
  _xlpm.key, $A62 &amp; "_" &amp; TEXT(N$2, "yyyy-mm-dd"),
  _xlpm.val, _xlfn.XLOOKUP(_xlpm.key, [1]PHYCOCYANIN!$A:$A, [1]PHYCOCYANIN!$H:$H, ""),
  IF(_xlpm.val = 0, "", _xlpm.val)
)</f>
        <v/>
      </c>
      <c r="O62" s="5" t="str">
        <f>_xlfn.LET(
  _xlpm.key, $A62 &amp; "_" &amp; TEXT(O$2, "yyyy-mm-dd"),
  _xlpm.val, _xlfn.XLOOKUP(_xlpm.key, [1]PHYCOCYANIN!$A:$A, [1]PHYCOCYANIN!$H:$H, ""),
  IF(_xlpm.val = 0, "", _xlpm.val)
)</f>
        <v/>
      </c>
      <c r="P62" s="5" t="str">
        <f>_xlfn.LET(
  _xlpm.key, $A62 &amp; "_" &amp; TEXT(P$2, "yyyy-mm-dd"),
  _xlpm.val, _xlfn.XLOOKUP(_xlpm.key, [1]PHYCOCYANIN!$A:$A, [1]PHYCOCYANIN!$H:$H, ""),
  IF(_xlpm.val = 0, "", _xlpm.val)
)</f>
        <v/>
      </c>
      <c r="Q62" s="5" t="str">
        <f>_xlfn.LET(
  _xlpm.key, $A62 &amp; "_" &amp; TEXT(Q$2, "yyyy-mm-dd"),
  _xlpm.val, _xlfn.XLOOKUP(_xlpm.key, [1]PHYCOCYANIN!$A:$A, [1]PHYCOCYANIN!$H:$H, ""),
  IF(_xlpm.val = 0, "", _xlpm.val)
)</f>
        <v/>
      </c>
      <c r="R62" s="30" t="str">
        <f>_xlfn.XLOOKUP(A62,[1]SURVEY123!$L:$L,[1]SURVEY123!$AK:$AK,"",0,-1)</f>
        <v/>
      </c>
    </row>
    <row r="63" spans="1:18">
      <c r="A63" s="3" t="s">
        <v>66</v>
      </c>
      <c r="B63" s="32" t="str">
        <f>_xlfn.XLOOKUP($A63,[1]PHYCOCYANIN!$B:$B,[1]PHYCOCYANIN!$D:$D,"",,-1)</f>
        <v/>
      </c>
      <c r="C63" s="5" t="str">
        <f>_xlfn.LET(
  _xlpm.key, $A63 &amp; "_" &amp; TEXT(C$2, "yyyy-mm-dd"),
  _xlpm.val, _xlfn.XLOOKUP(_xlpm.key, [1]PHYCOCYANIN!$A:$A, [1]PHYCOCYANIN!$H:$H, ""),
  IF(_xlpm.val = 0, "", _xlpm.val)
)</f>
        <v/>
      </c>
      <c r="D63" s="5" t="str">
        <f>_xlfn.LET(
  _xlpm.key, $A63 &amp; "_" &amp; TEXT(D$2, "yyyy-mm-dd"),
  _xlpm.val, _xlfn.XLOOKUP(_xlpm.key, [1]PHYCOCYANIN!$A:$A, [1]PHYCOCYANIN!$H:$H, ""),
  IF(_xlpm.val = 0, "", _xlpm.val)
)</f>
        <v/>
      </c>
      <c r="E63" s="5" t="str">
        <f>_xlfn.LET(
  _xlpm.key, $A63 &amp; "_" &amp; TEXT(E$2, "yyyy-mm-dd"),
  _xlpm.val, _xlfn.XLOOKUP(_xlpm.key, [1]PHYCOCYANIN!$A:$A, [1]PHYCOCYANIN!$H:$H, ""),
  IF(_xlpm.val = 0, "", _xlpm.val)
)</f>
        <v/>
      </c>
      <c r="F63" s="5" t="str">
        <f>_xlfn.LET(
  _xlpm.key, $A63 &amp; "_" &amp; TEXT(F$2, "yyyy-mm-dd"),
  _xlpm.val, _xlfn.XLOOKUP(_xlpm.key, [1]PHYCOCYANIN!$A:$A, [1]PHYCOCYANIN!$H:$H, ""),
  IF(_xlpm.val = 0, "", _xlpm.val)
)</f>
        <v/>
      </c>
      <c r="G63" s="5" t="str">
        <f>_xlfn.LET(
  _xlpm.key, $A63 &amp; "_" &amp; TEXT(G$2, "yyyy-mm-dd"),
  _xlpm.val, _xlfn.XLOOKUP(_xlpm.key, [1]PHYCOCYANIN!$A:$A, [1]PHYCOCYANIN!$H:$H, ""),
  IF(_xlpm.val = 0, "", _xlpm.val)
)</f>
        <v/>
      </c>
      <c r="H63" s="5" t="str">
        <f>_xlfn.LET(
  _xlpm.key, $A63 &amp; "_" &amp; TEXT(H$2, "yyyy-mm-dd"),
  _xlpm.val, _xlfn.XLOOKUP(_xlpm.key, [1]PHYCOCYANIN!$A:$A, [1]PHYCOCYANIN!$H:$H, ""),
  IF(_xlpm.val = 0, "", _xlpm.val)
)</f>
        <v/>
      </c>
      <c r="I63" s="5" t="str">
        <f>_xlfn.LET(
  _xlpm.key, $A63 &amp; "_" &amp; TEXT(I$2, "yyyy-mm-dd"),
  _xlpm.val, _xlfn.XLOOKUP(_xlpm.key, [1]PHYCOCYANIN!$A:$A, [1]PHYCOCYANIN!$H:$H, ""),
  IF(_xlpm.val = 0, "", _xlpm.val)
)</f>
        <v/>
      </c>
      <c r="J63" s="5" t="str">
        <f>_xlfn.LET(
  _xlpm.key, $A63 &amp; "_" &amp; TEXT(J$2, "yyyy-mm-dd"),
  _xlpm.val, _xlfn.XLOOKUP(_xlpm.key, [1]PHYCOCYANIN!$A:$A, [1]PHYCOCYANIN!$H:$H, ""),
  IF(_xlpm.val = 0, "", _xlpm.val)
)</f>
        <v/>
      </c>
      <c r="K63" s="5" t="str">
        <f>_xlfn.LET(
  _xlpm.key, $A63 &amp; "_" &amp; TEXT(K$2, "yyyy-mm-dd"),
  _xlpm.val, _xlfn.XLOOKUP(_xlpm.key, [1]PHYCOCYANIN!$A:$A, [1]PHYCOCYANIN!$H:$H, ""),
  IF(_xlpm.val = 0, "", _xlpm.val)
)</f>
        <v/>
      </c>
      <c r="L63" s="5" t="str">
        <f>_xlfn.LET(
  _xlpm.key, $A63 &amp; "_" &amp; TEXT(L$2, "yyyy-mm-dd"),
  _xlpm.val, _xlfn.XLOOKUP(_xlpm.key, [1]PHYCOCYANIN!$A:$A, [1]PHYCOCYANIN!$H:$H, ""),
  IF(_xlpm.val = 0, "", _xlpm.val)
)</f>
        <v/>
      </c>
      <c r="M63" s="5" t="str">
        <f>_xlfn.LET(
  _xlpm.key, $A63 &amp; "_" &amp; TEXT(M$2, "yyyy-mm-dd"),
  _xlpm.val, _xlfn.XLOOKUP(_xlpm.key, [1]PHYCOCYANIN!$A:$A, [1]PHYCOCYANIN!$H:$H, ""),
  IF(_xlpm.val = 0, "", _xlpm.val)
)</f>
        <v/>
      </c>
      <c r="N63" s="5" t="str">
        <f>_xlfn.LET(
  _xlpm.key, $A63 &amp; "_" &amp; TEXT(N$2, "yyyy-mm-dd"),
  _xlpm.val, _xlfn.XLOOKUP(_xlpm.key, [1]PHYCOCYANIN!$A:$A, [1]PHYCOCYANIN!$H:$H, ""),
  IF(_xlpm.val = 0, "", _xlpm.val)
)</f>
        <v/>
      </c>
      <c r="O63" s="5" t="str">
        <f>_xlfn.LET(
  _xlpm.key, $A63 &amp; "_" &amp; TEXT(O$2, "yyyy-mm-dd"),
  _xlpm.val, _xlfn.XLOOKUP(_xlpm.key, [1]PHYCOCYANIN!$A:$A, [1]PHYCOCYANIN!$H:$H, ""),
  IF(_xlpm.val = 0, "", _xlpm.val)
)</f>
        <v/>
      </c>
      <c r="P63" s="5" t="str">
        <f>_xlfn.LET(
  _xlpm.key, $A63 &amp; "_" &amp; TEXT(P$2, "yyyy-mm-dd"),
  _xlpm.val, _xlfn.XLOOKUP(_xlpm.key, [1]PHYCOCYANIN!$A:$A, [1]PHYCOCYANIN!$H:$H, ""),
  IF(_xlpm.val = 0, "", _xlpm.val)
)</f>
        <v/>
      </c>
      <c r="Q63" s="5" t="str">
        <f>_xlfn.LET(
  _xlpm.key, $A63 &amp; "_" &amp; TEXT(Q$2, "yyyy-mm-dd"),
  _xlpm.val, _xlfn.XLOOKUP(_xlpm.key, [1]PHYCOCYANIN!$A:$A, [1]PHYCOCYANIN!$H:$H, ""),
  IF(_xlpm.val = 0, "", _xlpm.val)
)</f>
        <v/>
      </c>
      <c r="R63" s="30" t="str">
        <f>_xlfn.XLOOKUP(A63,[1]SURVEY123!$L:$L,[1]SURVEY123!$AK:$AK,"",0,-1)</f>
        <v/>
      </c>
    </row>
    <row r="64" spans="1:18">
      <c r="A64" s="3" t="s">
        <v>67</v>
      </c>
      <c r="B64" s="32" t="str">
        <f>_xlfn.XLOOKUP($A64,[1]PHYCOCYANIN!$B:$B,[1]PHYCOCYANIN!$D:$D,"",,-1)</f>
        <v/>
      </c>
      <c r="C64" s="5" t="str">
        <f>_xlfn.LET(
  _xlpm.key, $A64 &amp; "_" &amp; TEXT(C$2, "yyyy-mm-dd"),
  _xlpm.val, _xlfn.XLOOKUP(_xlpm.key, [1]PHYCOCYANIN!$A:$A, [1]PHYCOCYANIN!$H:$H, ""),
  IF(_xlpm.val = 0, "", _xlpm.val)
)</f>
        <v/>
      </c>
      <c r="D64" s="5" t="str">
        <f>_xlfn.LET(
  _xlpm.key, $A64 &amp; "_" &amp; TEXT(D$2, "yyyy-mm-dd"),
  _xlpm.val, _xlfn.XLOOKUP(_xlpm.key, [1]PHYCOCYANIN!$A:$A, [1]PHYCOCYANIN!$H:$H, ""),
  IF(_xlpm.val = 0, "", _xlpm.val)
)</f>
        <v/>
      </c>
      <c r="E64" s="5" t="str">
        <f>_xlfn.LET(
  _xlpm.key, $A64 &amp; "_" &amp; TEXT(E$2, "yyyy-mm-dd"),
  _xlpm.val, _xlfn.XLOOKUP(_xlpm.key, [1]PHYCOCYANIN!$A:$A, [1]PHYCOCYANIN!$H:$H, ""),
  IF(_xlpm.val = 0, "", _xlpm.val)
)</f>
        <v/>
      </c>
      <c r="F64" s="5" t="str">
        <f>_xlfn.LET(
  _xlpm.key, $A64 &amp; "_" &amp; TEXT(F$2, "yyyy-mm-dd"),
  _xlpm.val, _xlfn.XLOOKUP(_xlpm.key, [1]PHYCOCYANIN!$A:$A, [1]PHYCOCYANIN!$H:$H, ""),
  IF(_xlpm.val = 0, "", _xlpm.val)
)</f>
        <v/>
      </c>
      <c r="G64" s="5" t="str">
        <f>_xlfn.LET(
  _xlpm.key, $A64 &amp; "_" &amp; TEXT(G$2, "yyyy-mm-dd"),
  _xlpm.val, _xlfn.XLOOKUP(_xlpm.key, [1]PHYCOCYANIN!$A:$A, [1]PHYCOCYANIN!$H:$H, ""),
  IF(_xlpm.val = 0, "", _xlpm.val)
)</f>
        <v/>
      </c>
      <c r="H64" s="5" t="str">
        <f>_xlfn.LET(
  _xlpm.key, $A64 &amp; "_" &amp; TEXT(H$2, "yyyy-mm-dd"),
  _xlpm.val, _xlfn.XLOOKUP(_xlpm.key, [1]PHYCOCYANIN!$A:$A, [1]PHYCOCYANIN!$H:$H, ""),
  IF(_xlpm.val = 0, "", _xlpm.val)
)</f>
        <v/>
      </c>
      <c r="I64" s="5" t="str">
        <f>_xlfn.LET(
  _xlpm.key, $A64 &amp; "_" &amp; TEXT(I$2, "yyyy-mm-dd"),
  _xlpm.val, _xlfn.XLOOKUP(_xlpm.key, [1]PHYCOCYANIN!$A:$A, [1]PHYCOCYANIN!$H:$H, ""),
  IF(_xlpm.val = 0, "", _xlpm.val)
)</f>
        <v/>
      </c>
      <c r="J64" s="5" t="str">
        <f>_xlfn.LET(
  _xlpm.key, $A64 &amp; "_" &amp; TEXT(J$2, "yyyy-mm-dd"),
  _xlpm.val, _xlfn.XLOOKUP(_xlpm.key, [1]PHYCOCYANIN!$A:$A, [1]PHYCOCYANIN!$H:$H, ""),
  IF(_xlpm.val = 0, "", _xlpm.val)
)</f>
        <v/>
      </c>
      <c r="K64" s="5" t="str">
        <f>_xlfn.LET(
  _xlpm.key, $A64 &amp; "_" &amp; TEXT(K$2, "yyyy-mm-dd"),
  _xlpm.val, _xlfn.XLOOKUP(_xlpm.key, [1]PHYCOCYANIN!$A:$A, [1]PHYCOCYANIN!$H:$H, ""),
  IF(_xlpm.val = 0, "", _xlpm.val)
)</f>
        <v/>
      </c>
      <c r="L64" s="5" t="str">
        <f>_xlfn.LET(
  _xlpm.key, $A64 &amp; "_" &amp; TEXT(L$2, "yyyy-mm-dd"),
  _xlpm.val, _xlfn.XLOOKUP(_xlpm.key, [1]PHYCOCYANIN!$A:$A, [1]PHYCOCYANIN!$H:$H, ""),
  IF(_xlpm.val = 0, "", _xlpm.val)
)</f>
        <v/>
      </c>
      <c r="M64" s="5" t="str">
        <f>_xlfn.LET(
  _xlpm.key, $A64 &amp; "_" &amp; TEXT(M$2, "yyyy-mm-dd"),
  _xlpm.val, _xlfn.XLOOKUP(_xlpm.key, [1]PHYCOCYANIN!$A:$A, [1]PHYCOCYANIN!$H:$H, ""),
  IF(_xlpm.val = 0, "", _xlpm.val)
)</f>
        <v/>
      </c>
      <c r="N64" s="5" t="str">
        <f>_xlfn.LET(
  _xlpm.key, $A64 &amp; "_" &amp; TEXT(N$2, "yyyy-mm-dd"),
  _xlpm.val, _xlfn.XLOOKUP(_xlpm.key, [1]PHYCOCYANIN!$A:$A, [1]PHYCOCYANIN!$H:$H, ""),
  IF(_xlpm.val = 0, "", _xlpm.val)
)</f>
        <v/>
      </c>
      <c r="O64" s="5" t="str">
        <f>_xlfn.LET(
  _xlpm.key, $A64 &amp; "_" &amp; TEXT(O$2, "yyyy-mm-dd"),
  _xlpm.val, _xlfn.XLOOKUP(_xlpm.key, [1]PHYCOCYANIN!$A:$A, [1]PHYCOCYANIN!$H:$H, ""),
  IF(_xlpm.val = 0, "", _xlpm.val)
)</f>
        <v/>
      </c>
      <c r="P64" s="5" t="str">
        <f>_xlfn.LET(
  _xlpm.key, $A64 &amp; "_" &amp; TEXT(P$2, "yyyy-mm-dd"),
  _xlpm.val, _xlfn.XLOOKUP(_xlpm.key, [1]PHYCOCYANIN!$A:$A, [1]PHYCOCYANIN!$H:$H, ""),
  IF(_xlpm.val = 0, "", _xlpm.val)
)</f>
        <v/>
      </c>
      <c r="Q64" s="5" t="str">
        <f>_xlfn.LET(
  _xlpm.key, $A64 &amp; "_" &amp; TEXT(Q$2, "yyyy-mm-dd"),
  _xlpm.val, _xlfn.XLOOKUP(_xlpm.key, [1]PHYCOCYANIN!$A:$A, [1]PHYCOCYANIN!$H:$H, ""),
  IF(_xlpm.val = 0, "", _xlpm.val)
)</f>
        <v/>
      </c>
      <c r="R64" s="30" t="str">
        <f>_xlfn.XLOOKUP(A64,[1]SURVEY123!$L:$L,[1]SURVEY123!$AK:$AK,"",0,-1)</f>
        <v/>
      </c>
    </row>
    <row r="65" spans="1:18">
      <c r="A65" s="3" t="s">
        <v>68</v>
      </c>
      <c r="B65" s="32" t="str">
        <f>_xlfn.XLOOKUP($A65,[1]PHYCOCYANIN!$B:$B,[1]PHYCOCYANIN!$D:$D,"",,-1)</f>
        <v/>
      </c>
      <c r="C65" s="5" t="str">
        <f>_xlfn.LET(
  _xlpm.key, $A65 &amp; "_" &amp; TEXT(C$2, "yyyy-mm-dd"),
  _xlpm.val, _xlfn.XLOOKUP(_xlpm.key, [1]PHYCOCYANIN!$A:$A, [1]PHYCOCYANIN!$H:$H, ""),
  IF(_xlpm.val = 0, "", _xlpm.val)
)</f>
        <v/>
      </c>
      <c r="D65" s="5" t="str">
        <f>_xlfn.LET(
  _xlpm.key, $A65 &amp; "_" &amp; TEXT(D$2, "yyyy-mm-dd"),
  _xlpm.val, _xlfn.XLOOKUP(_xlpm.key, [1]PHYCOCYANIN!$A:$A, [1]PHYCOCYANIN!$H:$H, ""),
  IF(_xlpm.val = 0, "", _xlpm.val)
)</f>
        <v/>
      </c>
      <c r="E65" s="5" t="str">
        <f>_xlfn.LET(
  _xlpm.key, $A65 &amp; "_" &amp; TEXT(E$2, "yyyy-mm-dd"),
  _xlpm.val, _xlfn.XLOOKUP(_xlpm.key, [1]PHYCOCYANIN!$A:$A, [1]PHYCOCYANIN!$H:$H, ""),
  IF(_xlpm.val = 0, "", _xlpm.val)
)</f>
        <v/>
      </c>
      <c r="F65" s="5" t="str">
        <f>_xlfn.LET(
  _xlpm.key, $A65 &amp; "_" &amp; TEXT(F$2, "yyyy-mm-dd"),
  _xlpm.val, _xlfn.XLOOKUP(_xlpm.key, [1]PHYCOCYANIN!$A:$A, [1]PHYCOCYANIN!$H:$H, ""),
  IF(_xlpm.val = 0, "", _xlpm.val)
)</f>
        <v/>
      </c>
      <c r="G65" s="5" t="str">
        <f>_xlfn.LET(
  _xlpm.key, $A65 &amp; "_" &amp; TEXT(G$2, "yyyy-mm-dd"),
  _xlpm.val, _xlfn.XLOOKUP(_xlpm.key, [1]PHYCOCYANIN!$A:$A, [1]PHYCOCYANIN!$H:$H, ""),
  IF(_xlpm.val = 0, "", _xlpm.val)
)</f>
        <v/>
      </c>
      <c r="H65" s="5" t="str">
        <f>_xlfn.LET(
  _xlpm.key, $A65 &amp; "_" &amp; TEXT(H$2, "yyyy-mm-dd"),
  _xlpm.val, _xlfn.XLOOKUP(_xlpm.key, [1]PHYCOCYANIN!$A:$A, [1]PHYCOCYANIN!$H:$H, ""),
  IF(_xlpm.val = 0, "", _xlpm.val)
)</f>
        <v/>
      </c>
      <c r="I65" s="5" t="str">
        <f>_xlfn.LET(
  _xlpm.key, $A65 &amp; "_" &amp; TEXT(I$2, "yyyy-mm-dd"),
  _xlpm.val, _xlfn.XLOOKUP(_xlpm.key, [1]PHYCOCYANIN!$A:$A, [1]PHYCOCYANIN!$H:$H, ""),
  IF(_xlpm.val = 0, "", _xlpm.val)
)</f>
        <v/>
      </c>
      <c r="J65" s="5" t="str">
        <f>_xlfn.LET(
  _xlpm.key, $A65 &amp; "_" &amp; TEXT(J$2, "yyyy-mm-dd"),
  _xlpm.val, _xlfn.XLOOKUP(_xlpm.key, [1]PHYCOCYANIN!$A:$A, [1]PHYCOCYANIN!$H:$H, ""),
  IF(_xlpm.val = 0, "", _xlpm.val)
)</f>
        <v/>
      </c>
      <c r="K65" s="5" t="str">
        <f>_xlfn.LET(
  _xlpm.key, $A65 &amp; "_" &amp; TEXT(K$2, "yyyy-mm-dd"),
  _xlpm.val, _xlfn.XLOOKUP(_xlpm.key, [1]PHYCOCYANIN!$A:$A, [1]PHYCOCYANIN!$H:$H, ""),
  IF(_xlpm.val = 0, "", _xlpm.val)
)</f>
        <v/>
      </c>
      <c r="L65" s="5" t="str">
        <f>_xlfn.LET(
  _xlpm.key, $A65 &amp; "_" &amp; TEXT(L$2, "yyyy-mm-dd"),
  _xlpm.val, _xlfn.XLOOKUP(_xlpm.key, [1]PHYCOCYANIN!$A:$A, [1]PHYCOCYANIN!$H:$H, ""),
  IF(_xlpm.val = 0, "", _xlpm.val)
)</f>
        <v/>
      </c>
      <c r="M65" s="5" t="str">
        <f>_xlfn.LET(
  _xlpm.key, $A65 &amp; "_" &amp; TEXT(M$2, "yyyy-mm-dd"),
  _xlpm.val, _xlfn.XLOOKUP(_xlpm.key, [1]PHYCOCYANIN!$A:$A, [1]PHYCOCYANIN!$H:$H, ""),
  IF(_xlpm.val = 0, "", _xlpm.val)
)</f>
        <v/>
      </c>
      <c r="N65" s="5" t="str">
        <f>_xlfn.LET(
  _xlpm.key, $A65 &amp; "_" &amp; TEXT(N$2, "yyyy-mm-dd"),
  _xlpm.val, _xlfn.XLOOKUP(_xlpm.key, [1]PHYCOCYANIN!$A:$A, [1]PHYCOCYANIN!$H:$H, ""),
  IF(_xlpm.val = 0, "", _xlpm.val)
)</f>
        <v/>
      </c>
      <c r="O65" s="5" t="str">
        <f>_xlfn.LET(
  _xlpm.key, $A65 &amp; "_" &amp; TEXT(O$2, "yyyy-mm-dd"),
  _xlpm.val, _xlfn.XLOOKUP(_xlpm.key, [1]PHYCOCYANIN!$A:$A, [1]PHYCOCYANIN!$H:$H, ""),
  IF(_xlpm.val = 0, "", _xlpm.val)
)</f>
        <v/>
      </c>
      <c r="P65" s="5" t="str">
        <f>_xlfn.LET(
  _xlpm.key, $A65 &amp; "_" &amp; TEXT(P$2, "yyyy-mm-dd"),
  _xlpm.val, _xlfn.XLOOKUP(_xlpm.key, [1]PHYCOCYANIN!$A:$A, [1]PHYCOCYANIN!$H:$H, ""),
  IF(_xlpm.val = 0, "", _xlpm.val)
)</f>
        <v/>
      </c>
      <c r="Q65" s="5" t="str">
        <f>_xlfn.LET(
  _xlpm.key, $A65 &amp; "_" &amp; TEXT(Q$2, "yyyy-mm-dd"),
  _xlpm.val, _xlfn.XLOOKUP(_xlpm.key, [1]PHYCOCYANIN!$A:$A, [1]PHYCOCYANIN!$H:$H, ""),
  IF(_xlpm.val = 0, "", _xlpm.val)
)</f>
        <v/>
      </c>
      <c r="R65" s="30" t="str">
        <f>_xlfn.XLOOKUP(A65,[1]SURVEY123!$L:$L,[1]SURVEY123!$AK:$AK,"",0,-1)</f>
        <v/>
      </c>
    </row>
    <row r="66" spans="1:18">
      <c r="A66" s="3" t="s">
        <v>69</v>
      </c>
      <c r="B66" s="32" t="str">
        <f>_xlfn.XLOOKUP($A66,[1]PHYCOCYANIN!$B:$B,[1]PHYCOCYANIN!$D:$D,"",,-1)</f>
        <v/>
      </c>
      <c r="C66" s="5" t="str">
        <f>_xlfn.LET(
  _xlpm.key, $A66 &amp; "_" &amp; TEXT(C$2, "yyyy-mm-dd"),
  _xlpm.val, _xlfn.XLOOKUP(_xlpm.key, [1]PHYCOCYANIN!$A:$A, [1]PHYCOCYANIN!$H:$H, ""),
  IF(_xlpm.val = 0, "", _xlpm.val)
)</f>
        <v/>
      </c>
      <c r="D66" s="5" t="str">
        <f>_xlfn.LET(
  _xlpm.key, $A66 &amp; "_" &amp; TEXT(D$2, "yyyy-mm-dd"),
  _xlpm.val, _xlfn.XLOOKUP(_xlpm.key, [1]PHYCOCYANIN!$A:$A, [1]PHYCOCYANIN!$H:$H, ""),
  IF(_xlpm.val = 0, "", _xlpm.val)
)</f>
        <v/>
      </c>
      <c r="E66" s="5" t="str">
        <f>_xlfn.LET(
  _xlpm.key, $A66 &amp; "_" &amp; TEXT(E$2, "yyyy-mm-dd"),
  _xlpm.val, _xlfn.XLOOKUP(_xlpm.key, [1]PHYCOCYANIN!$A:$A, [1]PHYCOCYANIN!$H:$H, ""),
  IF(_xlpm.val = 0, "", _xlpm.val)
)</f>
        <v/>
      </c>
      <c r="F66" s="5" t="str">
        <f>_xlfn.LET(
  _xlpm.key, $A66 &amp; "_" &amp; TEXT(F$2, "yyyy-mm-dd"),
  _xlpm.val, _xlfn.XLOOKUP(_xlpm.key, [1]PHYCOCYANIN!$A:$A, [1]PHYCOCYANIN!$H:$H, ""),
  IF(_xlpm.val = 0, "", _xlpm.val)
)</f>
        <v/>
      </c>
      <c r="G66" s="5" t="str">
        <f>_xlfn.LET(
  _xlpm.key, $A66 &amp; "_" &amp; TEXT(G$2, "yyyy-mm-dd"),
  _xlpm.val, _xlfn.XLOOKUP(_xlpm.key, [1]PHYCOCYANIN!$A:$A, [1]PHYCOCYANIN!$H:$H, ""),
  IF(_xlpm.val = 0, "", _xlpm.val)
)</f>
        <v/>
      </c>
      <c r="H66" s="5" t="str">
        <f>_xlfn.LET(
  _xlpm.key, $A66 &amp; "_" &amp; TEXT(H$2, "yyyy-mm-dd"),
  _xlpm.val, _xlfn.XLOOKUP(_xlpm.key, [1]PHYCOCYANIN!$A:$A, [1]PHYCOCYANIN!$H:$H, ""),
  IF(_xlpm.val = 0, "", _xlpm.val)
)</f>
        <v/>
      </c>
      <c r="I66" s="5" t="str">
        <f>_xlfn.LET(
  _xlpm.key, $A66 &amp; "_" &amp; TEXT(I$2, "yyyy-mm-dd"),
  _xlpm.val, _xlfn.XLOOKUP(_xlpm.key, [1]PHYCOCYANIN!$A:$A, [1]PHYCOCYANIN!$H:$H, ""),
  IF(_xlpm.val = 0, "", _xlpm.val)
)</f>
        <v/>
      </c>
      <c r="J66" s="5" t="str">
        <f>_xlfn.LET(
  _xlpm.key, $A66 &amp; "_" &amp; TEXT(J$2, "yyyy-mm-dd"),
  _xlpm.val, _xlfn.XLOOKUP(_xlpm.key, [1]PHYCOCYANIN!$A:$A, [1]PHYCOCYANIN!$H:$H, ""),
  IF(_xlpm.val = 0, "", _xlpm.val)
)</f>
        <v/>
      </c>
      <c r="K66" s="5" t="str">
        <f>_xlfn.LET(
  _xlpm.key, $A66 &amp; "_" &amp; TEXT(K$2, "yyyy-mm-dd"),
  _xlpm.val, _xlfn.XLOOKUP(_xlpm.key, [1]PHYCOCYANIN!$A:$A, [1]PHYCOCYANIN!$H:$H, ""),
  IF(_xlpm.val = 0, "", _xlpm.val)
)</f>
        <v/>
      </c>
      <c r="L66" s="5" t="str">
        <f>_xlfn.LET(
  _xlpm.key, $A66 &amp; "_" &amp; TEXT(L$2, "yyyy-mm-dd"),
  _xlpm.val, _xlfn.XLOOKUP(_xlpm.key, [1]PHYCOCYANIN!$A:$A, [1]PHYCOCYANIN!$H:$H, ""),
  IF(_xlpm.val = 0, "", _xlpm.val)
)</f>
        <v/>
      </c>
      <c r="M66" s="5" t="str">
        <f>_xlfn.LET(
  _xlpm.key, $A66 &amp; "_" &amp; TEXT(M$2, "yyyy-mm-dd"),
  _xlpm.val, _xlfn.XLOOKUP(_xlpm.key, [1]PHYCOCYANIN!$A:$A, [1]PHYCOCYANIN!$H:$H, ""),
  IF(_xlpm.val = 0, "", _xlpm.val)
)</f>
        <v/>
      </c>
      <c r="N66" s="5" t="str">
        <f>_xlfn.LET(
  _xlpm.key, $A66 &amp; "_" &amp; TEXT(N$2, "yyyy-mm-dd"),
  _xlpm.val, _xlfn.XLOOKUP(_xlpm.key, [1]PHYCOCYANIN!$A:$A, [1]PHYCOCYANIN!$H:$H, ""),
  IF(_xlpm.val = 0, "", _xlpm.val)
)</f>
        <v/>
      </c>
      <c r="O66" s="5" t="str">
        <f>_xlfn.LET(
  _xlpm.key, $A66 &amp; "_" &amp; TEXT(O$2, "yyyy-mm-dd"),
  _xlpm.val, _xlfn.XLOOKUP(_xlpm.key, [1]PHYCOCYANIN!$A:$A, [1]PHYCOCYANIN!$H:$H, ""),
  IF(_xlpm.val = 0, "", _xlpm.val)
)</f>
        <v/>
      </c>
      <c r="P66" s="5" t="str">
        <f>_xlfn.LET(
  _xlpm.key, $A66 &amp; "_" &amp; TEXT(P$2, "yyyy-mm-dd"),
  _xlpm.val, _xlfn.XLOOKUP(_xlpm.key, [1]PHYCOCYANIN!$A:$A, [1]PHYCOCYANIN!$H:$H, ""),
  IF(_xlpm.val = 0, "", _xlpm.val)
)</f>
        <v/>
      </c>
      <c r="Q66" s="5" t="str">
        <f>_xlfn.LET(
  _xlpm.key, $A66 &amp; "_" &amp; TEXT(Q$2, "yyyy-mm-dd"),
  _xlpm.val, _xlfn.XLOOKUP(_xlpm.key, [1]PHYCOCYANIN!$A:$A, [1]PHYCOCYANIN!$H:$H, ""),
  IF(_xlpm.val = 0, "", _xlpm.val)
)</f>
        <v/>
      </c>
      <c r="R66" s="30" t="str">
        <f>_xlfn.XLOOKUP(A66,[1]SURVEY123!$L:$L,[1]SURVEY123!$AK:$AK,"",0,-1)</f>
        <v/>
      </c>
    </row>
    <row r="67" spans="1:18">
      <c r="A67" s="3" t="s">
        <v>70</v>
      </c>
      <c r="B67" s="32" t="str">
        <f>_xlfn.XLOOKUP($A67,[1]PHYCOCYANIN!$B:$B,[1]PHYCOCYANIN!$D:$D,"",,-1)</f>
        <v/>
      </c>
      <c r="C67" s="5" t="str">
        <f>_xlfn.LET(
  _xlpm.key, $A67 &amp; "_" &amp; TEXT(C$2, "yyyy-mm-dd"),
  _xlpm.val, _xlfn.XLOOKUP(_xlpm.key, [1]PHYCOCYANIN!$A:$A, [1]PHYCOCYANIN!$H:$H, ""),
  IF(_xlpm.val = 0, "", _xlpm.val)
)</f>
        <v/>
      </c>
      <c r="D67" s="5" t="str">
        <f>_xlfn.LET(
  _xlpm.key, $A67 &amp; "_" &amp; TEXT(D$2, "yyyy-mm-dd"),
  _xlpm.val, _xlfn.XLOOKUP(_xlpm.key, [1]PHYCOCYANIN!$A:$A, [1]PHYCOCYANIN!$H:$H, ""),
  IF(_xlpm.val = 0, "", _xlpm.val)
)</f>
        <v/>
      </c>
      <c r="E67" s="5" t="str">
        <f>_xlfn.LET(
  _xlpm.key, $A67 &amp; "_" &amp; TEXT(E$2, "yyyy-mm-dd"),
  _xlpm.val, _xlfn.XLOOKUP(_xlpm.key, [1]PHYCOCYANIN!$A:$A, [1]PHYCOCYANIN!$H:$H, ""),
  IF(_xlpm.val = 0, "", _xlpm.val)
)</f>
        <v/>
      </c>
      <c r="F67" s="5" t="str">
        <f>_xlfn.LET(
  _xlpm.key, $A67 &amp; "_" &amp; TEXT(F$2, "yyyy-mm-dd"),
  _xlpm.val, _xlfn.XLOOKUP(_xlpm.key, [1]PHYCOCYANIN!$A:$A, [1]PHYCOCYANIN!$H:$H, ""),
  IF(_xlpm.val = 0, "", _xlpm.val)
)</f>
        <v/>
      </c>
      <c r="G67" s="5" t="str">
        <f>_xlfn.LET(
  _xlpm.key, $A67 &amp; "_" &amp; TEXT(G$2, "yyyy-mm-dd"),
  _xlpm.val, _xlfn.XLOOKUP(_xlpm.key, [1]PHYCOCYANIN!$A:$A, [1]PHYCOCYANIN!$H:$H, ""),
  IF(_xlpm.val = 0, "", _xlpm.val)
)</f>
        <v/>
      </c>
      <c r="H67" s="5" t="str">
        <f>_xlfn.LET(
  _xlpm.key, $A67 &amp; "_" &amp; TEXT(H$2, "yyyy-mm-dd"),
  _xlpm.val, _xlfn.XLOOKUP(_xlpm.key, [1]PHYCOCYANIN!$A:$A, [1]PHYCOCYANIN!$H:$H, ""),
  IF(_xlpm.val = 0, "", _xlpm.val)
)</f>
        <v/>
      </c>
      <c r="I67" s="5" t="str">
        <f>_xlfn.LET(
  _xlpm.key, $A67 &amp; "_" &amp; TEXT(I$2, "yyyy-mm-dd"),
  _xlpm.val, _xlfn.XLOOKUP(_xlpm.key, [1]PHYCOCYANIN!$A:$A, [1]PHYCOCYANIN!$H:$H, ""),
  IF(_xlpm.val = 0, "", _xlpm.val)
)</f>
        <v/>
      </c>
      <c r="J67" s="5" t="str">
        <f>_xlfn.LET(
  _xlpm.key, $A67 &amp; "_" &amp; TEXT(J$2, "yyyy-mm-dd"),
  _xlpm.val, _xlfn.XLOOKUP(_xlpm.key, [1]PHYCOCYANIN!$A:$A, [1]PHYCOCYANIN!$H:$H, ""),
  IF(_xlpm.val = 0, "", _xlpm.val)
)</f>
        <v/>
      </c>
      <c r="K67" s="5" t="str">
        <f>_xlfn.LET(
  _xlpm.key, $A67 &amp; "_" &amp; TEXT(K$2, "yyyy-mm-dd"),
  _xlpm.val, _xlfn.XLOOKUP(_xlpm.key, [1]PHYCOCYANIN!$A:$A, [1]PHYCOCYANIN!$H:$H, ""),
  IF(_xlpm.val = 0, "", _xlpm.val)
)</f>
        <v/>
      </c>
      <c r="L67" s="5" t="str">
        <f>_xlfn.LET(
  _xlpm.key, $A67 &amp; "_" &amp; TEXT(L$2, "yyyy-mm-dd"),
  _xlpm.val, _xlfn.XLOOKUP(_xlpm.key, [1]PHYCOCYANIN!$A:$A, [1]PHYCOCYANIN!$H:$H, ""),
  IF(_xlpm.val = 0, "", _xlpm.val)
)</f>
        <v/>
      </c>
      <c r="M67" s="5" t="str">
        <f>_xlfn.LET(
  _xlpm.key, $A67 &amp; "_" &amp; TEXT(M$2, "yyyy-mm-dd"),
  _xlpm.val, _xlfn.XLOOKUP(_xlpm.key, [1]PHYCOCYANIN!$A:$A, [1]PHYCOCYANIN!$H:$H, ""),
  IF(_xlpm.val = 0, "", _xlpm.val)
)</f>
        <v/>
      </c>
      <c r="N67" s="5" t="str">
        <f>_xlfn.LET(
  _xlpm.key, $A67 &amp; "_" &amp; TEXT(N$2, "yyyy-mm-dd"),
  _xlpm.val, _xlfn.XLOOKUP(_xlpm.key, [1]PHYCOCYANIN!$A:$A, [1]PHYCOCYANIN!$H:$H, ""),
  IF(_xlpm.val = 0, "", _xlpm.val)
)</f>
        <v/>
      </c>
      <c r="O67" s="5" t="str">
        <f>_xlfn.LET(
  _xlpm.key, $A67 &amp; "_" &amp; TEXT(O$2, "yyyy-mm-dd"),
  _xlpm.val, _xlfn.XLOOKUP(_xlpm.key, [1]PHYCOCYANIN!$A:$A, [1]PHYCOCYANIN!$H:$H, ""),
  IF(_xlpm.val = 0, "", _xlpm.val)
)</f>
        <v/>
      </c>
      <c r="P67" s="5" t="str">
        <f>_xlfn.LET(
  _xlpm.key, $A67 &amp; "_" &amp; TEXT(P$2, "yyyy-mm-dd"),
  _xlpm.val, _xlfn.XLOOKUP(_xlpm.key, [1]PHYCOCYANIN!$A:$A, [1]PHYCOCYANIN!$H:$H, ""),
  IF(_xlpm.val = 0, "", _xlpm.val)
)</f>
        <v/>
      </c>
      <c r="Q67" s="5" t="str">
        <f>_xlfn.LET(
  _xlpm.key, $A67 &amp; "_" &amp; TEXT(Q$2, "yyyy-mm-dd"),
  _xlpm.val, _xlfn.XLOOKUP(_xlpm.key, [1]PHYCOCYANIN!$A:$A, [1]PHYCOCYANIN!$H:$H, ""),
  IF(_xlpm.val = 0, "", _xlpm.val)
)</f>
        <v/>
      </c>
      <c r="R67" s="30" t="str">
        <f>_xlfn.XLOOKUP(A67,[1]SURVEY123!$L:$L,[1]SURVEY123!$AK:$AK,"",0,-1)</f>
        <v/>
      </c>
    </row>
    <row r="68" spans="1:18">
      <c r="A68" s="3" t="s">
        <v>71</v>
      </c>
      <c r="B68" s="32" t="str">
        <f>_xlfn.XLOOKUP($A68,[1]PHYCOCYANIN!$B:$B,[1]PHYCOCYANIN!$D:$D,"",,-1)</f>
        <v/>
      </c>
      <c r="C68" s="5" t="str">
        <f>_xlfn.LET(
  _xlpm.key, $A68 &amp; "_" &amp; TEXT(C$2, "yyyy-mm-dd"),
  _xlpm.val, _xlfn.XLOOKUP(_xlpm.key, [1]PHYCOCYANIN!$A:$A, [1]PHYCOCYANIN!$H:$H, ""),
  IF(_xlpm.val = 0, "", _xlpm.val)
)</f>
        <v/>
      </c>
      <c r="D68" s="5" t="str">
        <f>_xlfn.LET(
  _xlpm.key, $A68 &amp; "_" &amp; TEXT(D$2, "yyyy-mm-dd"),
  _xlpm.val, _xlfn.XLOOKUP(_xlpm.key, [1]PHYCOCYANIN!$A:$A, [1]PHYCOCYANIN!$H:$H, ""),
  IF(_xlpm.val = 0, "", _xlpm.val)
)</f>
        <v/>
      </c>
      <c r="E68" s="5" t="str">
        <f>_xlfn.LET(
  _xlpm.key, $A68 &amp; "_" &amp; TEXT(E$2, "yyyy-mm-dd"),
  _xlpm.val, _xlfn.XLOOKUP(_xlpm.key, [1]PHYCOCYANIN!$A:$A, [1]PHYCOCYANIN!$H:$H, ""),
  IF(_xlpm.val = 0, "", _xlpm.val)
)</f>
        <v/>
      </c>
      <c r="F68" s="5" t="str">
        <f>_xlfn.LET(
  _xlpm.key, $A68 &amp; "_" &amp; TEXT(F$2, "yyyy-mm-dd"),
  _xlpm.val, _xlfn.XLOOKUP(_xlpm.key, [1]PHYCOCYANIN!$A:$A, [1]PHYCOCYANIN!$H:$H, ""),
  IF(_xlpm.val = 0, "", _xlpm.val)
)</f>
        <v/>
      </c>
      <c r="G68" s="5" t="str">
        <f>_xlfn.LET(
  _xlpm.key, $A68 &amp; "_" &amp; TEXT(G$2, "yyyy-mm-dd"),
  _xlpm.val, _xlfn.XLOOKUP(_xlpm.key, [1]PHYCOCYANIN!$A:$A, [1]PHYCOCYANIN!$H:$H, ""),
  IF(_xlpm.val = 0, "", _xlpm.val)
)</f>
        <v/>
      </c>
      <c r="H68" s="5" t="str">
        <f>_xlfn.LET(
  _xlpm.key, $A68 &amp; "_" &amp; TEXT(H$2, "yyyy-mm-dd"),
  _xlpm.val, _xlfn.XLOOKUP(_xlpm.key, [1]PHYCOCYANIN!$A:$A, [1]PHYCOCYANIN!$H:$H, ""),
  IF(_xlpm.val = 0, "", _xlpm.val)
)</f>
        <v/>
      </c>
      <c r="I68" s="5" t="str">
        <f>_xlfn.LET(
  _xlpm.key, $A68 &amp; "_" &amp; TEXT(I$2, "yyyy-mm-dd"),
  _xlpm.val, _xlfn.XLOOKUP(_xlpm.key, [1]PHYCOCYANIN!$A:$A, [1]PHYCOCYANIN!$H:$H, ""),
  IF(_xlpm.val = 0, "", _xlpm.val)
)</f>
        <v/>
      </c>
      <c r="J68" s="5" t="str">
        <f>_xlfn.LET(
  _xlpm.key, $A68 &amp; "_" &amp; TEXT(J$2, "yyyy-mm-dd"),
  _xlpm.val, _xlfn.XLOOKUP(_xlpm.key, [1]PHYCOCYANIN!$A:$A, [1]PHYCOCYANIN!$H:$H, ""),
  IF(_xlpm.val = 0, "", _xlpm.val)
)</f>
        <v/>
      </c>
      <c r="K68" s="5" t="str">
        <f>_xlfn.LET(
  _xlpm.key, $A68 &amp; "_" &amp; TEXT(K$2, "yyyy-mm-dd"),
  _xlpm.val, _xlfn.XLOOKUP(_xlpm.key, [1]PHYCOCYANIN!$A:$A, [1]PHYCOCYANIN!$H:$H, ""),
  IF(_xlpm.val = 0, "", _xlpm.val)
)</f>
        <v/>
      </c>
      <c r="L68" s="5" t="str">
        <f>_xlfn.LET(
  _xlpm.key, $A68 &amp; "_" &amp; TEXT(L$2, "yyyy-mm-dd"),
  _xlpm.val, _xlfn.XLOOKUP(_xlpm.key, [1]PHYCOCYANIN!$A:$A, [1]PHYCOCYANIN!$H:$H, ""),
  IF(_xlpm.val = 0, "", _xlpm.val)
)</f>
        <v/>
      </c>
      <c r="M68" s="5" t="str">
        <f>_xlfn.LET(
  _xlpm.key, $A68 &amp; "_" &amp; TEXT(M$2, "yyyy-mm-dd"),
  _xlpm.val, _xlfn.XLOOKUP(_xlpm.key, [1]PHYCOCYANIN!$A:$A, [1]PHYCOCYANIN!$H:$H, ""),
  IF(_xlpm.val = 0, "", _xlpm.val)
)</f>
        <v/>
      </c>
      <c r="N68" s="5" t="str">
        <f>_xlfn.LET(
  _xlpm.key, $A68 &amp; "_" &amp; TEXT(N$2, "yyyy-mm-dd"),
  _xlpm.val, _xlfn.XLOOKUP(_xlpm.key, [1]PHYCOCYANIN!$A:$A, [1]PHYCOCYANIN!$H:$H, ""),
  IF(_xlpm.val = 0, "", _xlpm.val)
)</f>
        <v/>
      </c>
      <c r="O68" s="5" t="str">
        <f>_xlfn.LET(
  _xlpm.key, $A68 &amp; "_" &amp; TEXT(O$2, "yyyy-mm-dd"),
  _xlpm.val, _xlfn.XLOOKUP(_xlpm.key, [1]PHYCOCYANIN!$A:$A, [1]PHYCOCYANIN!$H:$H, ""),
  IF(_xlpm.val = 0, "", _xlpm.val)
)</f>
        <v/>
      </c>
      <c r="P68" s="5" t="str">
        <f>_xlfn.LET(
  _xlpm.key, $A68 &amp; "_" &amp; TEXT(P$2, "yyyy-mm-dd"),
  _xlpm.val, _xlfn.XLOOKUP(_xlpm.key, [1]PHYCOCYANIN!$A:$A, [1]PHYCOCYANIN!$H:$H, ""),
  IF(_xlpm.val = 0, "", _xlpm.val)
)</f>
        <v/>
      </c>
      <c r="Q68" s="5" t="str">
        <f>_xlfn.LET(
  _xlpm.key, $A68 &amp; "_" &amp; TEXT(Q$2, "yyyy-mm-dd"),
  _xlpm.val, _xlfn.XLOOKUP(_xlpm.key, [1]PHYCOCYANIN!$A:$A, [1]PHYCOCYANIN!$H:$H, ""),
  IF(_xlpm.val = 0, "", _xlpm.val)
)</f>
        <v/>
      </c>
      <c r="R68" s="30" t="str">
        <f>_xlfn.XLOOKUP(A68,[1]SURVEY123!$L:$L,[1]SURVEY123!$AK:$AK,"",0,-1)</f>
        <v/>
      </c>
    </row>
    <row r="69" spans="1:18">
      <c r="A69" s="3" t="s">
        <v>72</v>
      </c>
      <c r="B69" s="32" t="str">
        <f>_xlfn.XLOOKUP($A69,[1]PHYCOCYANIN!$B:$B,[1]PHYCOCYANIN!$D:$D,"",,-1)</f>
        <v/>
      </c>
      <c r="C69" s="5" t="str">
        <f>_xlfn.LET(
  _xlpm.key, $A69 &amp; "_" &amp; TEXT(C$2, "yyyy-mm-dd"),
  _xlpm.val, _xlfn.XLOOKUP(_xlpm.key, [1]PHYCOCYANIN!$A:$A, [1]PHYCOCYANIN!$H:$H, ""),
  IF(_xlpm.val = 0, "", _xlpm.val)
)</f>
        <v/>
      </c>
      <c r="D69" s="5" t="str">
        <f>_xlfn.LET(
  _xlpm.key, $A69 &amp; "_" &amp; TEXT(D$2, "yyyy-mm-dd"),
  _xlpm.val, _xlfn.XLOOKUP(_xlpm.key, [1]PHYCOCYANIN!$A:$A, [1]PHYCOCYANIN!$H:$H, ""),
  IF(_xlpm.val = 0, "", _xlpm.val)
)</f>
        <v/>
      </c>
      <c r="E69" s="5" t="str">
        <f>_xlfn.LET(
  _xlpm.key, $A69 &amp; "_" &amp; TEXT(E$2, "yyyy-mm-dd"),
  _xlpm.val, _xlfn.XLOOKUP(_xlpm.key, [1]PHYCOCYANIN!$A:$A, [1]PHYCOCYANIN!$H:$H, ""),
  IF(_xlpm.val = 0, "", _xlpm.val)
)</f>
        <v/>
      </c>
      <c r="F69" s="5" t="str">
        <f>_xlfn.LET(
  _xlpm.key, $A69 &amp; "_" &amp; TEXT(F$2, "yyyy-mm-dd"),
  _xlpm.val, _xlfn.XLOOKUP(_xlpm.key, [1]PHYCOCYANIN!$A:$A, [1]PHYCOCYANIN!$H:$H, ""),
  IF(_xlpm.val = 0, "", _xlpm.val)
)</f>
        <v/>
      </c>
      <c r="G69" s="5" t="str">
        <f>_xlfn.LET(
  _xlpm.key, $A69 &amp; "_" &amp; TEXT(G$2, "yyyy-mm-dd"),
  _xlpm.val, _xlfn.XLOOKUP(_xlpm.key, [1]PHYCOCYANIN!$A:$A, [1]PHYCOCYANIN!$H:$H, ""),
  IF(_xlpm.val = 0, "", _xlpm.val)
)</f>
        <v/>
      </c>
      <c r="H69" s="5" t="str">
        <f>_xlfn.LET(
  _xlpm.key, $A69 &amp; "_" &amp; TEXT(H$2, "yyyy-mm-dd"),
  _xlpm.val, _xlfn.XLOOKUP(_xlpm.key, [1]PHYCOCYANIN!$A:$A, [1]PHYCOCYANIN!$H:$H, ""),
  IF(_xlpm.val = 0, "", _xlpm.val)
)</f>
        <v/>
      </c>
      <c r="I69" s="5" t="str">
        <f>_xlfn.LET(
  _xlpm.key, $A69 &amp; "_" &amp; TEXT(I$2, "yyyy-mm-dd"),
  _xlpm.val, _xlfn.XLOOKUP(_xlpm.key, [1]PHYCOCYANIN!$A:$A, [1]PHYCOCYANIN!$H:$H, ""),
  IF(_xlpm.val = 0, "", _xlpm.val)
)</f>
        <v/>
      </c>
      <c r="J69" s="5" t="str">
        <f>_xlfn.LET(
  _xlpm.key, $A69 &amp; "_" &amp; TEXT(J$2, "yyyy-mm-dd"),
  _xlpm.val, _xlfn.XLOOKUP(_xlpm.key, [1]PHYCOCYANIN!$A:$A, [1]PHYCOCYANIN!$H:$H, ""),
  IF(_xlpm.val = 0, "", _xlpm.val)
)</f>
        <v/>
      </c>
      <c r="K69" s="5" t="str">
        <f>_xlfn.LET(
  _xlpm.key, $A69 &amp; "_" &amp; TEXT(K$2, "yyyy-mm-dd"),
  _xlpm.val, _xlfn.XLOOKUP(_xlpm.key, [1]PHYCOCYANIN!$A:$A, [1]PHYCOCYANIN!$H:$H, ""),
  IF(_xlpm.val = 0, "", _xlpm.val)
)</f>
        <v/>
      </c>
      <c r="L69" s="5" t="str">
        <f>_xlfn.LET(
  _xlpm.key, $A69 &amp; "_" &amp; TEXT(L$2, "yyyy-mm-dd"),
  _xlpm.val, _xlfn.XLOOKUP(_xlpm.key, [1]PHYCOCYANIN!$A:$A, [1]PHYCOCYANIN!$H:$H, ""),
  IF(_xlpm.val = 0, "", _xlpm.val)
)</f>
        <v/>
      </c>
      <c r="M69" s="5" t="str">
        <f>_xlfn.LET(
  _xlpm.key, $A69 &amp; "_" &amp; TEXT(M$2, "yyyy-mm-dd"),
  _xlpm.val, _xlfn.XLOOKUP(_xlpm.key, [1]PHYCOCYANIN!$A:$A, [1]PHYCOCYANIN!$H:$H, ""),
  IF(_xlpm.val = 0, "", _xlpm.val)
)</f>
        <v/>
      </c>
      <c r="N69" s="5" t="str">
        <f>_xlfn.LET(
  _xlpm.key, $A69 &amp; "_" &amp; TEXT(N$2, "yyyy-mm-dd"),
  _xlpm.val, _xlfn.XLOOKUP(_xlpm.key, [1]PHYCOCYANIN!$A:$A, [1]PHYCOCYANIN!$H:$H, ""),
  IF(_xlpm.val = 0, "", _xlpm.val)
)</f>
        <v/>
      </c>
      <c r="O69" s="5" t="str">
        <f>_xlfn.LET(
  _xlpm.key, $A69 &amp; "_" &amp; TEXT(O$2, "yyyy-mm-dd"),
  _xlpm.val, _xlfn.XLOOKUP(_xlpm.key, [1]PHYCOCYANIN!$A:$A, [1]PHYCOCYANIN!$H:$H, ""),
  IF(_xlpm.val = 0, "", _xlpm.val)
)</f>
        <v/>
      </c>
      <c r="P69" s="5" t="str">
        <f>_xlfn.LET(
  _xlpm.key, $A69 &amp; "_" &amp; TEXT(P$2, "yyyy-mm-dd"),
  _xlpm.val, _xlfn.XLOOKUP(_xlpm.key, [1]PHYCOCYANIN!$A:$A, [1]PHYCOCYANIN!$H:$H, ""),
  IF(_xlpm.val = 0, "", _xlpm.val)
)</f>
        <v/>
      </c>
      <c r="Q69" s="5" t="str">
        <f>_xlfn.LET(
  _xlpm.key, $A69 &amp; "_" &amp; TEXT(Q$2, "yyyy-mm-dd"),
  _xlpm.val, _xlfn.XLOOKUP(_xlpm.key, [1]PHYCOCYANIN!$A:$A, [1]PHYCOCYANIN!$H:$H, ""),
  IF(_xlpm.val = 0, "", _xlpm.val)
)</f>
        <v/>
      </c>
      <c r="R69" s="30" t="str">
        <f>_xlfn.XLOOKUP(A69,[1]SURVEY123!$L:$L,[1]SURVEY123!$AK:$AK,"",0,-1)</f>
        <v/>
      </c>
    </row>
    <row r="70" spans="1:18">
      <c r="A70" s="3" t="s">
        <v>73</v>
      </c>
      <c r="B70" s="32" t="str">
        <f>_xlfn.XLOOKUP($A70,[1]PHYCOCYANIN!$B:$B,[1]PHYCOCYANIN!$D:$D,"",,-1)</f>
        <v/>
      </c>
      <c r="C70" s="5" t="str">
        <f>_xlfn.LET(
  _xlpm.key, $A70 &amp; "_" &amp; TEXT(C$2, "yyyy-mm-dd"),
  _xlpm.val, _xlfn.XLOOKUP(_xlpm.key, [1]PHYCOCYANIN!$A:$A, [1]PHYCOCYANIN!$H:$H, ""),
  IF(_xlpm.val = 0, "", _xlpm.val)
)</f>
        <v/>
      </c>
      <c r="D70" s="5" t="str">
        <f>_xlfn.LET(
  _xlpm.key, $A70 &amp; "_" &amp; TEXT(D$2, "yyyy-mm-dd"),
  _xlpm.val, _xlfn.XLOOKUP(_xlpm.key, [1]PHYCOCYANIN!$A:$A, [1]PHYCOCYANIN!$H:$H, ""),
  IF(_xlpm.val = 0, "", _xlpm.val)
)</f>
        <v/>
      </c>
      <c r="E70" s="5" t="str">
        <f>_xlfn.LET(
  _xlpm.key, $A70 &amp; "_" &amp; TEXT(E$2, "yyyy-mm-dd"),
  _xlpm.val, _xlfn.XLOOKUP(_xlpm.key, [1]PHYCOCYANIN!$A:$A, [1]PHYCOCYANIN!$H:$H, ""),
  IF(_xlpm.val = 0, "", _xlpm.val)
)</f>
        <v/>
      </c>
      <c r="F70" s="5" t="str">
        <f>_xlfn.LET(
  _xlpm.key, $A70 &amp; "_" &amp; TEXT(F$2, "yyyy-mm-dd"),
  _xlpm.val, _xlfn.XLOOKUP(_xlpm.key, [1]PHYCOCYANIN!$A:$A, [1]PHYCOCYANIN!$H:$H, ""),
  IF(_xlpm.val = 0, "", _xlpm.val)
)</f>
        <v/>
      </c>
      <c r="G70" s="5" t="str">
        <f>_xlfn.LET(
  _xlpm.key, $A70 &amp; "_" &amp; TEXT(G$2, "yyyy-mm-dd"),
  _xlpm.val, _xlfn.XLOOKUP(_xlpm.key, [1]PHYCOCYANIN!$A:$A, [1]PHYCOCYANIN!$H:$H, ""),
  IF(_xlpm.val = 0, "", _xlpm.val)
)</f>
        <v/>
      </c>
      <c r="H70" s="5" t="str">
        <f>_xlfn.LET(
  _xlpm.key, $A70 &amp; "_" &amp; TEXT(H$2, "yyyy-mm-dd"),
  _xlpm.val, _xlfn.XLOOKUP(_xlpm.key, [1]PHYCOCYANIN!$A:$A, [1]PHYCOCYANIN!$H:$H, ""),
  IF(_xlpm.val = 0, "", _xlpm.val)
)</f>
        <v/>
      </c>
      <c r="I70" s="5" t="str">
        <f>_xlfn.LET(
  _xlpm.key, $A70 &amp; "_" &amp; TEXT(I$2, "yyyy-mm-dd"),
  _xlpm.val, _xlfn.XLOOKUP(_xlpm.key, [1]PHYCOCYANIN!$A:$A, [1]PHYCOCYANIN!$H:$H, ""),
  IF(_xlpm.val = 0, "", _xlpm.val)
)</f>
        <v/>
      </c>
      <c r="J70" s="5" t="str">
        <f>_xlfn.LET(
  _xlpm.key, $A70 &amp; "_" &amp; TEXT(J$2, "yyyy-mm-dd"),
  _xlpm.val, _xlfn.XLOOKUP(_xlpm.key, [1]PHYCOCYANIN!$A:$A, [1]PHYCOCYANIN!$H:$H, ""),
  IF(_xlpm.val = 0, "", _xlpm.val)
)</f>
        <v/>
      </c>
      <c r="K70" s="5" t="str">
        <f>_xlfn.LET(
  _xlpm.key, $A70 &amp; "_" &amp; TEXT(K$2, "yyyy-mm-dd"),
  _xlpm.val, _xlfn.XLOOKUP(_xlpm.key, [1]PHYCOCYANIN!$A:$A, [1]PHYCOCYANIN!$H:$H, ""),
  IF(_xlpm.val = 0, "", _xlpm.val)
)</f>
        <v/>
      </c>
      <c r="L70" s="5" t="str">
        <f>_xlfn.LET(
  _xlpm.key, $A70 &amp; "_" &amp; TEXT(L$2, "yyyy-mm-dd"),
  _xlpm.val, _xlfn.XLOOKUP(_xlpm.key, [1]PHYCOCYANIN!$A:$A, [1]PHYCOCYANIN!$H:$H, ""),
  IF(_xlpm.val = 0, "", _xlpm.val)
)</f>
        <v/>
      </c>
      <c r="M70" s="5" t="str">
        <f>_xlfn.LET(
  _xlpm.key, $A70 &amp; "_" &amp; TEXT(M$2, "yyyy-mm-dd"),
  _xlpm.val, _xlfn.XLOOKUP(_xlpm.key, [1]PHYCOCYANIN!$A:$A, [1]PHYCOCYANIN!$H:$H, ""),
  IF(_xlpm.val = 0, "", _xlpm.val)
)</f>
        <v/>
      </c>
      <c r="N70" s="5" t="str">
        <f>_xlfn.LET(
  _xlpm.key, $A70 &amp; "_" &amp; TEXT(N$2, "yyyy-mm-dd"),
  _xlpm.val, _xlfn.XLOOKUP(_xlpm.key, [1]PHYCOCYANIN!$A:$A, [1]PHYCOCYANIN!$H:$H, ""),
  IF(_xlpm.val = 0, "", _xlpm.val)
)</f>
        <v/>
      </c>
      <c r="O70" s="5" t="str">
        <f>_xlfn.LET(
  _xlpm.key, $A70 &amp; "_" &amp; TEXT(O$2, "yyyy-mm-dd"),
  _xlpm.val, _xlfn.XLOOKUP(_xlpm.key, [1]PHYCOCYANIN!$A:$A, [1]PHYCOCYANIN!$H:$H, ""),
  IF(_xlpm.val = 0, "", _xlpm.val)
)</f>
        <v/>
      </c>
      <c r="P70" s="5" t="str">
        <f>_xlfn.LET(
  _xlpm.key, $A70 &amp; "_" &amp; TEXT(P$2, "yyyy-mm-dd"),
  _xlpm.val, _xlfn.XLOOKUP(_xlpm.key, [1]PHYCOCYANIN!$A:$A, [1]PHYCOCYANIN!$H:$H, ""),
  IF(_xlpm.val = 0, "", _xlpm.val)
)</f>
        <v/>
      </c>
      <c r="Q70" s="5" t="str">
        <f>_xlfn.LET(
  _xlpm.key, $A70 &amp; "_" &amp; TEXT(Q$2, "yyyy-mm-dd"),
  _xlpm.val, _xlfn.XLOOKUP(_xlpm.key, [1]PHYCOCYANIN!$A:$A, [1]PHYCOCYANIN!$H:$H, ""),
  IF(_xlpm.val = 0, "", _xlpm.val)
)</f>
        <v/>
      </c>
      <c r="R70" s="30" t="str">
        <f>_xlfn.XLOOKUP(A70,[1]SURVEY123!$L:$L,[1]SURVEY123!$AK:$AK,"",0,-1)</f>
        <v/>
      </c>
    </row>
    <row r="71" spans="1:18">
      <c r="A71" s="3" t="s">
        <v>74</v>
      </c>
      <c r="B71" s="32">
        <f>_xlfn.XLOOKUP($A71,[1]PHYCOCYANIN!$B:$B,[1]PHYCOCYANIN!$D:$D,"",,-1)</f>
        <v>45867</v>
      </c>
      <c r="C71" s="5" t="str">
        <f>_xlfn.LET(
  _xlpm.key, $A71 &amp; "_" &amp; TEXT(C$2, "yyyy-mm-dd"),
  _xlpm.val, _xlfn.XLOOKUP(_xlpm.key, [1]PHYCOCYANIN!$A:$A, [1]PHYCOCYANIN!$H:$H, ""),
  IF(_xlpm.val = 0, "", _xlpm.val)
)</f>
        <v/>
      </c>
      <c r="D71" s="5" t="str">
        <f>_xlfn.LET(
  _xlpm.key, $A71 &amp; "_" &amp; TEXT(D$2, "yyyy-mm-dd"),
  _xlpm.val, _xlfn.XLOOKUP(_xlpm.key, [1]PHYCOCYANIN!$A:$A, [1]PHYCOCYANIN!$H:$H, ""),
  IF(_xlpm.val = 0, "", _xlpm.val)
)</f>
        <v/>
      </c>
      <c r="E71" s="5" t="str">
        <f>_xlfn.LET(
  _xlpm.key, $A71 &amp; "_" &amp; TEXT(E$2, "yyyy-mm-dd"),
  _xlpm.val, _xlfn.XLOOKUP(_xlpm.key, [1]PHYCOCYANIN!$A:$A, [1]PHYCOCYANIN!$H:$H, ""),
  IF(_xlpm.val = 0, "", _xlpm.val)
)</f>
        <v/>
      </c>
      <c r="F71" s="5" t="str">
        <f>_xlfn.LET(
  _xlpm.key, $A71 &amp; "_" &amp; TEXT(F$2, "yyyy-mm-dd"),
  _xlpm.val, _xlfn.XLOOKUP(_xlpm.key, [1]PHYCOCYANIN!$A:$A, [1]PHYCOCYANIN!$H:$H, ""),
  IF(_xlpm.val = 0, "", _xlpm.val)
)</f>
        <v/>
      </c>
      <c r="G71" s="5" t="str">
        <f>_xlfn.LET(
  _xlpm.key, $A71 &amp; "_" &amp; TEXT(G$2, "yyyy-mm-dd"),
  _xlpm.val, _xlfn.XLOOKUP(_xlpm.key, [1]PHYCOCYANIN!$A:$A, [1]PHYCOCYANIN!$H:$H, ""),
  IF(_xlpm.val = 0, "", _xlpm.val)
)</f>
        <v/>
      </c>
      <c r="H71" s="5" t="str">
        <f>_xlfn.LET(
  _xlpm.key, $A71 &amp; "_" &amp; TEXT(H$2, "yyyy-mm-dd"),
  _xlpm.val, _xlfn.XLOOKUP(_xlpm.key, [1]PHYCOCYANIN!$A:$A, [1]PHYCOCYANIN!$H:$H, ""),
  IF(_xlpm.val = 0, "", _xlpm.val)
)</f>
        <v/>
      </c>
      <c r="I71" s="5" t="str">
        <f>_xlfn.LET(
  _xlpm.key, $A71 &amp; "_" &amp; TEXT(I$2, "yyyy-mm-dd"),
  _xlpm.val, _xlfn.XLOOKUP(_xlpm.key, [1]PHYCOCYANIN!$A:$A, [1]PHYCOCYANIN!$H:$H, ""),
  IF(_xlpm.val = 0, "", _xlpm.val)
)</f>
        <v/>
      </c>
      <c r="J71" s="5" t="str">
        <f>_xlfn.LET(
  _xlpm.key, $A71 &amp; "_" &amp; TEXT(J$2, "yyyy-mm-dd"),
  _xlpm.val, _xlfn.XLOOKUP(_xlpm.key, [1]PHYCOCYANIN!$A:$A, [1]PHYCOCYANIN!$H:$H, ""),
  IF(_xlpm.val = 0, "", _xlpm.val)
)</f>
        <v/>
      </c>
      <c r="K71" s="5" t="str">
        <f>_xlfn.LET(
  _xlpm.key, $A71 &amp; "_" &amp; TEXT(K$2, "yyyy-mm-dd"),
  _xlpm.val, _xlfn.XLOOKUP(_xlpm.key, [1]PHYCOCYANIN!$A:$A, [1]PHYCOCYANIN!$H:$H, ""),
  IF(_xlpm.val = 0, "", _xlpm.val)
)</f>
        <v/>
      </c>
      <c r="L71" s="5" t="str">
        <f>_xlfn.LET(
  _xlpm.key, $A71 &amp; "_" &amp; TEXT(L$2, "yyyy-mm-dd"),
  _xlpm.val, _xlfn.XLOOKUP(_xlpm.key, [1]PHYCOCYANIN!$A:$A, [1]PHYCOCYANIN!$H:$H, ""),
  IF(_xlpm.val = 0, "", _xlpm.val)
)</f>
        <v/>
      </c>
      <c r="M71" s="5" t="str">
        <f>_xlfn.LET(
  _xlpm.key, $A71 &amp; "_" &amp; TEXT(M$2, "yyyy-mm-dd"),
  _xlpm.val, _xlfn.XLOOKUP(_xlpm.key, [1]PHYCOCYANIN!$A:$A, [1]PHYCOCYANIN!$H:$H, ""),
  IF(_xlpm.val = 0, "", _xlpm.val)
)</f>
        <v/>
      </c>
      <c r="N71" s="5" t="str">
        <f>_xlfn.LET(
  _xlpm.key, $A71 &amp; "_" &amp; TEXT(N$2, "yyyy-mm-dd"),
  _xlpm.val, _xlfn.XLOOKUP(_xlpm.key, [1]PHYCOCYANIN!$A:$A, [1]PHYCOCYANIN!$H:$H, ""),
  IF(_xlpm.val = 0, "", _xlpm.val)
)</f>
        <v/>
      </c>
      <c r="O71" s="5" t="str">
        <f>_xlfn.LET(
  _xlpm.key, $A71 &amp; "_" &amp; TEXT(O$2, "yyyy-mm-dd"),
  _xlpm.val, _xlfn.XLOOKUP(_xlpm.key, [1]PHYCOCYANIN!$A:$A, [1]PHYCOCYANIN!$H:$H, ""),
  IF(_xlpm.val = 0, "", _xlpm.val)
)</f>
        <v/>
      </c>
      <c r="P71" s="5" t="str">
        <f>_xlfn.LET(
  _xlpm.key, $A71 &amp; "_" &amp; TEXT(P$2, "yyyy-mm-dd"),
  _xlpm.val, _xlfn.XLOOKUP(_xlpm.key, [1]PHYCOCYANIN!$A:$A, [1]PHYCOCYANIN!$H:$H, ""),
  IF(_xlpm.val = 0, "", _xlpm.val)
)</f>
        <v/>
      </c>
      <c r="Q71" s="5" t="str">
        <f>_xlfn.LET(
  _xlpm.key, $A71 &amp; "_" &amp; TEXT(Q$2, "yyyy-mm-dd"),
  _xlpm.val, _xlfn.XLOOKUP(_xlpm.key, [1]PHYCOCYANIN!$A:$A, [1]PHYCOCYANIN!$H:$H, ""),
  IF(_xlpm.val = 0, "", _xlpm.val)
)</f>
        <v/>
      </c>
      <c r="R71" s="30" t="str">
        <f>_xlfn.XLOOKUP(A71,[1]SURVEY123!$L:$L,[1]SURVEY123!$AK:$AK,"",0,-1)</f>
        <v/>
      </c>
    </row>
    <row r="72" spans="1:18">
      <c r="A72" s="3" t="s">
        <v>75</v>
      </c>
      <c r="B72" s="32" t="str">
        <f>_xlfn.XLOOKUP($A72,[1]PHYCOCYANIN!$B:$B,[1]PHYCOCYANIN!$D:$D,"",,-1)</f>
        <v/>
      </c>
      <c r="C72" s="5" t="str">
        <f>_xlfn.LET(
  _xlpm.key, $A72 &amp; "_" &amp; TEXT(C$2, "yyyy-mm-dd"),
  _xlpm.val, _xlfn.XLOOKUP(_xlpm.key, [1]PHYCOCYANIN!$A:$A, [1]PHYCOCYANIN!$H:$H, ""),
  IF(_xlpm.val = 0, "", _xlpm.val)
)</f>
        <v/>
      </c>
      <c r="D72" s="5" t="str">
        <f>_xlfn.LET(
  _xlpm.key, $A72 &amp; "_" &amp; TEXT(D$2, "yyyy-mm-dd"),
  _xlpm.val, _xlfn.XLOOKUP(_xlpm.key, [1]PHYCOCYANIN!$A:$A, [1]PHYCOCYANIN!$H:$H, ""),
  IF(_xlpm.val = 0, "", _xlpm.val)
)</f>
        <v/>
      </c>
      <c r="E72" s="5" t="str">
        <f>_xlfn.LET(
  _xlpm.key, $A72 &amp; "_" &amp; TEXT(E$2, "yyyy-mm-dd"),
  _xlpm.val, _xlfn.XLOOKUP(_xlpm.key, [1]PHYCOCYANIN!$A:$A, [1]PHYCOCYANIN!$H:$H, ""),
  IF(_xlpm.val = 0, "", _xlpm.val)
)</f>
        <v/>
      </c>
      <c r="F72" s="5" t="str">
        <f>_xlfn.LET(
  _xlpm.key, $A72 &amp; "_" &amp; TEXT(F$2, "yyyy-mm-dd"),
  _xlpm.val, _xlfn.XLOOKUP(_xlpm.key, [1]PHYCOCYANIN!$A:$A, [1]PHYCOCYANIN!$H:$H, ""),
  IF(_xlpm.val = 0, "", _xlpm.val)
)</f>
        <v/>
      </c>
      <c r="G72" s="5" t="str">
        <f>_xlfn.LET(
  _xlpm.key, $A72 &amp; "_" &amp; TEXT(G$2, "yyyy-mm-dd"),
  _xlpm.val, _xlfn.XLOOKUP(_xlpm.key, [1]PHYCOCYANIN!$A:$A, [1]PHYCOCYANIN!$H:$H, ""),
  IF(_xlpm.val = 0, "", _xlpm.val)
)</f>
        <v/>
      </c>
      <c r="H72" s="5" t="str">
        <f>_xlfn.LET(
  _xlpm.key, $A72 &amp; "_" &amp; TEXT(H$2, "yyyy-mm-dd"),
  _xlpm.val, _xlfn.XLOOKUP(_xlpm.key, [1]PHYCOCYANIN!$A:$A, [1]PHYCOCYANIN!$H:$H, ""),
  IF(_xlpm.val = 0, "", _xlpm.val)
)</f>
        <v/>
      </c>
      <c r="I72" s="5" t="str">
        <f>_xlfn.LET(
  _xlpm.key, $A72 &amp; "_" &amp; TEXT(I$2, "yyyy-mm-dd"),
  _xlpm.val, _xlfn.XLOOKUP(_xlpm.key, [1]PHYCOCYANIN!$A:$A, [1]PHYCOCYANIN!$H:$H, ""),
  IF(_xlpm.val = 0, "", _xlpm.val)
)</f>
        <v/>
      </c>
      <c r="J72" s="5" t="str">
        <f>_xlfn.LET(
  _xlpm.key, $A72 &amp; "_" &amp; TEXT(J$2, "yyyy-mm-dd"),
  _xlpm.val, _xlfn.XLOOKUP(_xlpm.key, [1]PHYCOCYANIN!$A:$A, [1]PHYCOCYANIN!$H:$H, ""),
  IF(_xlpm.val = 0, "", _xlpm.val)
)</f>
        <v/>
      </c>
      <c r="K72" s="5" t="str">
        <f>_xlfn.LET(
  _xlpm.key, $A72 &amp; "_" &amp; TEXT(K$2, "yyyy-mm-dd"),
  _xlpm.val, _xlfn.XLOOKUP(_xlpm.key, [1]PHYCOCYANIN!$A:$A, [1]PHYCOCYANIN!$H:$H, ""),
  IF(_xlpm.val = 0, "", _xlpm.val)
)</f>
        <v/>
      </c>
      <c r="L72" s="5" t="str">
        <f>_xlfn.LET(
  _xlpm.key, $A72 &amp; "_" &amp; TEXT(L$2, "yyyy-mm-dd"),
  _xlpm.val, _xlfn.XLOOKUP(_xlpm.key, [1]PHYCOCYANIN!$A:$A, [1]PHYCOCYANIN!$H:$H, ""),
  IF(_xlpm.val = 0, "", _xlpm.val)
)</f>
        <v/>
      </c>
      <c r="M72" s="5" t="str">
        <f>_xlfn.LET(
  _xlpm.key, $A72 &amp; "_" &amp; TEXT(M$2, "yyyy-mm-dd"),
  _xlpm.val, _xlfn.XLOOKUP(_xlpm.key, [1]PHYCOCYANIN!$A:$A, [1]PHYCOCYANIN!$H:$H, ""),
  IF(_xlpm.val = 0, "", _xlpm.val)
)</f>
        <v/>
      </c>
      <c r="N72" s="5" t="str">
        <f>_xlfn.LET(
  _xlpm.key, $A72 &amp; "_" &amp; TEXT(N$2, "yyyy-mm-dd"),
  _xlpm.val, _xlfn.XLOOKUP(_xlpm.key, [1]PHYCOCYANIN!$A:$A, [1]PHYCOCYANIN!$H:$H, ""),
  IF(_xlpm.val = 0, "", _xlpm.val)
)</f>
        <v/>
      </c>
      <c r="O72" s="5" t="str">
        <f>_xlfn.LET(
  _xlpm.key, $A72 &amp; "_" &amp; TEXT(O$2, "yyyy-mm-dd"),
  _xlpm.val, _xlfn.XLOOKUP(_xlpm.key, [1]PHYCOCYANIN!$A:$A, [1]PHYCOCYANIN!$H:$H, ""),
  IF(_xlpm.val = 0, "", _xlpm.val)
)</f>
        <v/>
      </c>
      <c r="P72" s="5" t="str">
        <f>_xlfn.LET(
  _xlpm.key, $A72 &amp; "_" &amp; TEXT(P$2, "yyyy-mm-dd"),
  _xlpm.val, _xlfn.XLOOKUP(_xlpm.key, [1]PHYCOCYANIN!$A:$A, [1]PHYCOCYANIN!$H:$H, ""),
  IF(_xlpm.val = 0, "", _xlpm.val)
)</f>
        <v/>
      </c>
      <c r="Q72" s="5" t="str">
        <f>_xlfn.LET(
  _xlpm.key, $A72 &amp; "_" &amp; TEXT(Q$2, "yyyy-mm-dd"),
  _xlpm.val, _xlfn.XLOOKUP(_xlpm.key, [1]PHYCOCYANIN!$A:$A, [1]PHYCOCYANIN!$H:$H, ""),
  IF(_xlpm.val = 0, "", _xlpm.val)
)</f>
        <v/>
      </c>
      <c r="R72" s="30" t="str">
        <f>_xlfn.XLOOKUP(A72,[1]SURVEY123!$L:$L,[1]SURVEY123!$AK:$AK,"",0,-1)</f>
        <v/>
      </c>
    </row>
    <row r="73" spans="1:18">
      <c r="A73" s="3" t="s">
        <v>76</v>
      </c>
      <c r="B73" s="32" t="str">
        <f>_xlfn.XLOOKUP($A73,[1]PHYCOCYANIN!$B:$B,[1]PHYCOCYANIN!$D:$D,"",,-1)</f>
        <v/>
      </c>
      <c r="C73" s="5" t="str">
        <f>_xlfn.LET(
  _xlpm.key, $A73 &amp; "_" &amp; TEXT(C$2, "yyyy-mm-dd"),
  _xlpm.val, _xlfn.XLOOKUP(_xlpm.key, [1]PHYCOCYANIN!$A:$A, [1]PHYCOCYANIN!$H:$H, ""),
  IF(_xlpm.val = 0, "", _xlpm.val)
)</f>
        <v/>
      </c>
      <c r="D73" s="5" t="str">
        <f>_xlfn.LET(
  _xlpm.key, $A73 &amp; "_" &amp; TEXT(D$2, "yyyy-mm-dd"),
  _xlpm.val, _xlfn.XLOOKUP(_xlpm.key, [1]PHYCOCYANIN!$A:$A, [1]PHYCOCYANIN!$H:$H, ""),
  IF(_xlpm.val = 0, "", _xlpm.val)
)</f>
        <v/>
      </c>
      <c r="E73" s="5" t="str">
        <f>_xlfn.LET(
  _xlpm.key, $A73 &amp; "_" &amp; TEXT(E$2, "yyyy-mm-dd"),
  _xlpm.val, _xlfn.XLOOKUP(_xlpm.key, [1]PHYCOCYANIN!$A:$A, [1]PHYCOCYANIN!$H:$H, ""),
  IF(_xlpm.val = 0, "", _xlpm.val)
)</f>
        <v/>
      </c>
      <c r="F73" s="5" t="str">
        <f>_xlfn.LET(
  _xlpm.key, $A73 &amp; "_" &amp; TEXT(F$2, "yyyy-mm-dd"),
  _xlpm.val, _xlfn.XLOOKUP(_xlpm.key, [1]PHYCOCYANIN!$A:$A, [1]PHYCOCYANIN!$H:$H, ""),
  IF(_xlpm.val = 0, "", _xlpm.val)
)</f>
        <v/>
      </c>
      <c r="G73" s="5" t="str">
        <f>_xlfn.LET(
  _xlpm.key, $A73 &amp; "_" &amp; TEXT(G$2, "yyyy-mm-dd"),
  _xlpm.val, _xlfn.XLOOKUP(_xlpm.key, [1]PHYCOCYANIN!$A:$A, [1]PHYCOCYANIN!$H:$H, ""),
  IF(_xlpm.val = 0, "", _xlpm.val)
)</f>
        <v/>
      </c>
      <c r="H73" s="5" t="str">
        <f>_xlfn.LET(
  _xlpm.key, $A73 &amp; "_" &amp; TEXT(H$2, "yyyy-mm-dd"),
  _xlpm.val, _xlfn.XLOOKUP(_xlpm.key, [1]PHYCOCYANIN!$A:$A, [1]PHYCOCYANIN!$H:$H, ""),
  IF(_xlpm.val = 0, "", _xlpm.val)
)</f>
        <v/>
      </c>
      <c r="I73" s="5" t="str">
        <f>_xlfn.LET(
  _xlpm.key, $A73 &amp; "_" &amp; TEXT(I$2, "yyyy-mm-dd"),
  _xlpm.val, _xlfn.XLOOKUP(_xlpm.key, [1]PHYCOCYANIN!$A:$A, [1]PHYCOCYANIN!$H:$H, ""),
  IF(_xlpm.val = 0, "", _xlpm.val)
)</f>
        <v/>
      </c>
      <c r="J73" s="5" t="str">
        <f>_xlfn.LET(
  _xlpm.key, $A73 &amp; "_" &amp; TEXT(J$2, "yyyy-mm-dd"),
  _xlpm.val, _xlfn.XLOOKUP(_xlpm.key, [1]PHYCOCYANIN!$A:$A, [1]PHYCOCYANIN!$H:$H, ""),
  IF(_xlpm.val = 0, "", _xlpm.val)
)</f>
        <v/>
      </c>
      <c r="K73" s="5" t="str">
        <f>_xlfn.LET(
  _xlpm.key, $A73 &amp; "_" &amp; TEXT(K$2, "yyyy-mm-dd"),
  _xlpm.val, _xlfn.XLOOKUP(_xlpm.key, [1]PHYCOCYANIN!$A:$A, [1]PHYCOCYANIN!$H:$H, ""),
  IF(_xlpm.val = 0, "", _xlpm.val)
)</f>
        <v/>
      </c>
      <c r="L73" s="5" t="str">
        <f>_xlfn.LET(
  _xlpm.key, $A73 &amp; "_" &amp; TEXT(L$2, "yyyy-mm-dd"),
  _xlpm.val, _xlfn.XLOOKUP(_xlpm.key, [1]PHYCOCYANIN!$A:$A, [1]PHYCOCYANIN!$H:$H, ""),
  IF(_xlpm.val = 0, "", _xlpm.val)
)</f>
        <v/>
      </c>
      <c r="M73" s="5" t="str">
        <f>_xlfn.LET(
  _xlpm.key, $A73 &amp; "_" &amp; TEXT(M$2, "yyyy-mm-dd"),
  _xlpm.val, _xlfn.XLOOKUP(_xlpm.key, [1]PHYCOCYANIN!$A:$A, [1]PHYCOCYANIN!$H:$H, ""),
  IF(_xlpm.val = 0, "", _xlpm.val)
)</f>
        <v/>
      </c>
      <c r="N73" s="5" t="str">
        <f>_xlfn.LET(
  _xlpm.key, $A73 &amp; "_" &amp; TEXT(N$2, "yyyy-mm-dd"),
  _xlpm.val, _xlfn.XLOOKUP(_xlpm.key, [1]PHYCOCYANIN!$A:$A, [1]PHYCOCYANIN!$H:$H, ""),
  IF(_xlpm.val = 0, "", _xlpm.val)
)</f>
        <v/>
      </c>
      <c r="O73" s="5" t="str">
        <f>_xlfn.LET(
  _xlpm.key, $A73 &amp; "_" &amp; TEXT(O$2, "yyyy-mm-dd"),
  _xlpm.val, _xlfn.XLOOKUP(_xlpm.key, [1]PHYCOCYANIN!$A:$A, [1]PHYCOCYANIN!$H:$H, ""),
  IF(_xlpm.val = 0, "", _xlpm.val)
)</f>
        <v/>
      </c>
      <c r="P73" s="5" t="str">
        <f>_xlfn.LET(
  _xlpm.key, $A73 &amp; "_" &amp; TEXT(P$2, "yyyy-mm-dd"),
  _xlpm.val, _xlfn.XLOOKUP(_xlpm.key, [1]PHYCOCYANIN!$A:$A, [1]PHYCOCYANIN!$H:$H, ""),
  IF(_xlpm.val = 0, "", _xlpm.val)
)</f>
        <v/>
      </c>
      <c r="Q73" s="5" t="str">
        <f>_xlfn.LET(
  _xlpm.key, $A73 &amp; "_" &amp; TEXT(Q$2, "yyyy-mm-dd"),
  _xlpm.val, _xlfn.XLOOKUP(_xlpm.key, [1]PHYCOCYANIN!$A:$A, [1]PHYCOCYANIN!$H:$H, ""),
  IF(_xlpm.val = 0, "", _xlpm.val)
)</f>
        <v/>
      </c>
      <c r="R73" s="30" t="str">
        <f>_xlfn.XLOOKUP(A73,[1]SURVEY123!$L:$L,[1]SURVEY123!$AK:$AK,"",0,-1)</f>
        <v/>
      </c>
    </row>
    <row r="74" spans="1:18">
      <c r="A74" s="3" t="s">
        <v>77</v>
      </c>
      <c r="B74" s="32" t="str">
        <f>_xlfn.XLOOKUP($A74,[1]PHYCOCYANIN!$B:$B,[1]PHYCOCYANIN!$D:$D,"",,-1)</f>
        <v/>
      </c>
      <c r="C74" s="5" t="str">
        <f>_xlfn.LET(
  _xlpm.key, $A74 &amp; "_" &amp; TEXT(C$2, "yyyy-mm-dd"),
  _xlpm.val, _xlfn.XLOOKUP(_xlpm.key, [1]PHYCOCYANIN!$A:$A, [1]PHYCOCYANIN!$H:$H, ""),
  IF(_xlpm.val = 0, "", _xlpm.val)
)</f>
        <v/>
      </c>
      <c r="D74" s="5" t="str">
        <f>_xlfn.LET(
  _xlpm.key, $A74 &amp; "_" &amp; TEXT(D$2, "yyyy-mm-dd"),
  _xlpm.val, _xlfn.XLOOKUP(_xlpm.key, [1]PHYCOCYANIN!$A:$A, [1]PHYCOCYANIN!$H:$H, ""),
  IF(_xlpm.val = 0, "", _xlpm.val)
)</f>
        <v/>
      </c>
      <c r="E74" s="5" t="str">
        <f>_xlfn.LET(
  _xlpm.key, $A74 &amp; "_" &amp; TEXT(E$2, "yyyy-mm-dd"),
  _xlpm.val, _xlfn.XLOOKUP(_xlpm.key, [1]PHYCOCYANIN!$A:$A, [1]PHYCOCYANIN!$H:$H, ""),
  IF(_xlpm.val = 0, "", _xlpm.val)
)</f>
        <v/>
      </c>
      <c r="F74" s="5" t="str">
        <f>_xlfn.LET(
  _xlpm.key, $A74 &amp; "_" &amp; TEXT(F$2, "yyyy-mm-dd"),
  _xlpm.val, _xlfn.XLOOKUP(_xlpm.key, [1]PHYCOCYANIN!$A:$A, [1]PHYCOCYANIN!$H:$H, ""),
  IF(_xlpm.val = 0, "", _xlpm.val)
)</f>
        <v/>
      </c>
      <c r="G74" s="5" t="str">
        <f>_xlfn.LET(
  _xlpm.key, $A74 &amp; "_" &amp; TEXT(G$2, "yyyy-mm-dd"),
  _xlpm.val, _xlfn.XLOOKUP(_xlpm.key, [1]PHYCOCYANIN!$A:$A, [1]PHYCOCYANIN!$H:$H, ""),
  IF(_xlpm.val = 0, "", _xlpm.val)
)</f>
        <v/>
      </c>
      <c r="H74" s="5" t="str">
        <f>_xlfn.LET(
  _xlpm.key, $A74 &amp; "_" &amp; TEXT(H$2, "yyyy-mm-dd"),
  _xlpm.val, _xlfn.XLOOKUP(_xlpm.key, [1]PHYCOCYANIN!$A:$A, [1]PHYCOCYANIN!$H:$H, ""),
  IF(_xlpm.val = 0, "", _xlpm.val)
)</f>
        <v/>
      </c>
      <c r="I74" s="5" t="str">
        <f>_xlfn.LET(
  _xlpm.key, $A74 &amp; "_" &amp; TEXT(I$2, "yyyy-mm-dd"),
  _xlpm.val, _xlfn.XLOOKUP(_xlpm.key, [1]PHYCOCYANIN!$A:$A, [1]PHYCOCYANIN!$H:$H, ""),
  IF(_xlpm.val = 0, "", _xlpm.val)
)</f>
        <v/>
      </c>
      <c r="J74" s="5" t="str">
        <f>_xlfn.LET(
  _xlpm.key, $A74 &amp; "_" &amp; TEXT(J$2, "yyyy-mm-dd"),
  _xlpm.val, _xlfn.XLOOKUP(_xlpm.key, [1]PHYCOCYANIN!$A:$A, [1]PHYCOCYANIN!$H:$H, ""),
  IF(_xlpm.val = 0, "", _xlpm.val)
)</f>
        <v/>
      </c>
      <c r="K74" s="5" t="str">
        <f>_xlfn.LET(
  _xlpm.key, $A74 &amp; "_" &amp; TEXT(K$2, "yyyy-mm-dd"),
  _xlpm.val, _xlfn.XLOOKUP(_xlpm.key, [1]PHYCOCYANIN!$A:$A, [1]PHYCOCYANIN!$H:$H, ""),
  IF(_xlpm.val = 0, "", _xlpm.val)
)</f>
        <v/>
      </c>
      <c r="L74" s="5" t="str">
        <f>_xlfn.LET(
  _xlpm.key, $A74 &amp; "_" &amp; TEXT(L$2, "yyyy-mm-dd"),
  _xlpm.val, _xlfn.XLOOKUP(_xlpm.key, [1]PHYCOCYANIN!$A:$A, [1]PHYCOCYANIN!$H:$H, ""),
  IF(_xlpm.val = 0, "", _xlpm.val)
)</f>
        <v/>
      </c>
      <c r="M74" s="5" t="str">
        <f>_xlfn.LET(
  _xlpm.key, $A74 &amp; "_" &amp; TEXT(M$2, "yyyy-mm-dd"),
  _xlpm.val, _xlfn.XLOOKUP(_xlpm.key, [1]PHYCOCYANIN!$A:$A, [1]PHYCOCYANIN!$H:$H, ""),
  IF(_xlpm.val = 0, "", _xlpm.val)
)</f>
        <v/>
      </c>
      <c r="N74" s="5" t="str">
        <f>_xlfn.LET(
  _xlpm.key, $A74 &amp; "_" &amp; TEXT(N$2, "yyyy-mm-dd"),
  _xlpm.val, _xlfn.XLOOKUP(_xlpm.key, [1]PHYCOCYANIN!$A:$A, [1]PHYCOCYANIN!$H:$H, ""),
  IF(_xlpm.val = 0, "", _xlpm.val)
)</f>
        <v/>
      </c>
      <c r="O74" s="5" t="str">
        <f>_xlfn.LET(
  _xlpm.key, $A74 &amp; "_" &amp; TEXT(O$2, "yyyy-mm-dd"),
  _xlpm.val, _xlfn.XLOOKUP(_xlpm.key, [1]PHYCOCYANIN!$A:$A, [1]PHYCOCYANIN!$H:$H, ""),
  IF(_xlpm.val = 0, "", _xlpm.val)
)</f>
        <v/>
      </c>
      <c r="P74" s="5" t="str">
        <f>_xlfn.LET(
  _xlpm.key, $A74 &amp; "_" &amp; TEXT(P$2, "yyyy-mm-dd"),
  _xlpm.val, _xlfn.XLOOKUP(_xlpm.key, [1]PHYCOCYANIN!$A:$A, [1]PHYCOCYANIN!$H:$H, ""),
  IF(_xlpm.val = 0, "", _xlpm.val)
)</f>
        <v/>
      </c>
      <c r="Q74" s="5" t="str">
        <f>_xlfn.LET(
  _xlpm.key, $A74 &amp; "_" &amp; TEXT(Q$2, "yyyy-mm-dd"),
  _xlpm.val, _xlfn.XLOOKUP(_xlpm.key, [1]PHYCOCYANIN!$A:$A, [1]PHYCOCYANIN!$H:$H, ""),
  IF(_xlpm.val = 0, "", _xlpm.val)
)</f>
        <v/>
      </c>
      <c r="R74" s="30" t="str">
        <f>_xlfn.XLOOKUP(A74,[1]SURVEY123!$L:$L,[1]SURVEY123!$AK:$AK,"",0,-1)</f>
        <v/>
      </c>
    </row>
    <row r="75" spans="1:18">
      <c r="A75" s="3" t="s">
        <v>78</v>
      </c>
      <c r="B75" s="32" t="str">
        <f>_xlfn.XLOOKUP($A75,[1]PHYCOCYANIN!$B:$B,[1]PHYCOCYANIN!$D:$D,"",,-1)</f>
        <v/>
      </c>
      <c r="C75" s="5" t="str">
        <f>_xlfn.LET(
  _xlpm.key, $A75 &amp; "_" &amp; TEXT(C$2, "yyyy-mm-dd"),
  _xlpm.val, _xlfn.XLOOKUP(_xlpm.key, [1]PHYCOCYANIN!$A:$A, [1]PHYCOCYANIN!$H:$H, ""),
  IF(_xlpm.val = 0, "", _xlpm.val)
)</f>
        <v/>
      </c>
      <c r="D75" s="5" t="str">
        <f>_xlfn.LET(
  _xlpm.key, $A75 &amp; "_" &amp; TEXT(D$2, "yyyy-mm-dd"),
  _xlpm.val, _xlfn.XLOOKUP(_xlpm.key, [1]PHYCOCYANIN!$A:$A, [1]PHYCOCYANIN!$H:$H, ""),
  IF(_xlpm.val = 0, "", _xlpm.val)
)</f>
        <v/>
      </c>
      <c r="E75" s="5" t="str">
        <f>_xlfn.LET(
  _xlpm.key, $A75 &amp; "_" &amp; TEXT(E$2, "yyyy-mm-dd"),
  _xlpm.val, _xlfn.XLOOKUP(_xlpm.key, [1]PHYCOCYANIN!$A:$A, [1]PHYCOCYANIN!$H:$H, ""),
  IF(_xlpm.val = 0, "", _xlpm.val)
)</f>
        <v/>
      </c>
      <c r="F75" s="5" t="str">
        <f>_xlfn.LET(
  _xlpm.key, $A75 &amp; "_" &amp; TEXT(F$2, "yyyy-mm-dd"),
  _xlpm.val, _xlfn.XLOOKUP(_xlpm.key, [1]PHYCOCYANIN!$A:$A, [1]PHYCOCYANIN!$H:$H, ""),
  IF(_xlpm.val = 0, "", _xlpm.val)
)</f>
        <v/>
      </c>
      <c r="G75" s="5" t="str">
        <f>_xlfn.LET(
  _xlpm.key, $A75 &amp; "_" &amp; TEXT(G$2, "yyyy-mm-dd"),
  _xlpm.val, _xlfn.XLOOKUP(_xlpm.key, [1]PHYCOCYANIN!$A:$A, [1]PHYCOCYANIN!$H:$H, ""),
  IF(_xlpm.val = 0, "", _xlpm.val)
)</f>
        <v/>
      </c>
      <c r="H75" s="5" t="str">
        <f>_xlfn.LET(
  _xlpm.key, $A75 &amp; "_" &amp; TEXT(H$2, "yyyy-mm-dd"),
  _xlpm.val, _xlfn.XLOOKUP(_xlpm.key, [1]PHYCOCYANIN!$A:$A, [1]PHYCOCYANIN!$H:$H, ""),
  IF(_xlpm.val = 0, "", _xlpm.val)
)</f>
        <v/>
      </c>
      <c r="I75" s="5" t="str">
        <f>_xlfn.LET(
  _xlpm.key, $A75 &amp; "_" &amp; TEXT(I$2, "yyyy-mm-dd"),
  _xlpm.val, _xlfn.XLOOKUP(_xlpm.key, [1]PHYCOCYANIN!$A:$A, [1]PHYCOCYANIN!$H:$H, ""),
  IF(_xlpm.val = 0, "", _xlpm.val)
)</f>
        <v/>
      </c>
      <c r="J75" s="5" t="str">
        <f>_xlfn.LET(
  _xlpm.key, $A75 &amp; "_" &amp; TEXT(J$2, "yyyy-mm-dd"),
  _xlpm.val, _xlfn.XLOOKUP(_xlpm.key, [1]PHYCOCYANIN!$A:$A, [1]PHYCOCYANIN!$H:$H, ""),
  IF(_xlpm.val = 0, "", _xlpm.val)
)</f>
        <v/>
      </c>
      <c r="K75" s="5" t="str">
        <f>_xlfn.LET(
  _xlpm.key, $A75 &amp; "_" &amp; TEXT(K$2, "yyyy-mm-dd"),
  _xlpm.val, _xlfn.XLOOKUP(_xlpm.key, [1]PHYCOCYANIN!$A:$A, [1]PHYCOCYANIN!$H:$H, ""),
  IF(_xlpm.val = 0, "", _xlpm.val)
)</f>
        <v/>
      </c>
      <c r="L75" s="5" t="str">
        <f>_xlfn.LET(
  _xlpm.key, $A75 &amp; "_" &amp; TEXT(L$2, "yyyy-mm-dd"),
  _xlpm.val, _xlfn.XLOOKUP(_xlpm.key, [1]PHYCOCYANIN!$A:$A, [1]PHYCOCYANIN!$H:$H, ""),
  IF(_xlpm.val = 0, "", _xlpm.val)
)</f>
        <v/>
      </c>
      <c r="M75" s="5" t="str">
        <f>_xlfn.LET(
  _xlpm.key, $A75 &amp; "_" &amp; TEXT(M$2, "yyyy-mm-dd"),
  _xlpm.val, _xlfn.XLOOKUP(_xlpm.key, [1]PHYCOCYANIN!$A:$A, [1]PHYCOCYANIN!$H:$H, ""),
  IF(_xlpm.val = 0, "", _xlpm.val)
)</f>
        <v/>
      </c>
      <c r="N75" s="5" t="str">
        <f>_xlfn.LET(
  _xlpm.key, $A75 &amp; "_" &amp; TEXT(N$2, "yyyy-mm-dd"),
  _xlpm.val, _xlfn.XLOOKUP(_xlpm.key, [1]PHYCOCYANIN!$A:$A, [1]PHYCOCYANIN!$H:$H, ""),
  IF(_xlpm.val = 0, "", _xlpm.val)
)</f>
        <v/>
      </c>
      <c r="O75" s="5" t="str">
        <f>_xlfn.LET(
  _xlpm.key, $A75 &amp; "_" &amp; TEXT(O$2, "yyyy-mm-dd"),
  _xlpm.val, _xlfn.XLOOKUP(_xlpm.key, [1]PHYCOCYANIN!$A:$A, [1]PHYCOCYANIN!$H:$H, ""),
  IF(_xlpm.val = 0, "", _xlpm.val)
)</f>
        <v/>
      </c>
      <c r="P75" s="5" t="str">
        <f>_xlfn.LET(
  _xlpm.key, $A75 &amp; "_" &amp; TEXT(P$2, "yyyy-mm-dd"),
  _xlpm.val, _xlfn.XLOOKUP(_xlpm.key, [1]PHYCOCYANIN!$A:$A, [1]PHYCOCYANIN!$H:$H, ""),
  IF(_xlpm.val = 0, "", _xlpm.val)
)</f>
        <v/>
      </c>
      <c r="Q75" s="5" t="str">
        <f>_xlfn.LET(
  _xlpm.key, $A75 &amp; "_" &amp; TEXT(Q$2, "yyyy-mm-dd"),
  _xlpm.val, _xlfn.XLOOKUP(_xlpm.key, [1]PHYCOCYANIN!$A:$A, [1]PHYCOCYANIN!$H:$H, ""),
  IF(_xlpm.val = 0, "", _xlpm.val)
)</f>
        <v/>
      </c>
      <c r="R75" s="30" t="str">
        <f>_xlfn.XLOOKUP(A75,[1]SURVEY123!$L:$L,[1]SURVEY123!$AK:$AK,"",0,-1)</f>
        <v/>
      </c>
    </row>
    <row r="76" spans="1:18">
      <c r="A76" s="3" t="s">
        <v>79</v>
      </c>
      <c r="B76" s="32" t="str">
        <f>_xlfn.XLOOKUP($A76,[1]PHYCOCYANIN!$B:$B,[1]PHYCOCYANIN!$D:$D,"",,-1)</f>
        <v/>
      </c>
      <c r="C76" s="5" t="str">
        <f>_xlfn.LET(
  _xlpm.key, $A76 &amp; "_" &amp; TEXT(C$2, "yyyy-mm-dd"),
  _xlpm.val, _xlfn.XLOOKUP(_xlpm.key, [1]PHYCOCYANIN!$A:$A, [1]PHYCOCYANIN!$H:$H, ""),
  IF(_xlpm.val = 0, "", _xlpm.val)
)</f>
        <v/>
      </c>
      <c r="D76" s="5" t="str">
        <f>_xlfn.LET(
  _xlpm.key, $A76 &amp; "_" &amp; TEXT(D$2, "yyyy-mm-dd"),
  _xlpm.val, _xlfn.XLOOKUP(_xlpm.key, [1]PHYCOCYANIN!$A:$A, [1]PHYCOCYANIN!$H:$H, ""),
  IF(_xlpm.val = 0, "", _xlpm.val)
)</f>
        <v/>
      </c>
      <c r="E76" s="5" t="str">
        <f>_xlfn.LET(
  _xlpm.key, $A76 &amp; "_" &amp; TEXT(E$2, "yyyy-mm-dd"),
  _xlpm.val, _xlfn.XLOOKUP(_xlpm.key, [1]PHYCOCYANIN!$A:$A, [1]PHYCOCYANIN!$H:$H, ""),
  IF(_xlpm.val = 0, "", _xlpm.val)
)</f>
        <v/>
      </c>
      <c r="F76" s="5" t="str">
        <f>_xlfn.LET(
  _xlpm.key, $A76 &amp; "_" &amp; TEXT(F$2, "yyyy-mm-dd"),
  _xlpm.val, _xlfn.XLOOKUP(_xlpm.key, [1]PHYCOCYANIN!$A:$A, [1]PHYCOCYANIN!$H:$H, ""),
  IF(_xlpm.val = 0, "", _xlpm.val)
)</f>
        <v/>
      </c>
      <c r="G76" s="5" t="str">
        <f>_xlfn.LET(
  _xlpm.key, $A76 &amp; "_" &amp; TEXT(G$2, "yyyy-mm-dd"),
  _xlpm.val, _xlfn.XLOOKUP(_xlpm.key, [1]PHYCOCYANIN!$A:$A, [1]PHYCOCYANIN!$H:$H, ""),
  IF(_xlpm.val = 0, "", _xlpm.val)
)</f>
        <v/>
      </c>
      <c r="H76" s="5" t="str">
        <f>_xlfn.LET(
  _xlpm.key, $A76 &amp; "_" &amp; TEXT(H$2, "yyyy-mm-dd"),
  _xlpm.val, _xlfn.XLOOKUP(_xlpm.key, [1]PHYCOCYANIN!$A:$A, [1]PHYCOCYANIN!$H:$H, ""),
  IF(_xlpm.val = 0, "", _xlpm.val)
)</f>
        <v/>
      </c>
      <c r="I76" s="5" t="str">
        <f>_xlfn.LET(
  _xlpm.key, $A76 &amp; "_" &amp; TEXT(I$2, "yyyy-mm-dd"),
  _xlpm.val, _xlfn.XLOOKUP(_xlpm.key, [1]PHYCOCYANIN!$A:$A, [1]PHYCOCYANIN!$H:$H, ""),
  IF(_xlpm.val = 0, "", _xlpm.val)
)</f>
        <v/>
      </c>
      <c r="J76" s="5" t="str">
        <f>_xlfn.LET(
  _xlpm.key, $A76 &amp; "_" &amp; TEXT(J$2, "yyyy-mm-dd"),
  _xlpm.val, _xlfn.XLOOKUP(_xlpm.key, [1]PHYCOCYANIN!$A:$A, [1]PHYCOCYANIN!$H:$H, ""),
  IF(_xlpm.val = 0, "", _xlpm.val)
)</f>
        <v/>
      </c>
      <c r="K76" s="5" t="str">
        <f>_xlfn.LET(
  _xlpm.key, $A76 &amp; "_" &amp; TEXT(K$2, "yyyy-mm-dd"),
  _xlpm.val, _xlfn.XLOOKUP(_xlpm.key, [1]PHYCOCYANIN!$A:$A, [1]PHYCOCYANIN!$H:$H, ""),
  IF(_xlpm.val = 0, "", _xlpm.val)
)</f>
        <v/>
      </c>
      <c r="L76" s="5" t="str">
        <f>_xlfn.LET(
  _xlpm.key, $A76 &amp; "_" &amp; TEXT(L$2, "yyyy-mm-dd"),
  _xlpm.val, _xlfn.XLOOKUP(_xlpm.key, [1]PHYCOCYANIN!$A:$A, [1]PHYCOCYANIN!$H:$H, ""),
  IF(_xlpm.val = 0, "", _xlpm.val)
)</f>
        <v/>
      </c>
      <c r="M76" s="5" t="str">
        <f>_xlfn.LET(
  _xlpm.key, $A76 &amp; "_" &amp; TEXT(M$2, "yyyy-mm-dd"),
  _xlpm.val, _xlfn.XLOOKUP(_xlpm.key, [1]PHYCOCYANIN!$A:$A, [1]PHYCOCYANIN!$H:$H, ""),
  IF(_xlpm.val = 0, "", _xlpm.val)
)</f>
        <v/>
      </c>
      <c r="N76" s="5" t="str">
        <f>_xlfn.LET(
  _xlpm.key, $A76 &amp; "_" &amp; TEXT(N$2, "yyyy-mm-dd"),
  _xlpm.val, _xlfn.XLOOKUP(_xlpm.key, [1]PHYCOCYANIN!$A:$A, [1]PHYCOCYANIN!$H:$H, ""),
  IF(_xlpm.val = 0, "", _xlpm.val)
)</f>
        <v/>
      </c>
      <c r="O76" s="5" t="str">
        <f>_xlfn.LET(
  _xlpm.key, $A76 &amp; "_" &amp; TEXT(O$2, "yyyy-mm-dd"),
  _xlpm.val, _xlfn.XLOOKUP(_xlpm.key, [1]PHYCOCYANIN!$A:$A, [1]PHYCOCYANIN!$H:$H, ""),
  IF(_xlpm.val = 0, "", _xlpm.val)
)</f>
        <v/>
      </c>
      <c r="P76" s="5" t="str">
        <f>_xlfn.LET(
  _xlpm.key, $A76 &amp; "_" &amp; TEXT(P$2, "yyyy-mm-dd"),
  _xlpm.val, _xlfn.XLOOKUP(_xlpm.key, [1]PHYCOCYANIN!$A:$A, [1]PHYCOCYANIN!$H:$H, ""),
  IF(_xlpm.val = 0, "", _xlpm.val)
)</f>
        <v/>
      </c>
      <c r="Q76" s="5" t="str">
        <f>_xlfn.LET(
  _xlpm.key, $A76 &amp; "_" &amp; TEXT(Q$2, "yyyy-mm-dd"),
  _xlpm.val, _xlfn.XLOOKUP(_xlpm.key, [1]PHYCOCYANIN!$A:$A, [1]PHYCOCYANIN!$H:$H, ""),
  IF(_xlpm.val = 0, "", _xlpm.val)
)</f>
        <v/>
      </c>
      <c r="R76" s="30" t="str">
        <f>_xlfn.XLOOKUP(A76,[1]SURVEY123!$L:$L,[1]SURVEY123!$AK:$AK,"",0,-1)</f>
        <v/>
      </c>
    </row>
    <row r="77" spans="1:18">
      <c r="A77" s="3" t="s">
        <v>80</v>
      </c>
      <c r="B77" s="32" t="str">
        <f>_xlfn.XLOOKUP($A77,[1]PHYCOCYANIN!$B:$B,[1]PHYCOCYANIN!$D:$D,"",,-1)</f>
        <v/>
      </c>
      <c r="C77" s="5" t="str">
        <f>_xlfn.LET(
  _xlpm.key, $A77 &amp; "_" &amp; TEXT(C$2, "yyyy-mm-dd"),
  _xlpm.val, _xlfn.XLOOKUP(_xlpm.key, [1]PHYCOCYANIN!$A:$A, [1]PHYCOCYANIN!$H:$H, ""),
  IF(_xlpm.val = 0, "", _xlpm.val)
)</f>
        <v/>
      </c>
      <c r="D77" s="5" t="str">
        <f>_xlfn.LET(
  _xlpm.key, $A77 &amp; "_" &amp; TEXT(D$2, "yyyy-mm-dd"),
  _xlpm.val, _xlfn.XLOOKUP(_xlpm.key, [1]PHYCOCYANIN!$A:$A, [1]PHYCOCYANIN!$H:$H, ""),
  IF(_xlpm.val = 0, "", _xlpm.val)
)</f>
        <v/>
      </c>
      <c r="E77" s="5" t="str">
        <f>_xlfn.LET(
  _xlpm.key, $A77 &amp; "_" &amp; TEXT(E$2, "yyyy-mm-dd"),
  _xlpm.val, _xlfn.XLOOKUP(_xlpm.key, [1]PHYCOCYANIN!$A:$A, [1]PHYCOCYANIN!$H:$H, ""),
  IF(_xlpm.val = 0, "", _xlpm.val)
)</f>
        <v/>
      </c>
      <c r="F77" s="5" t="str">
        <f>_xlfn.LET(
  _xlpm.key, $A77 &amp; "_" &amp; TEXT(F$2, "yyyy-mm-dd"),
  _xlpm.val, _xlfn.XLOOKUP(_xlpm.key, [1]PHYCOCYANIN!$A:$A, [1]PHYCOCYANIN!$H:$H, ""),
  IF(_xlpm.val = 0, "", _xlpm.val)
)</f>
        <v/>
      </c>
      <c r="G77" s="5" t="str">
        <f>_xlfn.LET(
  _xlpm.key, $A77 &amp; "_" &amp; TEXT(G$2, "yyyy-mm-dd"),
  _xlpm.val, _xlfn.XLOOKUP(_xlpm.key, [1]PHYCOCYANIN!$A:$A, [1]PHYCOCYANIN!$H:$H, ""),
  IF(_xlpm.val = 0, "", _xlpm.val)
)</f>
        <v/>
      </c>
      <c r="H77" s="5" t="str">
        <f>_xlfn.LET(
  _xlpm.key, $A77 &amp; "_" &amp; TEXT(H$2, "yyyy-mm-dd"),
  _xlpm.val, _xlfn.XLOOKUP(_xlpm.key, [1]PHYCOCYANIN!$A:$A, [1]PHYCOCYANIN!$H:$H, ""),
  IF(_xlpm.val = 0, "", _xlpm.val)
)</f>
        <v/>
      </c>
      <c r="I77" s="5" t="str">
        <f>_xlfn.LET(
  _xlpm.key, $A77 &amp; "_" &amp; TEXT(I$2, "yyyy-mm-dd"),
  _xlpm.val, _xlfn.XLOOKUP(_xlpm.key, [1]PHYCOCYANIN!$A:$A, [1]PHYCOCYANIN!$H:$H, ""),
  IF(_xlpm.val = 0, "", _xlpm.val)
)</f>
        <v/>
      </c>
      <c r="J77" s="5" t="str">
        <f>_xlfn.LET(
  _xlpm.key, $A77 &amp; "_" &amp; TEXT(J$2, "yyyy-mm-dd"),
  _xlpm.val, _xlfn.XLOOKUP(_xlpm.key, [1]PHYCOCYANIN!$A:$A, [1]PHYCOCYANIN!$H:$H, ""),
  IF(_xlpm.val = 0, "", _xlpm.val)
)</f>
        <v/>
      </c>
      <c r="K77" s="5" t="str">
        <f>_xlfn.LET(
  _xlpm.key, $A77 &amp; "_" &amp; TEXT(K$2, "yyyy-mm-dd"),
  _xlpm.val, _xlfn.XLOOKUP(_xlpm.key, [1]PHYCOCYANIN!$A:$A, [1]PHYCOCYANIN!$H:$H, ""),
  IF(_xlpm.val = 0, "", _xlpm.val)
)</f>
        <v/>
      </c>
      <c r="L77" s="5" t="str">
        <f>_xlfn.LET(
  _xlpm.key, $A77 &amp; "_" &amp; TEXT(L$2, "yyyy-mm-dd"),
  _xlpm.val, _xlfn.XLOOKUP(_xlpm.key, [1]PHYCOCYANIN!$A:$A, [1]PHYCOCYANIN!$H:$H, ""),
  IF(_xlpm.val = 0, "", _xlpm.val)
)</f>
        <v/>
      </c>
      <c r="M77" s="5" t="str">
        <f>_xlfn.LET(
  _xlpm.key, $A77 &amp; "_" &amp; TEXT(M$2, "yyyy-mm-dd"),
  _xlpm.val, _xlfn.XLOOKUP(_xlpm.key, [1]PHYCOCYANIN!$A:$A, [1]PHYCOCYANIN!$H:$H, ""),
  IF(_xlpm.val = 0, "", _xlpm.val)
)</f>
        <v/>
      </c>
      <c r="N77" s="5" t="str">
        <f>_xlfn.LET(
  _xlpm.key, $A77 &amp; "_" &amp; TEXT(N$2, "yyyy-mm-dd"),
  _xlpm.val, _xlfn.XLOOKUP(_xlpm.key, [1]PHYCOCYANIN!$A:$A, [1]PHYCOCYANIN!$H:$H, ""),
  IF(_xlpm.val = 0, "", _xlpm.val)
)</f>
        <v/>
      </c>
      <c r="O77" s="5" t="str">
        <f>_xlfn.LET(
  _xlpm.key, $A77 &amp; "_" &amp; TEXT(O$2, "yyyy-mm-dd"),
  _xlpm.val, _xlfn.XLOOKUP(_xlpm.key, [1]PHYCOCYANIN!$A:$A, [1]PHYCOCYANIN!$H:$H, ""),
  IF(_xlpm.val = 0, "", _xlpm.val)
)</f>
        <v/>
      </c>
      <c r="P77" s="5" t="str">
        <f>_xlfn.LET(
  _xlpm.key, $A77 &amp; "_" &amp; TEXT(P$2, "yyyy-mm-dd"),
  _xlpm.val, _xlfn.XLOOKUP(_xlpm.key, [1]PHYCOCYANIN!$A:$A, [1]PHYCOCYANIN!$H:$H, ""),
  IF(_xlpm.val = 0, "", _xlpm.val)
)</f>
        <v/>
      </c>
      <c r="Q77" s="5" t="str">
        <f>_xlfn.LET(
  _xlpm.key, $A77 &amp; "_" &amp; TEXT(Q$2, "yyyy-mm-dd"),
  _xlpm.val, _xlfn.XLOOKUP(_xlpm.key, [1]PHYCOCYANIN!$A:$A, [1]PHYCOCYANIN!$H:$H, ""),
  IF(_xlpm.val = 0, "", _xlpm.val)
)</f>
        <v/>
      </c>
      <c r="R77" s="30" t="str">
        <f>_xlfn.XLOOKUP(A77,[1]SURVEY123!$L:$L,[1]SURVEY123!$AK:$AK,"",0,-1)</f>
        <v/>
      </c>
    </row>
    <row r="78" spans="1:18">
      <c r="A78" s="3" t="s">
        <v>81</v>
      </c>
      <c r="B78" s="32" t="str">
        <f>_xlfn.XLOOKUP($A78,[1]PHYCOCYANIN!$B:$B,[1]PHYCOCYANIN!$D:$D,"",,-1)</f>
        <v/>
      </c>
      <c r="C78" s="5" t="str">
        <f>_xlfn.LET(
  _xlpm.key, $A78 &amp; "_" &amp; TEXT(C$2, "yyyy-mm-dd"),
  _xlpm.val, _xlfn.XLOOKUP(_xlpm.key, [1]PHYCOCYANIN!$A:$A, [1]PHYCOCYANIN!$H:$H, ""),
  IF(_xlpm.val = 0, "", _xlpm.val)
)</f>
        <v/>
      </c>
      <c r="D78" s="5" t="str">
        <f>_xlfn.LET(
  _xlpm.key, $A78 &amp; "_" &amp; TEXT(D$2, "yyyy-mm-dd"),
  _xlpm.val, _xlfn.XLOOKUP(_xlpm.key, [1]PHYCOCYANIN!$A:$A, [1]PHYCOCYANIN!$H:$H, ""),
  IF(_xlpm.val = 0, "", _xlpm.val)
)</f>
        <v/>
      </c>
      <c r="E78" s="5" t="str">
        <f>_xlfn.LET(
  _xlpm.key, $A78 &amp; "_" &amp; TEXT(E$2, "yyyy-mm-dd"),
  _xlpm.val, _xlfn.XLOOKUP(_xlpm.key, [1]PHYCOCYANIN!$A:$A, [1]PHYCOCYANIN!$H:$H, ""),
  IF(_xlpm.val = 0, "", _xlpm.val)
)</f>
        <v/>
      </c>
      <c r="F78" s="5" t="str">
        <f>_xlfn.LET(
  _xlpm.key, $A78 &amp; "_" &amp; TEXT(F$2, "yyyy-mm-dd"),
  _xlpm.val, _xlfn.XLOOKUP(_xlpm.key, [1]PHYCOCYANIN!$A:$A, [1]PHYCOCYANIN!$H:$H, ""),
  IF(_xlpm.val = 0, "", _xlpm.val)
)</f>
        <v/>
      </c>
      <c r="G78" s="5" t="str">
        <f>_xlfn.LET(
  _xlpm.key, $A78 &amp; "_" &amp; TEXT(G$2, "yyyy-mm-dd"),
  _xlpm.val, _xlfn.XLOOKUP(_xlpm.key, [1]PHYCOCYANIN!$A:$A, [1]PHYCOCYANIN!$H:$H, ""),
  IF(_xlpm.val = 0, "", _xlpm.val)
)</f>
        <v/>
      </c>
      <c r="H78" s="5" t="str">
        <f>_xlfn.LET(
  _xlpm.key, $A78 &amp; "_" &amp; TEXT(H$2, "yyyy-mm-dd"),
  _xlpm.val, _xlfn.XLOOKUP(_xlpm.key, [1]PHYCOCYANIN!$A:$A, [1]PHYCOCYANIN!$H:$H, ""),
  IF(_xlpm.val = 0, "", _xlpm.val)
)</f>
        <v/>
      </c>
      <c r="I78" s="5" t="str">
        <f>_xlfn.LET(
  _xlpm.key, $A78 &amp; "_" &amp; TEXT(I$2, "yyyy-mm-dd"),
  _xlpm.val, _xlfn.XLOOKUP(_xlpm.key, [1]PHYCOCYANIN!$A:$A, [1]PHYCOCYANIN!$H:$H, ""),
  IF(_xlpm.val = 0, "", _xlpm.val)
)</f>
        <v/>
      </c>
      <c r="J78" s="5" t="str">
        <f>_xlfn.LET(
  _xlpm.key, $A78 &amp; "_" &amp; TEXT(J$2, "yyyy-mm-dd"),
  _xlpm.val, _xlfn.XLOOKUP(_xlpm.key, [1]PHYCOCYANIN!$A:$A, [1]PHYCOCYANIN!$H:$H, ""),
  IF(_xlpm.val = 0, "", _xlpm.val)
)</f>
        <v/>
      </c>
      <c r="K78" s="5" t="str">
        <f>_xlfn.LET(
  _xlpm.key, $A78 &amp; "_" &amp; TEXT(K$2, "yyyy-mm-dd"),
  _xlpm.val, _xlfn.XLOOKUP(_xlpm.key, [1]PHYCOCYANIN!$A:$A, [1]PHYCOCYANIN!$H:$H, ""),
  IF(_xlpm.val = 0, "", _xlpm.val)
)</f>
        <v/>
      </c>
      <c r="L78" s="5" t="str">
        <f>_xlfn.LET(
  _xlpm.key, $A78 &amp; "_" &amp; TEXT(L$2, "yyyy-mm-dd"),
  _xlpm.val, _xlfn.XLOOKUP(_xlpm.key, [1]PHYCOCYANIN!$A:$A, [1]PHYCOCYANIN!$H:$H, ""),
  IF(_xlpm.val = 0, "", _xlpm.val)
)</f>
        <v/>
      </c>
      <c r="M78" s="5" t="str">
        <f>_xlfn.LET(
  _xlpm.key, $A78 &amp; "_" &amp; TEXT(M$2, "yyyy-mm-dd"),
  _xlpm.val, _xlfn.XLOOKUP(_xlpm.key, [1]PHYCOCYANIN!$A:$A, [1]PHYCOCYANIN!$H:$H, ""),
  IF(_xlpm.val = 0, "", _xlpm.val)
)</f>
        <v/>
      </c>
      <c r="N78" s="5" t="str">
        <f>_xlfn.LET(
  _xlpm.key, $A78 &amp; "_" &amp; TEXT(N$2, "yyyy-mm-dd"),
  _xlpm.val, _xlfn.XLOOKUP(_xlpm.key, [1]PHYCOCYANIN!$A:$A, [1]PHYCOCYANIN!$H:$H, ""),
  IF(_xlpm.val = 0, "", _xlpm.val)
)</f>
        <v/>
      </c>
      <c r="O78" s="5" t="str">
        <f>_xlfn.LET(
  _xlpm.key, $A78 &amp; "_" &amp; TEXT(O$2, "yyyy-mm-dd"),
  _xlpm.val, _xlfn.XLOOKUP(_xlpm.key, [1]PHYCOCYANIN!$A:$A, [1]PHYCOCYANIN!$H:$H, ""),
  IF(_xlpm.val = 0, "", _xlpm.val)
)</f>
        <v/>
      </c>
      <c r="P78" s="5" t="str">
        <f>_xlfn.LET(
  _xlpm.key, $A78 &amp; "_" &amp; TEXT(P$2, "yyyy-mm-dd"),
  _xlpm.val, _xlfn.XLOOKUP(_xlpm.key, [1]PHYCOCYANIN!$A:$A, [1]PHYCOCYANIN!$H:$H, ""),
  IF(_xlpm.val = 0, "", _xlpm.val)
)</f>
        <v/>
      </c>
      <c r="Q78" s="5" t="str">
        <f>_xlfn.LET(
  _xlpm.key, $A78 &amp; "_" &amp; TEXT(Q$2, "yyyy-mm-dd"),
  _xlpm.val, _xlfn.XLOOKUP(_xlpm.key, [1]PHYCOCYANIN!$A:$A, [1]PHYCOCYANIN!$H:$H, ""),
  IF(_xlpm.val = 0, "", _xlpm.val)
)</f>
        <v/>
      </c>
      <c r="R78" s="30" t="str">
        <f>_xlfn.XLOOKUP(A78,[1]SURVEY123!$L:$L,[1]SURVEY123!$AK:$AK,"",0,-1)</f>
        <v/>
      </c>
    </row>
    <row r="79" spans="1:18">
      <c r="A79" s="3" t="s">
        <v>82</v>
      </c>
      <c r="B79" s="32" t="str">
        <f>_xlfn.XLOOKUP($A79,[1]PHYCOCYANIN!$B:$B,[1]PHYCOCYANIN!$D:$D,"",,-1)</f>
        <v/>
      </c>
      <c r="C79" s="5" t="str">
        <f>_xlfn.LET(
  _xlpm.key, $A79 &amp; "_" &amp; TEXT(C$2, "yyyy-mm-dd"),
  _xlpm.val, _xlfn.XLOOKUP(_xlpm.key, [1]PHYCOCYANIN!$A:$A, [1]PHYCOCYANIN!$H:$H, ""),
  IF(_xlpm.val = 0, "", _xlpm.val)
)</f>
        <v/>
      </c>
      <c r="D79" s="5" t="str">
        <f>_xlfn.LET(
  _xlpm.key, $A79 &amp; "_" &amp; TEXT(D$2, "yyyy-mm-dd"),
  _xlpm.val, _xlfn.XLOOKUP(_xlpm.key, [1]PHYCOCYANIN!$A:$A, [1]PHYCOCYANIN!$H:$H, ""),
  IF(_xlpm.val = 0, "", _xlpm.val)
)</f>
        <v/>
      </c>
      <c r="E79" s="5" t="str">
        <f>_xlfn.LET(
  _xlpm.key, $A79 &amp; "_" &amp; TEXT(E$2, "yyyy-mm-dd"),
  _xlpm.val, _xlfn.XLOOKUP(_xlpm.key, [1]PHYCOCYANIN!$A:$A, [1]PHYCOCYANIN!$H:$H, ""),
  IF(_xlpm.val = 0, "", _xlpm.val)
)</f>
        <v/>
      </c>
      <c r="F79" s="5" t="str">
        <f>_xlfn.LET(
  _xlpm.key, $A79 &amp; "_" &amp; TEXT(F$2, "yyyy-mm-dd"),
  _xlpm.val, _xlfn.XLOOKUP(_xlpm.key, [1]PHYCOCYANIN!$A:$A, [1]PHYCOCYANIN!$H:$H, ""),
  IF(_xlpm.val = 0, "", _xlpm.val)
)</f>
        <v/>
      </c>
      <c r="G79" s="5" t="str">
        <f>_xlfn.LET(
  _xlpm.key, $A79 &amp; "_" &amp; TEXT(G$2, "yyyy-mm-dd"),
  _xlpm.val, _xlfn.XLOOKUP(_xlpm.key, [1]PHYCOCYANIN!$A:$A, [1]PHYCOCYANIN!$H:$H, ""),
  IF(_xlpm.val = 0, "", _xlpm.val)
)</f>
        <v/>
      </c>
      <c r="H79" s="5" t="str">
        <f>_xlfn.LET(
  _xlpm.key, $A79 &amp; "_" &amp; TEXT(H$2, "yyyy-mm-dd"),
  _xlpm.val, _xlfn.XLOOKUP(_xlpm.key, [1]PHYCOCYANIN!$A:$A, [1]PHYCOCYANIN!$H:$H, ""),
  IF(_xlpm.val = 0, "", _xlpm.val)
)</f>
        <v/>
      </c>
      <c r="I79" s="5" t="str">
        <f>_xlfn.LET(
  _xlpm.key, $A79 &amp; "_" &amp; TEXT(I$2, "yyyy-mm-dd"),
  _xlpm.val, _xlfn.XLOOKUP(_xlpm.key, [1]PHYCOCYANIN!$A:$A, [1]PHYCOCYANIN!$H:$H, ""),
  IF(_xlpm.val = 0, "", _xlpm.val)
)</f>
        <v/>
      </c>
      <c r="J79" s="5" t="str">
        <f>_xlfn.LET(
  _xlpm.key, $A79 &amp; "_" &amp; TEXT(J$2, "yyyy-mm-dd"),
  _xlpm.val, _xlfn.XLOOKUP(_xlpm.key, [1]PHYCOCYANIN!$A:$A, [1]PHYCOCYANIN!$H:$H, ""),
  IF(_xlpm.val = 0, "", _xlpm.val)
)</f>
        <v/>
      </c>
      <c r="K79" s="5" t="str">
        <f>_xlfn.LET(
  _xlpm.key, $A79 &amp; "_" &amp; TEXT(K$2, "yyyy-mm-dd"),
  _xlpm.val, _xlfn.XLOOKUP(_xlpm.key, [1]PHYCOCYANIN!$A:$A, [1]PHYCOCYANIN!$H:$H, ""),
  IF(_xlpm.val = 0, "", _xlpm.val)
)</f>
        <v/>
      </c>
      <c r="L79" s="5" t="str">
        <f>_xlfn.LET(
  _xlpm.key, $A79 &amp; "_" &amp; TEXT(L$2, "yyyy-mm-dd"),
  _xlpm.val, _xlfn.XLOOKUP(_xlpm.key, [1]PHYCOCYANIN!$A:$A, [1]PHYCOCYANIN!$H:$H, ""),
  IF(_xlpm.val = 0, "", _xlpm.val)
)</f>
        <v/>
      </c>
      <c r="M79" s="5" t="str">
        <f>_xlfn.LET(
  _xlpm.key, $A79 &amp; "_" &amp; TEXT(M$2, "yyyy-mm-dd"),
  _xlpm.val, _xlfn.XLOOKUP(_xlpm.key, [1]PHYCOCYANIN!$A:$A, [1]PHYCOCYANIN!$H:$H, ""),
  IF(_xlpm.val = 0, "", _xlpm.val)
)</f>
        <v/>
      </c>
      <c r="N79" s="5" t="str">
        <f>_xlfn.LET(
  _xlpm.key, $A79 &amp; "_" &amp; TEXT(N$2, "yyyy-mm-dd"),
  _xlpm.val, _xlfn.XLOOKUP(_xlpm.key, [1]PHYCOCYANIN!$A:$A, [1]PHYCOCYANIN!$H:$H, ""),
  IF(_xlpm.val = 0, "", _xlpm.val)
)</f>
        <v/>
      </c>
      <c r="O79" s="5" t="str">
        <f>_xlfn.LET(
  _xlpm.key, $A79 &amp; "_" &amp; TEXT(O$2, "yyyy-mm-dd"),
  _xlpm.val, _xlfn.XLOOKUP(_xlpm.key, [1]PHYCOCYANIN!$A:$A, [1]PHYCOCYANIN!$H:$H, ""),
  IF(_xlpm.val = 0, "", _xlpm.val)
)</f>
        <v/>
      </c>
      <c r="P79" s="5" t="str">
        <f>_xlfn.LET(
  _xlpm.key, $A79 &amp; "_" &amp; TEXT(P$2, "yyyy-mm-dd"),
  _xlpm.val, _xlfn.XLOOKUP(_xlpm.key, [1]PHYCOCYANIN!$A:$A, [1]PHYCOCYANIN!$H:$H, ""),
  IF(_xlpm.val = 0, "", _xlpm.val)
)</f>
        <v/>
      </c>
      <c r="Q79" s="5" t="str">
        <f>_xlfn.LET(
  _xlpm.key, $A79 &amp; "_" &amp; TEXT(Q$2, "yyyy-mm-dd"),
  _xlpm.val, _xlfn.XLOOKUP(_xlpm.key, [1]PHYCOCYANIN!$A:$A, [1]PHYCOCYANIN!$H:$H, ""),
  IF(_xlpm.val = 0, "", _xlpm.val)
)</f>
        <v/>
      </c>
      <c r="R79" s="30" t="str">
        <f>_xlfn.XLOOKUP(A79,[1]SURVEY123!$L:$L,[1]SURVEY123!$AK:$AK,"",0,-1)</f>
        <v/>
      </c>
    </row>
    <row r="80" spans="1:18">
      <c r="A80" s="3" t="s">
        <v>83</v>
      </c>
      <c r="B80" s="32" t="str">
        <f>_xlfn.XLOOKUP($A80,[1]PHYCOCYANIN!$B:$B,[1]PHYCOCYANIN!$D:$D,"",,-1)</f>
        <v/>
      </c>
      <c r="C80" s="5" t="str">
        <f>_xlfn.LET(
  _xlpm.key, $A80 &amp; "_" &amp; TEXT(C$2, "yyyy-mm-dd"),
  _xlpm.val, _xlfn.XLOOKUP(_xlpm.key, [1]PHYCOCYANIN!$A:$A, [1]PHYCOCYANIN!$H:$H, ""),
  IF(_xlpm.val = 0, "", _xlpm.val)
)</f>
        <v/>
      </c>
      <c r="D80" s="5" t="str">
        <f>_xlfn.LET(
  _xlpm.key, $A80 &amp; "_" &amp; TEXT(D$2, "yyyy-mm-dd"),
  _xlpm.val, _xlfn.XLOOKUP(_xlpm.key, [1]PHYCOCYANIN!$A:$A, [1]PHYCOCYANIN!$H:$H, ""),
  IF(_xlpm.val = 0, "", _xlpm.val)
)</f>
        <v/>
      </c>
      <c r="E80" s="5" t="str">
        <f>_xlfn.LET(
  _xlpm.key, $A80 &amp; "_" &amp; TEXT(E$2, "yyyy-mm-dd"),
  _xlpm.val, _xlfn.XLOOKUP(_xlpm.key, [1]PHYCOCYANIN!$A:$A, [1]PHYCOCYANIN!$H:$H, ""),
  IF(_xlpm.val = 0, "", _xlpm.val)
)</f>
        <v/>
      </c>
      <c r="F80" s="5" t="str">
        <f>_xlfn.LET(
  _xlpm.key, $A80 &amp; "_" &amp; TEXT(F$2, "yyyy-mm-dd"),
  _xlpm.val, _xlfn.XLOOKUP(_xlpm.key, [1]PHYCOCYANIN!$A:$A, [1]PHYCOCYANIN!$H:$H, ""),
  IF(_xlpm.val = 0, "", _xlpm.val)
)</f>
        <v/>
      </c>
      <c r="G80" s="5" t="str">
        <f>_xlfn.LET(
  _xlpm.key, $A80 &amp; "_" &amp; TEXT(G$2, "yyyy-mm-dd"),
  _xlpm.val, _xlfn.XLOOKUP(_xlpm.key, [1]PHYCOCYANIN!$A:$A, [1]PHYCOCYANIN!$H:$H, ""),
  IF(_xlpm.val = 0, "", _xlpm.val)
)</f>
        <v/>
      </c>
      <c r="H80" s="5" t="str">
        <f>_xlfn.LET(
  _xlpm.key, $A80 &amp; "_" &amp; TEXT(H$2, "yyyy-mm-dd"),
  _xlpm.val, _xlfn.XLOOKUP(_xlpm.key, [1]PHYCOCYANIN!$A:$A, [1]PHYCOCYANIN!$H:$H, ""),
  IF(_xlpm.val = 0, "", _xlpm.val)
)</f>
        <v/>
      </c>
      <c r="I80" s="5" t="str">
        <f>_xlfn.LET(
  _xlpm.key, $A80 &amp; "_" &amp; TEXT(I$2, "yyyy-mm-dd"),
  _xlpm.val, _xlfn.XLOOKUP(_xlpm.key, [1]PHYCOCYANIN!$A:$A, [1]PHYCOCYANIN!$H:$H, ""),
  IF(_xlpm.val = 0, "", _xlpm.val)
)</f>
        <v/>
      </c>
      <c r="J80" s="5" t="str">
        <f>_xlfn.LET(
  _xlpm.key, $A80 &amp; "_" &amp; TEXT(J$2, "yyyy-mm-dd"),
  _xlpm.val, _xlfn.XLOOKUP(_xlpm.key, [1]PHYCOCYANIN!$A:$A, [1]PHYCOCYANIN!$H:$H, ""),
  IF(_xlpm.val = 0, "", _xlpm.val)
)</f>
        <v/>
      </c>
      <c r="K80" s="5" t="str">
        <f>_xlfn.LET(
  _xlpm.key, $A80 &amp; "_" &amp; TEXT(K$2, "yyyy-mm-dd"),
  _xlpm.val, _xlfn.XLOOKUP(_xlpm.key, [1]PHYCOCYANIN!$A:$A, [1]PHYCOCYANIN!$H:$H, ""),
  IF(_xlpm.val = 0, "", _xlpm.val)
)</f>
        <v/>
      </c>
      <c r="L80" s="5" t="str">
        <f>_xlfn.LET(
  _xlpm.key, $A80 &amp; "_" &amp; TEXT(L$2, "yyyy-mm-dd"),
  _xlpm.val, _xlfn.XLOOKUP(_xlpm.key, [1]PHYCOCYANIN!$A:$A, [1]PHYCOCYANIN!$H:$H, ""),
  IF(_xlpm.val = 0, "", _xlpm.val)
)</f>
        <v/>
      </c>
      <c r="M80" s="5" t="str">
        <f>_xlfn.LET(
  _xlpm.key, $A80 &amp; "_" &amp; TEXT(M$2, "yyyy-mm-dd"),
  _xlpm.val, _xlfn.XLOOKUP(_xlpm.key, [1]PHYCOCYANIN!$A:$A, [1]PHYCOCYANIN!$H:$H, ""),
  IF(_xlpm.val = 0, "", _xlpm.val)
)</f>
        <v/>
      </c>
      <c r="N80" s="5" t="str">
        <f>_xlfn.LET(
  _xlpm.key, $A80 &amp; "_" &amp; TEXT(N$2, "yyyy-mm-dd"),
  _xlpm.val, _xlfn.XLOOKUP(_xlpm.key, [1]PHYCOCYANIN!$A:$A, [1]PHYCOCYANIN!$H:$H, ""),
  IF(_xlpm.val = 0, "", _xlpm.val)
)</f>
        <v/>
      </c>
      <c r="O80" s="5" t="str">
        <f>_xlfn.LET(
  _xlpm.key, $A80 &amp; "_" &amp; TEXT(O$2, "yyyy-mm-dd"),
  _xlpm.val, _xlfn.XLOOKUP(_xlpm.key, [1]PHYCOCYANIN!$A:$A, [1]PHYCOCYANIN!$H:$H, ""),
  IF(_xlpm.val = 0, "", _xlpm.val)
)</f>
        <v/>
      </c>
      <c r="P80" s="5" t="str">
        <f>_xlfn.LET(
  _xlpm.key, $A80 &amp; "_" &amp; TEXT(P$2, "yyyy-mm-dd"),
  _xlpm.val, _xlfn.XLOOKUP(_xlpm.key, [1]PHYCOCYANIN!$A:$A, [1]PHYCOCYANIN!$H:$H, ""),
  IF(_xlpm.val = 0, "", _xlpm.val)
)</f>
        <v/>
      </c>
      <c r="Q80" s="5" t="str">
        <f>_xlfn.LET(
  _xlpm.key, $A80 &amp; "_" &amp; TEXT(Q$2, "yyyy-mm-dd"),
  _xlpm.val, _xlfn.XLOOKUP(_xlpm.key, [1]PHYCOCYANIN!$A:$A, [1]PHYCOCYANIN!$H:$H, ""),
  IF(_xlpm.val = 0, "", _xlpm.val)
)</f>
        <v/>
      </c>
      <c r="R80" s="30" t="str">
        <f>_xlfn.XLOOKUP(A80,[1]SURVEY123!$L:$L,[1]SURVEY123!$AK:$AK,"",0,-1)</f>
        <v/>
      </c>
    </row>
    <row r="81" spans="1:18">
      <c r="A81" s="3" t="s">
        <v>84</v>
      </c>
      <c r="B81" s="32">
        <f>_xlfn.XLOOKUP($A81,[1]PHYCOCYANIN!$B:$B,[1]PHYCOCYANIN!$D:$D,"",,-1)</f>
        <v>45866</v>
      </c>
      <c r="C81" s="5" t="str">
        <f>_xlfn.LET(
  _xlpm.key, $A81 &amp; "_" &amp; TEXT(C$2, "yyyy-mm-dd"),
  _xlpm.val, _xlfn.XLOOKUP(_xlpm.key, [1]PHYCOCYANIN!$A:$A, [1]PHYCOCYANIN!$H:$H, ""),
  IF(_xlpm.val = 0, "", _xlpm.val)
)</f>
        <v/>
      </c>
      <c r="D81" s="5" t="str">
        <f>_xlfn.LET(
  _xlpm.key, $A81 &amp; "_" &amp; TEXT(D$2, "yyyy-mm-dd"),
  _xlpm.val, _xlfn.XLOOKUP(_xlpm.key, [1]PHYCOCYANIN!$A:$A, [1]PHYCOCYANIN!$H:$H, ""),
  IF(_xlpm.val = 0, "", _xlpm.val)
)</f>
        <v/>
      </c>
      <c r="E81" s="5" t="str">
        <f>_xlfn.LET(
  _xlpm.key, $A81 &amp; "_" &amp; TEXT(E$2, "yyyy-mm-dd"),
  _xlpm.val, _xlfn.XLOOKUP(_xlpm.key, [1]PHYCOCYANIN!$A:$A, [1]PHYCOCYANIN!$H:$H, ""),
  IF(_xlpm.val = 0, "", _xlpm.val)
)</f>
        <v/>
      </c>
      <c r="F81" s="5" t="str">
        <f>_xlfn.LET(
  _xlpm.key, $A81 &amp; "_" &amp; TEXT(F$2, "yyyy-mm-dd"),
  _xlpm.val, _xlfn.XLOOKUP(_xlpm.key, [1]PHYCOCYANIN!$A:$A, [1]PHYCOCYANIN!$H:$H, ""),
  IF(_xlpm.val = 0, "", _xlpm.val)
)</f>
        <v/>
      </c>
      <c r="G81" s="5" t="str">
        <f>_xlfn.LET(
  _xlpm.key, $A81 &amp; "_" &amp; TEXT(G$2, "yyyy-mm-dd"),
  _xlpm.val, _xlfn.XLOOKUP(_xlpm.key, [1]PHYCOCYANIN!$A:$A, [1]PHYCOCYANIN!$H:$H, ""),
  IF(_xlpm.val = 0, "", _xlpm.val)
)</f>
        <v/>
      </c>
      <c r="H81" s="5" t="str">
        <f>_xlfn.LET(
  _xlpm.key, $A81 &amp; "_" &amp; TEXT(H$2, "yyyy-mm-dd"),
  _xlpm.val, _xlfn.XLOOKUP(_xlpm.key, [1]PHYCOCYANIN!$A:$A, [1]PHYCOCYANIN!$H:$H, ""),
  IF(_xlpm.val = 0, "", _xlpm.val)
)</f>
        <v/>
      </c>
      <c r="I81" s="5" t="str">
        <f>_xlfn.LET(
  _xlpm.key, $A81 &amp; "_" &amp; TEXT(I$2, "yyyy-mm-dd"),
  _xlpm.val, _xlfn.XLOOKUP(_xlpm.key, [1]PHYCOCYANIN!$A:$A, [1]PHYCOCYANIN!$H:$H, ""),
  IF(_xlpm.val = 0, "", _xlpm.val)
)</f>
        <v/>
      </c>
      <c r="J81" s="5" t="str">
        <f>_xlfn.LET(
  _xlpm.key, $A81 &amp; "_" &amp; TEXT(J$2, "yyyy-mm-dd"),
  _xlpm.val, _xlfn.XLOOKUP(_xlpm.key, [1]PHYCOCYANIN!$A:$A, [1]PHYCOCYANIN!$H:$H, ""),
  IF(_xlpm.val = 0, "", _xlpm.val)
)</f>
        <v/>
      </c>
      <c r="K81" s="5" t="str">
        <f>_xlfn.LET(
  _xlpm.key, $A81 &amp; "_" &amp; TEXT(K$2, "yyyy-mm-dd"),
  _xlpm.val, _xlfn.XLOOKUP(_xlpm.key, [1]PHYCOCYANIN!$A:$A, [1]PHYCOCYANIN!$H:$H, ""),
  IF(_xlpm.val = 0, "", _xlpm.val)
)</f>
        <v/>
      </c>
      <c r="L81" s="5" t="str">
        <f>_xlfn.LET(
  _xlpm.key, $A81 &amp; "_" &amp; TEXT(L$2, "yyyy-mm-dd"),
  _xlpm.val, _xlfn.XLOOKUP(_xlpm.key, [1]PHYCOCYANIN!$A:$A, [1]PHYCOCYANIN!$H:$H, ""),
  IF(_xlpm.val = 0, "", _xlpm.val)
)</f>
        <v/>
      </c>
      <c r="M81" s="5" t="str">
        <f>_xlfn.LET(
  _xlpm.key, $A81 &amp; "_" &amp; TEXT(M$2, "yyyy-mm-dd"),
  _xlpm.val, _xlfn.XLOOKUP(_xlpm.key, [1]PHYCOCYANIN!$A:$A, [1]PHYCOCYANIN!$H:$H, ""),
  IF(_xlpm.val = 0, "", _xlpm.val)
)</f>
        <v/>
      </c>
      <c r="N81" s="5" t="str">
        <f>_xlfn.LET(
  _xlpm.key, $A81 &amp; "_" &amp; TEXT(N$2, "yyyy-mm-dd"),
  _xlpm.val, _xlfn.XLOOKUP(_xlpm.key, [1]PHYCOCYANIN!$A:$A, [1]PHYCOCYANIN!$H:$H, ""),
  IF(_xlpm.val = 0, "", _xlpm.val)
)</f>
        <v/>
      </c>
      <c r="O81" s="5" t="str">
        <f>_xlfn.LET(
  _xlpm.key, $A81 &amp; "_" &amp; TEXT(O$2, "yyyy-mm-dd"),
  _xlpm.val, _xlfn.XLOOKUP(_xlpm.key, [1]PHYCOCYANIN!$A:$A, [1]PHYCOCYANIN!$H:$H, ""),
  IF(_xlpm.val = 0, "", _xlpm.val)
)</f>
        <v/>
      </c>
      <c r="P81" s="5" t="str">
        <f>_xlfn.LET(
  _xlpm.key, $A81 &amp; "_" &amp; TEXT(P$2, "yyyy-mm-dd"),
  _xlpm.val, _xlfn.XLOOKUP(_xlpm.key, [1]PHYCOCYANIN!$A:$A, [1]PHYCOCYANIN!$H:$H, ""),
  IF(_xlpm.val = 0, "", _xlpm.val)
)</f>
        <v/>
      </c>
      <c r="Q81" s="5" t="str">
        <f>_xlfn.LET(
  _xlpm.key, $A81 &amp; "_" &amp; TEXT(Q$2, "yyyy-mm-dd"),
  _xlpm.val, _xlfn.XLOOKUP(_xlpm.key, [1]PHYCOCYANIN!$A:$A, [1]PHYCOCYANIN!$H:$H, ""),
  IF(_xlpm.val = 0, "", _xlpm.val)
)</f>
        <v/>
      </c>
      <c r="R81" s="30" t="str">
        <f>_xlfn.XLOOKUP(A81,[1]SURVEY123!$L:$L,[1]SURVEY123!$AK:$AK,"",0,-1)</f>
        <v>Advisory (as of 7/3/25)</v>
      </c>
    </row>
    <row r="82" spans="1:18">
      <c r="A82" s="3" t="s">
        <v>85</v>
      </c>
      <c r="B82" s="32" t="str">
        <f>_xlfn.XLOOKUP($A82,[1]PHYCOCYANIN!$B:$B,[1]PHYCOCYANIN!$D:$D,"",,-1)</f>
        <v/>
      </c>
      <c r="C82" s="5" t="str">
        <f>_xlfn.LET(
  _xlpm.key, $A82 &amp; "_" &amp; TEXT(C$2, "yyyy-mm-dd"),
  _xlpm.val, _xlfn.XLOOKUP(_xlpm.key, [1]PHYCOCYANIN!$A:$A, [1]PHYCOCYANIN!$H:$H, ""),
  IF(_xlpm.val = 0, "", _xlpm.val)
)</f>
        <v/>
      </c>
      <c r="D82" s="5" t="str">
        <f>_xlfn.LET(
  _xlpm.key, $A82 &amp; "_" &amp; TEXT(D$2, "yyyy-mm-dd"),
  _xlpm.val, _xlfn.XLOOKUP(_xlpm.key, [1]PHYCOCYANIN!$A:$A, [1]PHYCOCYANIN!$H:$H, ""),
  IF(_xlpm.val = 0, "", _xlpm.val)
)</f>
        <v/>
      </c>
      <c r="E82" s="5" t="str">
        <f>_xlfn.LET(
  _xlpm.key, $A82 &amp; "_" &amp; TEXT(E$2, "yyyy-mm-dd"),
  _xlpm.val, _xlfn.XLOOKUP(_xlpm.key, [1]PHYCOCYANIN!$A:$A, [1]PHYCOCYANIN!$H:$H, ""),
  IF(_xlpm.val = 0, "", _xlpm.val)
)</f>
        <v/>
      </c>
      <c r="F82" s="5" t="str">
        <f>_xlfn.LET(
  _xlpm.key, $A82 &amp; "_" &amp; TEXT(F$2, "yyyy-mm-dd"),
  _xlpm.val, _xlfn.XLOOKUP(_xlpm.key, [1]PHYCOCYANIN!$A:$A, [1]PHYCOCYANIN!$H:$H, ""),
  IF(_xlpm.val = 0, "", _xlpm.val)
)</f>
        <v/>
      </c>
      <c r="G82" s="5" t="str">
        <f>_xlfn.LET(
  _xlpm.key, $A82 &amp; "_" &amp; TEXT(G$2, "yyyy-mm-dd"),
  _xlpm.val, _xlfn.XLOOKUP(_xlpm.key, [1]PHYCOCYANIN!$A:$A, [1]PHYCOCYANIN!$H:$H, ""),
  IF(_xlpm.val = 0, "", _xlpm.val)
)</f>
        <v/>
      </c>
      <c r="H82" s="5" t="str">
        <f>_xlfn.LET(
  _xlpm.key, $A82 &amp; "_" &amp; TEXT(H$2, "yyyy-mm-dd"),
  _xlpm.val, _xlfn.XLOOKUP(_xlpm.key, [1]PHYCOCYANIN!$A:$A, [1]PHYCOCYANIN!$H:$H, ""),
  IF(_xlpm.val = 0, "", _xlpm.val)
)</f>
        <v/>
      </c>
      <c r="I82" s="5" t="str">
        <f>_xlfn.LET(
  _xlpm.key, $A82 &amp; "_" &amp; TEXT(I$2, "yyyy-mm-dd"),
  _xlpm.val, _xlfn.XLOOKUP(_xlpm.key, [1]PHYCOCYANIN!$A:$A, [1]PHYCOCYANIN!$H:$H, ""),
  IF(_xlpm.val = 0, "", _xlpm.val)
)</f>
        <v/>
      </c>
      <c r="J82" s="5" t="str">
        <f>_xlfn.LET(
  _xlpm.key, $A82 &amp; "_" &amp; TEXT(J$2, "yyyy-mm-dd"),
  _xlpm.val, _xlfn.XLOOKUP(_xlpm.key, [1]PHYCOCYANIN!$A:$A, [1]PHYCOCYANIN!$H:$H, ""),
  IF(_xlpm.val = 0, "", _xlpm.val)
)</f>
        <v/>
      </c>
      <c r="K82" s="5" t="str">
        <f>_xlfn.LET(
  _xlpm.key, $A82 &amp; "_" &amp; TEXT(K$2, "yyyy-mm-dd"),
  _xlpm.val, _xlfn.XLOOKUP(_xlpm.key, [1]PHYCOCYANIN!$A:$A, [1]PHYCOCYANIN!$H:$H, ""),
  IF(_xlpm.val = 0, "", _xlpm.val)
)</f>
        <v/>
      </c>
      <c r="L82" s="5" t="str">
        <f>_xlfn.LET(
  _xlpm.key, $A82 &amp; "_" &amp; TEXT(L$2, "yyyy-mm-dd"),
  _xlpm.val, _xlfn.XLOOKUP(_xlpm.key, [1]PHYCOCYANIN!$A:$A, [1]PHYCOCYANIN!$H:$H, ""),
  IF(_xlpm.val = 0, "", _xlpm.val)
)</f>
        <v/>
      </c>
      <c r="M82" s="5" t="str">
        <f>_xlfn.LET(
  _xlpm.key, $A82 &amp; "_" &amp; TEXT(M$2, "yyyy-mm-dd"),
  _xlpm.val, _xlfn.XLOOKUP(_xlpm.key, [1]PHYCOCYANIN!$A:$A, [1]PHYCOCYANIN!$H:$H, ""),
  IF(_xlpm.val = 0, "", _xlpm.val)
)</f>
        <v/>
      </c>
      <c r="N82" s="5" t="str">
        <f>_xlfn.LET(
  _xlpm.key, $A82 &amp; "_" &amp; TEXT(N$2, "yyyy-mm-dd"),
  _xlpm.val, _xlfn.XLOOKUP(_xlpm.key, [1]PHYCOCYANIN!$A:$A, [1]PHYCOCYANIN!$H:$H, ""),
  IF(_xlpm.val = 0, "", _xlpm.val)
)</f>
        <v/>
      </c>
      <c r="O82" s="5" t="str">
        <f>_xlfn.LET(
  _xlpm.key, $A82 &amp; "_" &amp; TEXT(O$2, "yyyy-mm-dd"),
  _xlpm.val, _xlfn.XLOOKUP(_xlpm.key, [1]PHYCOCYANIN!$A:$A, [1]PHYCOCYANIN!$H:$H, ""),
  IF(_xlpm.val = 0, "", _xlpm.val)
)</f>
        <v/>
      </c>
      <c r="P82" s="5" t="str">
        <f>_xlfn.LET(
  _xlpm.key, $A82 &amp; "_" &amp; TEXT(P$2, "yyyy-mm-dd"),
  _xlpm.val, _xlfn.XLOOKUP(_xlpm.key, [1]PHYCOCYANIN!$A:$A, [1]PHYCOCYANIN!$H:$H, ""),
  IF(_xlpm.val = 0, "", _xlpm.val)
)</f>
        <v/>
      </c>
      <c r="Q82" s="5" t="str">
        <f>_xlfn.LET(
  _xlpm.key, $A82 &amp; "_" &amp; TEXT(Q$2, "yyyy-mm-dd"),
  _xlpm.val, _xlfn.XLOOKUP(_xlpm.key, [1]PHYCOCYANIN!$A:$A, [1]PHYCOCYANIN!$H:$H, ""),
  IF(_xlpm.val = 0, "", _xlpm.val)
)</f>
        <v/>
      </c>
      <c r="R82" s="30" t="str">
        <f>_xlfn.XLOOKUP(A82,[1]SURVEY123!$L:$L,[1]SURVEY123!$AK:$AK,"",0,-1)</f>
        <v/>
      </c>
    </row>
    <row r="83" spans="1:18">
      <c r="A83" s="3" t="s">
        <v>86</v>
      </c>
      <c r="B83" s="32" t="str">
        <f>_xlfn.XLOOKUP($A83,[1]PHYCOCYANIN!$B:$B,[1]PHYCOCYANIN!$D:$D,"",,-1)</f>
        <v/>
      </c>
      <c r="C83" s="5" t="str">
        <f>_xlfn.LET(
  _xlpm.key, $A83 &amp; "_" &amp; TEXT(C$2, "yyyy-mm-dd"),
  _xlpm.val, _xlfn.XLOOKUP(_xlpm.key, [1]PHYCOCYANIN!$A:$A, [1]PHYCOCYANIN!$H:$H, ""),
  IF(_xlpm.val = 0, "", _xlpm.val)
)</f>
        <v/>
      </c>
      <c r="D83" s="5" t="str">
        <f>_xlfn.LET(
  _xlpm.key, $A83 &amp; "_" &amp; TEXT(D$2, "yyyy-mm-dd"),
  _xlpm.val, _xlfn.XLOOKUP(_xlpm.key, [1]PHYCOCYANIN!$A:$A, [1]PHYCOCYANIN!$H:$H, ""),
  IF(_xlpm.val = 0, "", _xlpm.val)
)</f>
        <v/>
      </c>
      <c r="E83" s="5" t="str">
        <f>_xlfn.LET(
  _xlpm.key, $A83 &amp; "_" &amp; TEXT(E$2, "yyyy-mm-dd"),
  _xlpm.val, _xlfn.XLOOKUP(_xlpm.key, [1]PHYCOCYANIN!$A:$A, [1]PHYCOCYANIN!$H:$H, ""),
  IF(_xlpm.val = 0, "", _xlpm.val)
)</f>
        <v/>
      </c>
      <c r="F83" s="5" t="str">
        <f>_xlfn.LET(
  _xlpm.key, $A83 &amp; "_" &amp; TEXT(F$2, "yyyy-mm-dd"),
  _xlpm.val, _xlfn.XLOOKUP(_xlpm.key, [1]PHYCOCYANIN!$A:$A, [1]PHYCOCYANIN!$H:$H, ""),
  IF(_xlpm.val = 0, "", _xlpm.val)
)</f>
        <v/>
      </c>
      <c r="G83" s="5" t="str">
        <f>_xlfn.LET(
  _xlpm.key, $A83 &amp; "_" &amp; TEXT(G$2, "yyyy-mm-dd"),
  _xlpm.val, _xlfn.XLOOKUP(_xlpm.key, [1]PHYCOCYANIN!$A:$A, [1]PHYCOCYANIN!$H:$H, ""),
  IF(_xlpm.val = 0, "", _xlpm.val)
)</f>
        <v/>
      </c>
      <c r="H83" s="5" t="str">
        <f>_xlfn.LET(
  _xlpm.key, $A83 &amp; "_" &amp; TEXT(H$2, "yyyy-mm-dd"),
  _xlpm.val, _xlfn.XLOOKUP(_xlpm.key, [1]PHYCOCYANIN!$A:$A, [1]PHYCOCYANIN!$H:$H, ""),
  IF(_xlpm.val = 0, "", _xlpm.val)
)</f>
        <v/>
      </c>
      <c r="I83" s="5" t="str">
        <f>_xlfn.LET(
  _xlpm.key, $A83 &amp; "_" &amp; TEXT(I$2, "yyyy-mm-dd"),
  _xlpm.val, _xlfn.XLOOKUP(_xlpm.key, [1]PHYCOCYANIN!$A:$A, [1]PHYCOCYANIN!$H:$H, ""),
  IF(_xlpm.val = 0, "", _xlpm.val)
)</f>
        <v/>
      </c>
      <c r="J83" s="5" t="str">
        <f>_xlfn.LET(
  _xlpm.key, $A83 &amp; "_" &amp; TEXT(J$2, "yyyy-mm-dd"),
  _xlpm.val, _xlfn.XLOOKUP(_xlpm.key, [1]PHYCOCYANIN!$A:$A, [1]PHYCOCYANIN!$H:$H, ""),
  IF(_xlpm.val = 0, "", _xlpm.val)
)</f>
        <v/>
      </c>
      <c r="K83" s="5" t="str">
        <f>_xlfn.LET(
  _xlpm.key, $A83 &amp; "_" &amp; TEXT(K$2, "yyyy-mm-dd"),
  _xlpm.val, _xlfn.XLOOKUP(_xlpm.key, [1]PHYCOCYANIN!$A:$A, [1]PHYCOCYANIN!$H:$H, ""),
  IF(_xlpm.val = 0, "", _xlpm.val)
)</f>
        <v/>
      </c>
      <c r="L83" s="5" t="str">
        <f>_xlfn.LET(
  _xlpm.key, $A83 &amp; "_" &amp; TEXT(L$2, "yyyy-mm-dd"),
  _xlpm.val, _xlfn.XLOOKUP(_xlpm.key, [1]PHYCOCYANIN!$A:$A, [1]PHYCOCYANIN!$H:$H, ""),
  IF(_xlpm.val = 0, "", _xlpm.val)
)</f>
        <v/>
      </c>
      <c r="M83" s="5" t="str">
        <f>_xlfn.LET(
  _xlpm.key, $A83 &amp; "_" &amp; TEXT(M$2, "yyyy-mm-dd"),
  _xlpm.val, _xlfn.XLOOKUP(_xlpm.key, [1]PHYCOCYANIN!$A:$A, [1]PHYCOCYANIN!$H:$H, ""),
  IF(_xlpm.val = 0, "", _xlpm.val)
)</f>
        <v/>
      </c>
      <c r="N83" s="5" t="str">
        <f>_xlfn.LET(
  _xlpm.key, $A83 &amp; "_" &amp; TEXT(N$2, "yyyy-mm-dd"),
  _xlpm.val, _xlfn.XLOOKUP(_xlpm.key, [1]PHYCOCYANIN!$A:$A, [1]PHYCOCYANIN!$H:$H, ""),
  IF(_xlpm.val = 0, "", _xlpm.val)
)</f>
        <v/>
      </c>
      <c r="O83" s="5" t="str">
        <f>_xlfn.LET(
  _xlpm.key, $A83 &amp; "_" &amp; TEXT(O$2, "yyyy-mm-dd"),
  _xlpm.val, _xlfn.XLOOKUP(_xlpm.key, [1]PHYCOCYANIN!$A:$A, [1]PHYCOCYANIN!$H:$H, ""),
  IF(_xlpm.val = 0, "", _xlpm.val)
)</f>
        <v/>
      </c>
      <c r="P83" s="5" t="str">
        <f>_xlfn.LET(
  _xlpm.key, $A83 &amp; "_" &amp; TEXT(P$2, "yyyy-mm-dd"),
  _xlpm.val, _xlfn.XLOOKUP(_xlpm.key, [1]PHYCOCYANIN!$A:$A, [1]PHYCOCYANIN!$H:$H, ""),
  IF(_xlpm.val = 0, "", _xlpm.val)
)</f>
        <v/>
      </c>
      <c r="Q83" s="5" t="str">
        <f>_xlfn.LET(
  _xlpm.key, $A83 &amp; "_" &amp; TEXT(Q$2, "yyyy-mm-dd"),
  _xlpm.val, _xlfn.XLOOKUP(_xlpm.key, [1]PHYCOCYANIN!$A:$A, [1]PHYCOCYANIN!$H:$H, ""),
  IF(_xlpm.val = 0, "", _xlpm.val)
)</f>
        <v/>
      </c>
      <c r="R83" s="30" t="str">
        <f>_xlfn.XLOOKUP(A83,[1]SURVEY123!$L:$L,[1]SURVEY123!$AK:$AK,"",0,-1)</f>
        <v/>
      </c>
    </row>
    <row r="84" spans="1:18">
      <c r="A84" s="3" t="s">
        <v>87</v>
      </c>
      <c r="B84" s="32" t="str">
        <f>_xlfn.XLOOKUP($A84,[1]PHYCOCYANIN!$B:$B,[1]PHYCOCYANIN!$D:$D,"",,-1)</f>
        <v/>
      </c>
      <c r="C84" s="5" t="str">
        <f>_xlfn.LET(
  _xlpm.key, $A84 &amp; "_" &amp; TEXT(C$2, "yyyy-mm-dd"),
  _xlpm.val, _xlfn.XLOOKUP(_xlpm.key, [1]PHYCOCYANIN!$A:$A, [1]PHYCOCYANIN!$H:$H, ""),
  IF(_xlpm.val = 0, "", _xlpm.val)
)</f>
        <v/>
      </c>
      <c r="D84" s="5" t="str">
        <f>_xlfn.LET(
  _xlpm.key, $A84 &amp; "_" &amp; TEXT(D$2, "yyyy-mm-dd"),
  _xlpm.val, _xlfn.XLOOKUP(_xlpm.key, [1]PHYCOCYANIN!$A:$A, [1]PHYCOCYANIN!$H:$H, ""),
  IF(_xlpm.val = 0, "", _xlpm.val)
)</f>
        <v/>
      </c>
      <c r="E84" s="5" t="str">
        <f>_xlfn.LET(
  _xlpm.key, $A84 &amp; "_" &amp; TEXT(E$2, "yyyy-mm-dd"),
  _xlpm.val, _xlfn.XLOOKUP(_xlpm.key, [1]PHYCOCYANIN!$A:$A, [1]PHYCOCYANIN!$H:$H, ""),
  IF(_xlpm.val = 0, "", _xlpm.val)
)</f>
        <v/>
      </c>
      <c r="F84" s="5" t="str">
        <f>_xlfn.LET(
  _xlpm.key, $A84 &amp; "_" &amp; TEXT(F$2, "yyyy-mm-dd"),
  _xlpm.val, _xlfn.XLOOKUP(_xlpm.key, [1]PHYCOCYANIN!$A:$A, [1]PHYCOCYANIN!$H:$H, ""),
  IF(_xlpm.val = 0, "", _xlpm.val)
)</f>
        <v/>
      </c>
      <c r="G84" s="5" t="str">
        <f>_xlfn.LET(
  _xlpm.key, $A84 &amp; "_" &amp; TEXT(G$2, "yyyy-mm-dd"),
  _xlpm.val, _xlfn.XLOOKUP(_xlpm.key, [1]PHYCOCYANIN!$A:$A, [1]PHYCOCYANIN!$H:$H, ""),
  IF(_xlpm.val = 0, "", _xlpm.val)
)</f>
        <v/>
      </c>
      <c r="H84" s="5" t="str">
        <f>_xlfn.LET(
  _xlpm.key, $A84 &amp; "_" &amp; TEXT(H$2, "yyyy-mm-dd"),
  _xlpm.val, _xlfn.XLOOKUP(_xlpm.key, [1]PHYCOCYANIN!$A:$A, [1]PHYCOCYANIN!$H:$H, ""),
  IF(_xlpm.val = 0, "", _xlpm.val)
)</f>
        <v/>
      </c>
      <c r="I84" s="5" t="str">
        <f>_xlfn.LET(
  _xlpm.key, $A84 &amp; "_" &amp; TEXT(I$2, "yyyy-mm-dd"),
  _xlpm.val, _xlfn.XLOOKUP(_xlpm.key, [1]PHYCOCYANIN!$A:$A, [1]PHYCOCYANIN!$H:$H, ""),
  IF(_xlpm.val = 0, "", _xlpm.val)
)</f>
        <v/>
      </c>
      <c r="J84" s="5" t="str">
        <f>_xlfn.LET(
  _xlpm.key, $A84 &amp; "_" &amp; TEXT(J$2, "yyyy-mm-dd"),
  _xlpm.val, _xlfn.XLOOKUP(_xlpm.key, [1]PHYCOCYANIN!$A:$A, [1]PHYCOCYANIN!$H:$H, ""),
  IF(_xlpm.val = 0, "", _xlpm.val)
)</f>
        <v/>
      </c>
      <c r="K84" s="5" t="str">
        <f>_xlfn.LET(
  _xlpm.key, $A84 &amp; "_" &amp; TEXT(K$2, "yyyy-mm-dd"),
  _xlpm.val, _xlfn.XLOOKUP(_xlpm.key, [1]PHYCOCYANIN!$A:$A, [1]PHYCOCYANIN!$H:$H, ""),
  IF(_xlpm.val = 0, "", _xlpm.val)
)</f>
        <v/>
      </c>
      <c r="L84" s="5" t="str">
        <f>_xlfn.LET(
  _xlpm.key, $A84 &amp; "_" &amp; TEXT(L$2, "yyyy-mm-dd"),
  _xlpm.val, _xlfn.XLOOKUP(_xlpm.key, [1]PHYCOCYANIN!$A:$A, [1]PHYCOCYANIN!$H:$H, ""),
  IF(_xlpm.val = 0, "", _xlpm.val)
)</f>
        <v/>
      </c>
      <c r="M84" s="5" t="str">
        <f>_xlfn.LET(
  _xlpm.key, $A84 &amp; "_" &amp; TEXT(M$2, "yyyy-mm-dd"),
  _xlpm.val, _xlfn.XLOOKUP(_xlpm.key, [1]PHYCOCYANIN!$A:$A, [1]PHYCOCYANIN!$H:$H, ""),
  IF(_xlpm.val = 0, "", _xlpm.val)
)</f>
        <v/>
      </c>
      <c r="N84" s="5" t="str">
        <f>_xlfn.LET(
  _xlpm.key, $A84 &amp; "_" &amp; TEXT(N$2, "yyyy-mm-dd"),
  _xlpm.val, _xlfn.XLOOKUP(_xlpm.key, [1]PHYCOCYANIN!$A:$A, [1]PHYCOCYANIN!$H:$H, ""),
  IF(_xlpm.val = 0, "", _xlpm.val)
)</f>
        <v/>
      </c>
      <c r="O84" s="5" t="str">
        <f>_xlfn.LET(
  _xlpm.key, $A84 &amp; "_" &amp; TEXT(O$2, "yyyy-mm-dd"),
  _xlpm.val, _xlfn.XLOOKUP(_xlpm.key, [1]PHYCOCYANIN!$A:$A, [1]PHYCOCYANIN!$H:$H, ""),
  IF(_xlpm.val = 0, "", _xlpm.val)
)</f>
        <v/>
      </c>
      <c r="P84" s="5" t="str">
        <f>_xlfn.LET(
  _xlpm.key, $A84 &amp; "_" &amp; TEXT(P$2, "yyyy-mm-dd"),
  _xlpm.val, _xlfn.XLOOKUP(_xlpm.key, [1]PHYCOCYANIN!$A:$A, [1]PHYCOCYANIN!$H:$H, ""),
  IF(_xlpm.val = 0, "", _xlpm.val)
)</f>
        <v/>
      </c>
      <c r="Q84" s="5" t="str">
        <f>_xlfn.LET(
  _xlpm.key, $A84 &amp; "_" &amp; TEXT(Q$2, "yyyy-mm-dd"),
  _xlpm.val, _xlfn.XLOOKUP(_xlpm.key, [1]PHYCOCYANIN!$A:$A, [1]PHYCOCYANIN!$H:$H, ""),
  IF(_xlpm.val = 0, "", _xlpm.val)
)</f>
        <v/>
      </c>
      <c r="R84" s="30" t="str">
        <f>_xlfn.XLOOKUP(A84,[1]SURVEY123!$L:$L,[1]SURVEY123!$AK:$AK,"",0,-1)</f>
        <v/>
      </c>
    </row>
    <row r="85" spans="1:18">
      <c r="A85" s="3" t="s">
        <v>88</v>
      </c>
      <c r="B85" s="32" t="str">
        <f>_xlfn.XLOOKUP($A85,[1]PHYCOCYANIN!$B:$B,[1]PHYCOCYANIN!$D:$D,"",,-1)</f>
        <v/>
      </c>
      <c r="C85" s="5" t="str">
        <f>_xlfn.LET(
  _xlpm.key, $A85 &amp; "_" &amp; TEXT(C$2, "yyyy-mm-dd"),
  _xlpm.val, _xlfn.XLOOKUP(_xlpm.key, [1]PHYCOCYANIN!$A:$A, [1]PHYCOCYANIN!$H:$H, ""),
  IF(_xlpm.val = 0, "", _xlpm.val)
)</f>
        <v/>
      </c>
      <c r="D85" s="5" t="str">
        <f>_xlfn.LET(
  _xlpm.key, $A85 &amp; "_" &amp; TEXT(D$2, "yyyy-mm-dd"),
  _xlpm.val, _xlfn.XLOOKUP(_xlpm.key, [1]PHYCOCYANIN!$A:$A, [1]PHYCOCYANIN!$H:$H, ""),
  IF(_xlpm.val = 0, "", _xlpm.val)
)</f>
        <v/>
      </c>
      <c r="E85" s="5" t="str">
        <f>_xlfn.LET(
  _xlpm.key, $A85 &amp; "_" &amp; TEXT(E$2, "yyyy-mm-dd"),
  _xlpm.val, _xlfn.XLOOKUP(_xlpm.key, [1]PHYCOCYANIN!$A:$A, [1]PHYCOCYANIN!$H:$H, ""),
  IF(_xlpm.val = 0, "", _xlpm.val)
)</f>
        <v/>
      </c>
      <c r="F85" s="5" t="str">
        <f>_xlfn.LET(
  _xlpm.key, $A85 &amp; "_" &amp; TEXT(F$2, "yyyy-mm-dd"),
  _xlpm.val, _xlfn.XLOOKUP(_xlpm.key, [1]PHYCOCYANIN!$A:$A, [1]PHYCOCYANIN!$H:$H, ""),
  IF(_xlpm.val = 0, "", _xlpm.val)
)</f>
        <v/>
      </c>
      <c r="G85" s="5" t="str">
        <f>_xlfn.LET(
  _xlpm.key, $A85 &amp; "_" &amp; TEXT(G$2, "yyyy-mm-dd"),
  _xlpm.val, _xlfn.XLOOKUP(_xlpm.key, [1]PHYCOCYANIN!$A:$A, [1]PHYCOCYANIN!$H:$H, ""),
  IF(_xlpm.val = 0, "", _xlpm.val)
)</f>
        <v/>
      </c>
      <c r="H85" s="5" t="str">
        <f>_xlfn.LET(
  _xlpm.key, $A85 &amp; "_" &amp; TEXT(H$2, "yyyy-mm-dd"),
  _xlpm.val, _xlfn.XLOOKUP(_xlpm.key, [1]PHYCOCYANIN!$A:$A, [1]PHYCOCYANIN!$H:$H, ""),
  IF(_xlpm.val = 0, "", _xlpm.val)
)</f>
        <v/>
      </c>
      <c r="I85" s="5" t="str">
        <f>_xlfn.LET(
  _xlpm.key, $A85 &amp; "_" &amp; TEXT(I$2, "yyyy-mm-dd"),
  _xlpm.val, _xlfn.XLOOKUP(_xlpm.key, [1]PHYCOCYANIN!$A:$A, [1]PHYCOCYANIN!$H:$H, ""),
  IF(_xlpm.val = 0, "", _xlpm.val)
)</f>
        <v/>
      </c>
      <c r="J85" s="5" t="str">
        <f>_xlfn.LET(
  _xlpm.key, $A85 &amp; "_" &amp; TEXT(J$2, "yyyy-mm-dd"),
  _xlpm.val, _xlfn.XLOOKUP(_xlpm.key, [1]PHYCOCYANIN!$A:$A, [1]PHYCOCYANIN!$H:$H, ""),
  IF(_xlpm.val = 0, "", _xlpm.val)
)</f>
        <v/>
      </c>
      <c r="K85" s="5" t="str">
        <f>_xlfn.LET(
  _xlpm.key, $A85 &amp; "_" &amp; TEXT(K$2, "yyyy-mm-dd"),
  _xlpm.val, _xlfn.XLOOKUP(_xlpm.key, [1]PHYCOCYANIN!$A:$A, [1]PHYCOCYANIN!$H:$H, ""),
  IF(_xlpm.val = 0, "", _xlpm.val)
)</f>
        <v/>
      </c>
      <c r="L85" s="5" t="str">
        <f>_xlfn.LET(
  _xlpm.key, $A85 &amp; "_" &amp; TEXT(L$2, "yyyy-mm-dd"),
  _xlpm.val, _xlfn.XLOOKUP(_xlpm.key, [1]PHYCOCYANIN!$A:$A, [1]PHYCOCYANIN!$H:$H, ""),
  IF(_xlpm.val = 0, "", _xlpm.val)
)</f>
        <v/>
      </c>
      <c r="M85" s="5" t="str">
        <f>_xlfn.LET(
  _xlpm.key, $A85 &amp; "_" &amp; TEXT(M$2, "yyyy-mm-dd"),
  _xlpm.val, _xlfn.XLOOKUP(_xlpm.key, [1]PHYCOCYANIN!$A:$A, [1]PHYCOCYANIN!$H:$H, ""),
  IF(_xlpm.val = 0, "", _xlpm.val)
)</f>
        <v/>
      </c>
      <c r="N85" s="5" t="str">
        <f>_xlfn.LET(
  _xlpm.key, $A85 &amp; "_" &amp; TEXT(N$2, "yyyy-mm-dd"),
  _xlpm.val, _xlfn.XLOOKUP(_xlpm.key, [1]PHYCOCYANIN!$A:$A, [1]PHYCOCYANIN!$H:$H, ""),
  IF(_xlpm.val = 0, "", _xlpm.val)
)</f>
        <v/>
      </c>
      <c r="O85" s="5" t="str">
        <f>_xlfn.LET(
  _xlpm.key, $A85 &amp; "_" &amp; TEXT(O$2, "yyyy-mm-dd"),
  _xlpm.val, _xlfn.XLOOKUP(_xlpm.key, [1]PHYCOCYANIN!$A:$A, [1]PHYCOCYANIN!$H:$H, ""),
  IF(_xlpm.val = 0, "", _xlpm.val)
)</f>
        <v/>
      </c>
      <c r="P85" s="5" t="str">
        <f>_xlfn.LET(
  _xlpm.key, $A85 &amp; "_" &amp; TEXT(P$2, "yyyy-mm-dd"),
  _xlpm.val, _xlfn.XLOOKUP(_xlpm.key, [1]PHYCOCYANIN!$A:$A, [1]PHYCOCYANIN!$H:$H, ""),
  IF(_xlpm.val = 0, "", _xlpm.val)
)</f>
        <v/>
      </c>
      <c r="Q85" s="5" t="str">
        <f>_xlfn.LET(
  _xlpm.key, $A85 &amp; "_" &amp; TEXT(Q$2, "yyyy-mm-dd"),
  _xlpm.val, _xlfn.XLOOKUP(_xlpm.key, [1]PHYCOCYANIN!$A:$A, [1]PHYCOCYANIN!$H:$H, ""),
  IF(_xlpm.val = 0, "", _xlpm.val)
)</f>
        <v/>
      </c>
      <c r="R85" s="30" t="str">
        <f>_xlfn.XLOOKUP(A85,[1]SURVEY123!$L:$L,[1]SURVEY123!$AK:$AK,"",0,-1)</f>
        <v/>
      </c>
    </row>
    <row r="86" spans="1:18">
      <c r="A86" s="3" t="s">
        <v>89</v>
      </c>
      <c r="B86" s="32" t="str">
        <f>_xlfn.XLOOKUP($A86,[1]PHYCOCYANIN!$B:$B,[1]PHYCOCYANIN!$D:$D,"",,-1)</f>
        <v/>
      </c>
      <c r="C86" s="5" t="str">
        <f>_xlfn.LET(
  _xlpm.key, $A86 &amp; "_" &amp; TEXT(C$2, "yyyy-mm-dd"),
  _xlpm.val, _xlfn.XLOOKUP(_xlpm.key, [1]PHYCOCYANIN!$A:$A, [1]PHYCOCYANIN!$H:$H, ""),
  IF(_xlpm.val = 0, "", _xlpm.val)
)</f>
        <v/>
      </c>
      <c r="D86" s="5" t="str">
        <f>_xlfn.LET(
  _xlpm.key, $A86 &amp; "_" &amp; TEXT(D$2, "yyyy-mm-dd"),
  _xlpm.val, _xlfn.XLOOKUP(_xlpm.key, [1]PHYCOCYANIN!$A:$A, [1]PHYCOCYANIN!$H:$H, ""),
  IF(_xlpm.val = 0, "", _xlpm.val)
)</f>
        <v/>
      </c>
      <c r="E86" s="5" t="str">
        <f>_xlfn.LET(
  _xlpm.key, $A86 &amp; "_" &amp; TEXT(E$2, "yyyy-mm-dd"),
  _xlpm.val, _xlfn.XLOOKUP(_xlpm.key, [1]PHYCOCYANIN!$A:$A, [1]PHYCOCYANIN!$H:$H, ""),
  IF(_xlpm.val = 0, "", _xlpm.val)
)</f>
        <v/>
      </c>
      <c r="F86" s="5" t="str">
        <f>_xlfn.LET(
  _xlpm.key, $A86 &amp; "_" &amp; TEXT(F$2, "yyyy-mm-dd"),
  _xlpm.val, _xlfn.XLOOKUP(_xlpm.key, [1]PHYCOCYANIN!$A:$A, [1]PHYCOCYANIN!$H:$H, ""),
  IF(_xlpm.val = 0, "", _xlpm.val)
)</f>
        <v/>
      </c>
      <c r="G86" s="5" t="str">
        <f>_xlfn.LET(
  _xlpm.key, $A86 &amp; "_" &amp; TEXT(G$2, "yyyy-mm-dd"),
  _xlpm.val, _xlfn.XLOOKUP(_xlpm.key, [1]PHYCOCYANIN!$A:$A, [1]PHYCOCYANIN!$H:$H, ""),
  IF(_xlpm.val = 0, "", _xlpm.val)
)</f>
        <v/>
      </c>
      <c r="H86" s="5" t="str">
        <f>_xlfn.LET(
  _xlpm.key, $A86 &amp; "_" &amp; TEXT(H$2, "yyyy-mm-dd"),
  _xlpm.val, _xlfn.XLOOKUP(_xlpm.key, [1]PHYCOCYANIN!$A:$A, [1]PHYCOCYANIN!$H:$H, ""),
  IF(_xlpm.val = 0, "", _xlpm.val)
)</f>
        <v/>
      </c>
      <c r="I86" s="5" t="str">
        <f>_xlfn.LET(
  _xlpm.key, $A86 &amp; "_" &amp; TEXT(I$2, "yyyy-mm-dd"),
  _xlpm.val, _xlfn.XLOOKUP(_xlpm.key, [1]PHYCOCYANIN!$A:$A, [1]PHYCOCYANIN!$H:$H, ""),
  IF(_xlpm.val = 0, "", _xlpm.val)
)</f>
        <v/>
      </c>
      <c r="J86" s="5" t="str">
        <f>_xlfn.LET(
  _xlpm.key, $A86 &amp; "_" &amp; TEXT(J$2, "yyyy-mm-dd"),
  _xlpm.val, _xlfn.XLOOKUP(_xlpm.key, [1]PHYCOCYANIN!$A:$A, [1]PHYCOCYANIN!$H:$H, ""),
  IF(_xlpm.val = 0, "", _xlpm.val)
)</f>
        <v/>
      </c>
      <c r="K86" s="5" t="str">
        <f>_xlfn.LET(
  _xlpm.key, $A86 &amp; "_" &amp; TEXT(K$2, "yyyy-mm-dd"),
  _xlpm.val, _xlfn.XLOOKUP(_xlpm.key, [1]PHYCOCYANIN!$A:$A, [1]PHYCOCYANIN!$H:$H, ""),
  IF(_xlpm.val = 0, "", _xlpm.val)
)</f>
        <v/>
      </c>
      <c r="L86" s="5" t="str">
        <f>_xlfn.LET(
  _xlpm.key, $A86 &amp; "_" &amp; TEXT(L$2, "yyyy-mm-dd"),
  _xlpm.val, _xlfn.XLOOKUP(_xlpm.key, [1]PHYCOCYANIN!$A:$A, [1]PHYCOCYANIN!$H:$H, ""),
  IF(_xlpm.val = 0, "", _xlpm.val)
)</f>
        <v/>
      </c>
      <c r="M86" s="5" t="str">
        <f>_xlfn.LET(
  _xlpm.key, $A86 &amp; "_" &amp; TEXT(M$2, "yyyy-mm-dd"),
  _xlpm.val, _xlfn.XLOOKUP(_xlpm.key, [1]PHYCOCYANIN!$A:$A, [1]PHYCOCYANIN!$H:$H, ""),
  IF(_xlpm.val = 0, "", _xlpm.val)
)</f>
        <v/>
      </c>
      <c r="N86" s="5" t="str">
        <f>_xlfn.LET(
  _xlpm.key, $A86 &amp; "_" &amp; TEXT(N$2, "yyyy-mm-dd"),
  _xlpm.val, _xlfn.XLOOKUP(_xlpm.key, [1]PHYCOCYANIN!$A:$A, [1]PHYCOCYANIN!$H:$H, ""),
  IF(_xlpm.val = 0, "", _xlpm.val)
)</f>
        <v/>
      </c>
      <c r="O86" s="5" t="str">
        <f>_xlfn.LET(
  _xlpm.key, $A86 &amp; "_" &amp; TEXT(O$2, "yyyy-mm-dd"),
  _xlpm.val, _xlfn.XLOOKUP(_xlpm.key, [1]PHYCOCYANIN!$A:$A, [1]PHYCOCYANIN!$H:$H, ""),
  IF(_xlpm.val = 0, "", _xlpm.val)
)</f>
        <v/>
      </c>
      <c r="P86" s="5" t="str">
        <f>_xlfn.LET(
  _xlpm.key, $A86 &amp; "_" &amp; TEXT(P$2, "yyyy-mm-dd"),
  _xlpm.val, _xlfn.XLOOKUP(_xlpm.key, [1]PHYCOCYANIN!$A:$A, [1]PHYCOCYANIN!$H:$H, ""),
  IF(_xlpm.val = 0, "", _xlpm.val)
)</f>
        <v/>
      </c>
      <c r="Q86" s="5" t="str">
        <f>_xlfn.LET(
  _xlpm.key, $A86 &amp; "_" &amp; TEXT(Q$2, "yyyy-mm-dd"),
  _xlpm.val, _xlfn.XLOOKUP(_xlpm.key, [1]PHYCOCYANIN!$A:$A, [1]PHYCOCYANIN!$H:$H, ""),
  IF(_xlpm.val = 0, "", _xlpm.val)
)</f>
        <v/>
      </c>
      <c r="R86" s="30" t="str">
        <f>_xlfn.XLOOKUP(A86,[1]SURVEY123!$L:$L,[1]SURVEY123!$AK:$AK,"",0,-1)</f>
        <v/>
      </c>
    </row>
    <row r="87" spans="1:18">
      <c r="A87" s="3" t="s">
        <v>90</v>
      </c>
      <c r="B87" s="32" t="str">
        <f>_xlfn.XLOOKUP($A87,[1]PHYCOCYANIN!$B:$B,[1]PHYCOCYANIN!$D:$D,"",,-1)</f>
        <v/>
      </c>
      <c r="C87" s="5" t="str">
        <f>_xlfn.LET(
  _xlpm.key, $A87 &amp; "_" &amp; TEXT(C$2, "yyyy-mm-dd"),
  _xlpm.val, _xlfn.XLOOKUP(_xlpm.key, [1]PHYCOCYANIN!$A:$A, [1]PHYCOCYANIN!$H:$H, ""),
  IF(_xlpm.val = 0, "", _xlpm.val)
)</f>
        <v/>
      </c>
      <c r="D87" s="5" t="str">
        <f>_xlfn.LET(
  _xlpm.key, $A87 &amp; "_" &amp; TEXT(D$2, "yyyy-mm-dd"),
  _xlpm.val, _xlfn.XLOOKUP(_xlpm.key, [1]PHYCOCYANIN!$A:$A, [1]PHYCOCYANIN!$H:$H, ""),
  IF(_xlpm.val = 0, "", _xlpm.val)
)</f>
        <v/>
      </c>
      <c r="E87" s="5" t="str">
        <f>_xlfn.LET(
  _xlpm.key, $A87 &amp; "_" &amp; TEXT(E$2, "yyyy-mm-dd"),
  _xlpm.val, _xlfn.XLOOKUP(_xlpm.key, [1]PHYCOCYANIN!$A:$A, [1]PHYCOCYANIN!$H:$H, ""),
  IF(_xlpm.val = 0, "", _xlpm.val)
)</f>
        <v/>
      </c>
      <c r="F87" s="5" t="str">
        <f>_xlfn.LET(
  _xlpm.key, $A87 &amp; "_" &amp; TEXT(F$2, "yyyy-mm-dd"),
  _xlpm.val, _xlfn.XLOOKUP(_xlpm.key, [1]PHYCOCYANIN!$A:$A, [1]PHYCOCYANIN!$H:$H, ""),
  IF(_xlpm.val = 0, "", _xlpm.val)
)</f>
        <v/>
      </c>
      <c r="G87" s="5" t="str">
        <f>_xlfn.LET(
  _xlpm.key, $A87 &amp; "_" &amp; TEXT(G$2, "yyyy-mm-dd"),
  _xlpm.val, _xlfn.XLOOKUP(_xlpm.key, [1]PHYCOCYANIN!$A:$A, [1]PHYCOCYANIN!$H:$H, ""),
  IF(_xlpm.val = 0, "", _xlpm.val)
)</f>
        <v/>
      </c>
      <c r="H87" s="5" t="str">
        <f>_xlfn.LET(
  _xlpm.key, $A87 &amp; "_" &amp; TEXT(H$2, "yyyy-mm-dd"),
  _xlpm.val, _xlfn.XLOOKUP(_xlpm.key, [1]PHYCOCYANIN!$A:$A, [1]PHYCOCYANIN!$H:$H, ""),
  IF(_xlpm.val = 0, "", _xlpm.val)
)</f>
        <v/>
      </c>
      <c r="I87" s="5" t="str">
        <f>_xlfn.LET(
  _xlpm.key, $A87 &amp; "_" &amp; TEXT(I$2, "yyyy-mm-dd"),
  _xlpm.val, _xlfn.XLOOKUP(_xlpm.key, [1]PHYCOCYANIN!$A:$A, [1]PHYCOCYANIN!$H:$H, ""),
  IF(_xlpm.val = 0, "", _xlpm.val)
)</f>
        <v/>
      </c>
      <c r="J87" s="5" t="str">
        <f>_xlfn.LET(
  _xlpm.key, $A87 &amp; "_" &amp; TEXT(J$2, "yyyy-mm-dd"),
  _xlpm.val, _xlfn.XLOOKUP(_xlpm.key, [1]PHYCOCYANIN!$A:$A, [1]PHYCOCYANIN!$H:$H, ""),
  IF(_xlpm.val = 0, "", _xlpm.val)
)</f>
        <v/>
      </c>
      <c r="K87" s="5" t="str">
        <f>_xlfn.LET(
  _xlpm.key, $A87 &amp; "_" &amp; TEXT(K$2, "yyyy-mm-dd"),
  _xlpm.val, _xlfn.XLOOKUP(_xlpm.key, [1]PHYCOCYANIN!$A:$A, [1]PHYCOCYANIN!$H:$H, ""),
  IF(_xlpm.val = 0, "", _xlpm.val)
)</f>
        <v/>
      </c>
      <c r="L87" s="5" t="str">
        <f>_xlfn.LET(
  _xlpm.key, $A87 &amp; "_" &amp; TEXT(L$2, "yyyy-mm-dd"),
  _xlpm.val, _xlfn.XLOOKUP(_xlpm.key, [1]PHYCOCYANIN!$A:$A, [1]PHYCOCYANIN!$H:$H, ""),
  IF(_xlpm.val = 0, "", _xlpm.val)
)</f>
        <v/>
      </c>
      <c r="M87" s="5" t="str">
        <f>_xlfn.LET(
  _xlpm.key, $A87 &amp; "_" &amp; TEXT(M$2, "yyyy-mm-dd"),
  _xlpm.val, _xlfn.XLOOKUP(_xlpm.key, [1]PHYCOCYANIN!$A:$A, [1]PHYCOCYANIN!$H:$H, ""),
  IF(_xlpm.val = 0, "", _xlpm.val)
)</f>
        <v/>
      </c>
      <c r="N87" s="5" t="str">
        <f>_xlfn.LET(
  _xlpm.key, $A87 &amp; "_" &amp; TEXT(N$2, "yyyy-mm-dd"),
  _xlpm.val, _xlfn.XLOOKUP(_xlpm.key, [1]PHYCOCYANIN!$A:$A, [1]PHYCOCYANIN!$H:$H, ""),
  IF(_xlpm.val = 0, "", _xlpm.val)
)</f>
        <v/>
      </c>
      <c r="O87" s="5" t="str">
        <f>_xlfn.LET(
  _xlpm.key, $A87 &amp; "_" &amp; TEXT(O$2, "yyyy-mm-dd"),
  _xlpm.val, _xlfn.XLOOKUP(_xlpm.key, [1]PHYCOCYANIN!$A:$A, [1]PHYCOCYANIN!$H:$H, ""),
  IF(_xlpm.val = 0, "", _xlpm.val)
)</f>
        <v/>
      </c>
      <c r="P87" s="5" t="str">
        <f>_xlfn.LET(
  _xlpm.key, $A87 &amp; "_" &amp; TEXT(P$2, "yyyy-mm-dd"),
  _xlpm.val, _xlfn.XLOOKUP(_xlpm.key, [1]PHYCOCYANIN!$A:$A, [1]PHYCOCYANIN!$H:$H, ""),
  IF(_xlpm.val = 0, "", _xlpm.val)
)</f>
        <v/>
      </c>
      <c r="Q87" s="5" t="str">
        <f>_xlfn.LET(
  _xlpm.key, $A87 &amp; "_" &amp; TEXT(Q$2, "yyyy-mm-dd"),
  _xlpm.val, _xlfn.XLOOKUP(_xlpm.key, [1]PHYCOCYANIN!$A:$A, [1]PHYCOCYANIN!$H:$H, ""),
  IF(_xlpm.val = 0, "", _xlpm.val)
)</f>
        <v/>
      </c>
      <c r="R87" s="30" t="str">
        <f>_xlfn.XLOOKUP(A87,[1]SURVEY123!$L:$L,[1]SURVEY123!$AK:$AK,"",0,-1)</f>
        <v/>
      </c>
    </row>
    <row r="88" spans="1:18">
      <c r="A88" s="3" t="s">
        <v>91</v>
      </c>
      <c r="B88" s="32" t="str">
        <f>_xlfn.XLOOKUP($A88,[1]PHYCOCYANIN!$B:$B,[1]PHYCOCYANIN!$D:$D,"",,-1)</f>
        <v/>
      </c>
      <c r="C88" s="5" t="str">
        <f>_xlfn.LET(
  _xlpm.key, $A88 &amp; "_" &amp; TEXT(C$2, "yyyy-mm-dd"),
  _xlpm.val, _xlfn.XLOOKUP(_xlpm.key, [1]PHYCOCYANIN!$A:$A, [1]PHYCOCYANIN!$H:$H, ""),
  IF(_xlpm.val = 0, "", _xlpm.val)
)</f>
        <v/>
      </c>
      <c r="D88" s="5" t="str">
        <f>_xlfn.LET(
  _xlpm.key, $A88 &amp; "_" &amp; TEXT(D$2, "yyyy-mm-dd"),
  _xlpm.val, _xlfn.XLOOKUP(_xlpm.key, [1]PHYCOCYANIN!$A:$A, [1]PHYCOCYANIN!$H:$H, ""),
  IF(_xlpm.val = 0, "", _xlpm.val)
)</f>
        <v/>
      </c>
      <c r="E88" s="5" t="str">
        <f>_xlfn.LET(
  _xlpm.key, $A88 &amp; "_" &amp; TEXT(E$2, "yyyy-mm-dd"),
  _xlpm.val, _xlfn.XLOOKUP(_xlpm.key, [1]PHYCOCYANIN!$A:$A, [1]PHYCOCYANIN!$H:$H, ""),
  IF(_xlpm.val = 0, "", _xlpm.val)
)</f>
        <v/>
      </c>
      <c r="F88" s="5" t="str">
        <f>_xlfn.LET(
  _xlpm.key, $A88 &amp; "_" &amp; TEXT(F$2, "yyyy-mm-dd"),
  _xlpm.val, _xlfn.XLOOKUP(_xlpm.key, [1]PHYCOCYANIN!$A:$A, [1]PHYCOCYANIN!$H:$H, ""),
  IF(_xlpm.val = 0, "", _xlpm.val)
)</f>
        <v/>
      </c>
      <c r="G88" s="5" t="str">
        <f>_xlfn.LET(
  _xlpm.key, $A88 &amp; "_" &amp; TEXT(G$2, "yyyy-mm-dd"),
  _xlpm.val, _xlfn.XLOOKUP(_xlpm.key, [1]PHYCOCYANIN!$A:$A, [1]PHYCOCYANIN!$H:$H, ""),
  IF(_xlpm.val = 0, "", _xlpm.val)
)</f>
        <v/>
      </c>
      <c r="H88" s="5" t="str">
        <f>_xlfn.LET(
  _xlpm.key, $A88 &amp; "_" &amp; TEXT(H$2, "yyyy-mm-dd"),
  _xlpm.val, _xlfn.XLOOKUP(_xlpm.key, [1]PHYCOCYANIN!$A:$A, [1]PHYCOCYANIN!$H:$H, ""),
  IF(_xlpm.val = 0, "", _xlpm.val)
)</f>
        <v/>
      </c>
      <c r="I88" s="5" t="str">
        <f>_xlfn.LET(
  _xlpm.key, $A88 &amp; "_" &amp; TEXT(I$2, "yyyy-mm-dd"),
  _xlpm.val, _xlfn.XLOOKUP(_xlpm.key, [1]PHYCOCYANIN!$A:$A, [1]PHYCOCYANIN!$H:$H, ""),
  IF(_xlpm.val = 0, "", _xlpm.val)
)</f>
        <v/>
      </c>
      <c r="J88" s="5" t="str">
        <f>_xlfn.LET(
  _xlpm.key, $A88 &amp; "_" &amp; TEXT(J$2, "yyyy-mm-dd"),
  _xlpm.val, _xlfn.XLOOKUP(_xlpm.key, [1]PHYCOCYANIN!$A:$A, [1]PHYCOCYANIN!$H:$H, ""),
  IF(_xlpm.val = 0, "", _xlpm.val)
)</f>
        <v/>
      </c>
      <c r="K88" s="5" t="str">
        <f>_xlfn.LET(
  _xlpm.key, $A88 &amp; "_" &amp; TEXT(K$2, "yyyy-mm-dd"),
  _xlpm.val, _xlfn.XLOOKUP(_xlpm.key, [1]PHYCOCYANIN!$A:$A, [1]PHYCOCYANIN!$H:$H, ""),
  IF(_xlpm.val = 0, "", _xlpm.val)
)</f>
        <v/>
      </c>
      <c r="L88" s="5" t="str">
        <f>_xlfn.LET(
  _xlpm.key, $A88 &amp; "_" &amp; TEXT(L$2, "yyyy-mm-dd"),
  _xlpm.val, _xlfn.XLOOKUP(_xlpm.key, [1]PHYCOCYANIN!$A:$A, [1]PHYCOCYANIN!$H:$H, ""),
  IF(_xlpm.val = 0, "", _xlpm.val)
)</f>
        <v/>
      </c>
      <c r="M88" s="5" t="str">
        <f>_xlfn.LET(
  _xlpm.key, $A88 &amp; "_" &amp; TEXT(M$2, "yyyy-mm-dd"),
  _xlpm.val, _xlfn.XLOOKUP(_xlpm.key, [1]PHYCOCYANIN!$A:$A, [1]PHYCOCYANIN!$H:$H, ""),
  IF(_xlpm.val = 0, "", _xlpm.val)
)</f>
        <v/>
      </c>
      <c r="N88" s="5" t="str">
        <f>_xlfn.LET(
  _xlpm.key, $A88 &amp; "_" &amp; TEXT(N$2, "yyyy-mm-dd"),
  _xlpm.val, _xlfn.XLOOKUP(_xlpm.key, [1]PHYCOCYANIN!$A:$A, [1]PHYCOCYANIN!$H:$H, ""),
  IF(_xlpm.val = 0, "", _xlpm.val)
)</f>
        <v/>
      </c>
      <c r="O88" s="5" t="str">
        <f>_xlfn.LET(
  _xlpm.key, $A88 &amp; "_" &amp; TEXT(O$2, "yyyy-mm-dd"),
  _xlpm.val, _xlfn.XLOOKUP(_xlpm.key, [1]PHYCOCYANIN!$A:$A, [1]PHYCOCYANIN!$H:$H, ""),
  IF(_xlpm.val = 0, "", _xlpm.val)
)</f>
        <v/>
      </c>
      <c r="P88" s="5" t="str">
        <f>_xlfn.LET(
  _xlpm.key, $A88 &amp; "_" &amp; TEXT(P$2, "yyyy-mm-dd"),
  _xlpm.val, _xlfn.XLOOKUP(_xlpm.key, [1]PHYCOCYANIN!$A:$A, [1]PHYCOCYANIN!$H:$H, ""),
  IF(_xlpm.val = 0, "", _xlpm.val)
)</f>
        <v/>
      </c>
      <c r="Q88" s="5" t="str">
        <f>_xlfn.LET(
  _xlpm.key, $A88 &amp; "_" &amp; TEXT(Q$2, "yyyy-mm-dd"),
  _xlpm.val, _xlfn.XLOOKUP(_xlpm.key, [1]PHYCOCYANIN!$A:$A, [1]PHYCOCYANIN!$H:$H, ""),
  IF(_xlpm.val = 0, "", _xlpm.val)
)</f>
        <v/>
      </c>
      <c r="R88" s="30" t="str">
        <f>_xlfn.XLOOKUP(A88,[1]SURVEY123!$L:$L,[1]SURVEY123!$AK:$AK,"",0,-1)</f>
        <v/>
      </c>
    </row>
    <row r="89" spans="1:18">
      <c r="A89" s="3" t="s">
        <v>92</v>
      </c>
      <c r="B89" s="32" t="str">
        <f>_xlfn.XLOOKUP($A89,[1]PHYCOCYANIN!$B:$B,[1]PHYCOCYANIN!$D:$D,"",,-1)</f>
        <v/>
      </c>
      <c r="C89" s="5" t="str">
        <f>_xlfn.LET(
  _xlpm.key, $A89 &amp; "_" &amp; TEXT(C$2, "yyyy-mm-dd"),
  _xlpm.val, _xlfn.XLOOKUP(_xlpm.key, [1]PHYCOCYANIN!$A:$A, [1]PHYCOCYANIN!$H:$H, ""),
  IF(_xlpm.val = 0, "", _xlpm.val)
)</f>
        <v/>
      </c>
      <c r="D89" s="5" t="str">
        <f>_xlfn.LET(
  _xlpm.key, $A89 &amp; "_" &amp; TEXT(D$2, "yyyy-mm-dd"),
  _xlpm.val, _xlfn.XLOOKUP(_xlpm.key, [1]PHYCOCYANIN!$A:$A, [1]PHYCOCYANIN!$H:$H, ""),
  IF(_xlpm.val = 0, "", _xlpm.val)
)</f>
        <v/>
      </c>
      <c r="E89" s="5" t="str">
        <f>_xlfn.LET(
  _xlpm.key, $A89 &amp; "_" &amp; TEXT(E$2, "yyyy-mm-dd"),
  _xlpm.val, _xlfn.XLOOKUP(_xlpm.key, [1]PHYCOCYANIN!$A:$A, [1]PHYCOCYANIN!$H:$H, ""),
  IF(_xlpm.val = 0, "", _xlpm.val)
)</f>
        <v/>
      </c>
      <c r="F89" s="5" t="str">
        <f>_xlfn.LET(
  _xlpm.key, $A89 &amp; "_" &amp; TEXT(F$2, "yyyy-mm-dd"),
  _xlpm.val, _xlfn.XLOOKUP(_xlpm.key, [1]PHYCOCYANIN!$A:$A, [1]PHYCOCYANIN!$H:$H, ""),
  IF(_xlpm.val = 0, "", _xlpm.val)
)</f>
        <v/>
      </c>
      <c r="G89" s="5" t="str">
        <f>_xlfn.LET(
  _xlpm.key, $A89 &amp; "_" &amp; TEXT(G$2, "yyyy-mm-dd"),
  _xlpm.val, _xlfn.XLOOKUP(_xlpm.key, [1]PHYCOCYANIN!$A:$A, [1]PHYCOCYANIN!$H:$H, ""),
  IF(_xlpm.val = 0, "", _xlpm.val)
)</f>
        <v/>
      </c>
      <c r="H89" s="5" t="str">
        <f>_xlfn.LET(
  _xlpm.key, $A89 &amp; "_" &amp; TEXT(H$2, "yyyy-mm-dd"),
  _xlpm.val, _xlfn.XLOOKUP(_xlpm.key, [1]PHYCOCYANIN!$A:$A, [1]PHYCOCYANIN!$H:$H, ""),
  IF(_xlpm.val = 0, "", _xlpm.val)
)</f>
        <v/>
      </c>
      <c r="I89" s="5" t="str">
        <f>_xlfn.LET(
  _xlpm.key, $A89 &amp; "_" &amp; TEXT(I$2, "yyyy-mm-dd"),
  _xlpm.val, _xlfn.XLOOKUP(_xlpm.key, [1]PHYCOCYANIN!$A:$A, [1]PHYCOCYANIN!$H:$H, ""),
  IF(_xlpm.val = 0, "", _xlpm.val)
)</f>
        <v/>
      </c>
      <c r="J89" s="5" t="str">
        <f>_xlfn.LET(
  _xlpm.key, $A89 &amp; "_" &amp; TEXT(J$2, "yyyy-mm-dd"),
  _xlpm.val, _xlfn.XLOOKUP(_xlpm.key, [1]PHYCOCYANIN!$A:$A, [1]PHYCOCYANIN!$H:$H, ""),
  IF(_xlpm.val = 0, "", _xlpm.val)
)</f>
        <v/>
      </c>
      <c r="K89" s="5" t="str">
        <f>_xlfn.LET(
  _xlpm.key, $A89 &amp; "_" &amp; TEXT(K$2, "yyyy-mm-dd"),
  _xlpm.val, _xlfn.XLOOKUP(_xlpm.key, [1]PHYCOCYANIN!$A:$A, [1]PHYCOCYANIN!$H:$H, ""),
  IF(_xlpm.val = 0, "", _xlpm.val)
)</f>
        <v/>
      </c>
      <c r="L89" s="5" t="str">
        <f>_xlfn.LET(
  _xlpm.key, $A89 &amp; "_" &amp; TEXT(L$2, "yyyy-mm-dd"),
  _xlpm.val, _xlfn.XLOOKUP(_xlpm.key, [1]PHYCOCYANIN!$A:$A, [1]PHYCOCYANIN!$H:$H, ""),
  IF(_xlpm.val = 0, "", _xlpm.val)
)</f>
        <v/>
      </c>
      <c r="M89" s="5" t="str">
        <f>_xlfn.LET(
  _xlpm.key, $A89 &amp; "_" &amp; TEXT(M$2, "yyyy-mm-dd"),
  _xlpm.val, _xlfn.XLOOKUP(_xlpm.key, [1]PHYCOCYANIN!$A:$A, [1]PHYCOCYANIN!$H:$H, ""),
  IF(_xlpm.val = 0, "", _xlpm.val)
)</f>
        <v/>
      </c>
      <c r="N89" s="5" t="str">
        <f>_xlfn.LET(
  _xlpm.key, $A89 &amp; "_" &amp; TEXT(N$2, "yyyy-mm-dd"),
  _xlpm.val, _xlfn.XLOOKUP(_xlpm.key, [1]PHYCOCYANIN!$A:$A, [1]PHYCOCYANIN!$H:$H, ""),
  IF(_xlpm.val = 0, "", _xlpm.val)
)</f>
        <v/>
      </c>
      <c r="O89" s="5" t="str">
        <f>_xlfn.LET(
  _xlpm.key, $A89 &amp; "_" &amp; TEXT(O$2, "yyyy-mm-dd"),
  _xlpm.val, _xlfn.XLOOKUP(_xlpm.key, [1]PHYCOCYANIN!$A:$A, [1]PHYCOCYANIN!$H:$H, ""),
  IF(_xlpm.val = 0, "", _xlpm.val)
)</f>
        <v/>
      </c>
      <c r="P89" s="5" t="str">
        <f>_xlfn.LET(
  _xlpm.key, $A89 &amp; "_" &amp; TEXT(P$2, "yyyy-mm-dd"),
  _xlpm.val, _xlfn.XLOOKUP(_xlpm.key, [1]PHYCOCYANIN!$A:$A, [1]PHYCOCYANIN!$H:$H, ""),
  IF(_xlpm.val = 0, "", _xlpm.val)
)</f>
        <v/>
      </c>
      <c r="Q89" s="5" t="str">
        <f>_xlfn.LET(
  _xlpm.key, $A89 &amp; "_" &amp; TEXT(Q$2, "yyyy-mm-dd"),
  _xlpm.val, _xlfn.XLOOKUP(_xlpm.key, [1]PHYCOCYANIN!$A:$A, [1]PHYCOCYANIN!$H:$H, ""),
  IF(_xlpm.val = 0, "", _xlpm.val)
)</f>
        <v/>
      </c>
      <c r="R89" s="30" t="str">
        <f>_xlfn.XLOOKUP(A89,[1]SURVEY123!$L:$L,[1]SURVEY123!$AK:$AK,"",0,-1)</f>
        <v/>
      </c>
    </row>
    <row r="90" spans="1:18">
      <c r="A90" s="3" t="s">
        <v>93</v>
      </c>
      <c r="B90" s="32" t="str">
        <f>_xlfn.XLOOKUP($A90,[1]PHYCOCYANIN!$B:$B,[1]PHYCOCYANIN!$D:$D,"",,-1)</f>
        <v/>
      </c>
      <c r="C90" s="5" t="str">
        <f>_xlfn.LET(
  _xlpm.key, $A90 &amp; "_" &amp; TEXT(C$2, "yyyy-mm-dd"),
  _xlpm.val, _xlfn.XLOOKUP(_xlpm.key, [1]PHYCOCYANIN!$A:$A, [1]PHYCOCYANIN!$H:$H, ""),
  IF(_xlpm.val = 0, "", _xlpm.val)
)</f>
        <v/>
      </c>
      <c r="D90" s="5" t="str">
        <f>_xlfn.LET(
  _xlpm.key, $A90 &amp; "_" &amp; TEXT(D$2, "yyyy-mm-dd"),
  _xlpm.val, _xlfn.XLOOKUP(_xlpm.key, [1]PHYCOCYANIN!$A:$A, [1]PHYCOCYANIN!$H:$H, ""),
  IF(_xlpm.val = 0, "", _xlpm.val)
)</f>
        <v/>
      </c>
      <c r="E90" s="5" t="str">
        <f>_xlfn.LET(
  _xlpm.key, $A90 &amp; "_" &amp; TEXT(E$2, "yyyy-mm-dd"),
  _xlpm.val, _xlfn.XLOOKUP(_xlpm.key, [1]PHYCOCYANIN!$A:$A, [1]PHYCOCYANIN!$H:$H, ""),
  IF(_xlpm.val = 0, "", _xlpm.val)
)</f>
        <v/>
      </c>
      <c r="F90" s="5" t="str">
        <f>_xlfn.LET(
  _xlpm.key, $A90 &amp; "_" &amp; TEXT(F$2, "yyyy-mm-dd"),
  _xlpm.val, _xlfn.XLOOKUP(_xlpm.key, [1]PHYCOCYANIN!$A:$A, [1]PHYCOCYANIN!$H:$H, ""),
  IF(_xlpm.val = 0, "", _xlpm.val)
)</f>
        <v/>
      </c>
      <c r="G90" s="5" t="str">
        <f>_xlfn.LET(
  _xlpm.key, $A90 &amp; "_" &amp; TEXT(G$2, "yyyy-mm-dd"),
  _xlpm.val, _xlfn.XLOOKUP(_xlpm.key, [1]PHYCOCYANIN!$A:$A, [1]PHYCOCYANIN!$H:$H, ""),
  IF(_xlpm.val = 0, "", _xlpm.val)
)</f>
        <v/>
      </c>
      <c r="H90" s="5" t="str">
        <f>_xlfn.LET(
  _xlpm.key, $A90 &amp; "_" &amp; TEXT(H$2, "yyyy-mm-dd"),
  _xlpm.val, _xlfn.XLOOKUP(_xlpm.key, [1]PHYCOCYANIN!$A:$A, [1]PHYCOCYANIN!$H:$H, ""),
  IF(_xlpm.val = 0, "", _xlpm.val)
)</f>
        <v/>
      </c>
      <c r="I90" s="5" t="str">
        <f>_xlfn.LET(
  _xlpm.key, $A90 &amp; "_" &amp; TEXT(I$2, "yyyy-mm-dd"),
  _xlpm.val, _xlfn.XLOOKUP(_xlpm.key, [1]PHYCOCYANIN!$A:$A, [1]PHYCOCYANIN!$H:$H, ""),
  IF(_xlpm.val = 0, "", _xlpm.val)
)</f>
        <v/>
      </c>
      <c r="J90" s="5" t="str">
        <f>_xlfn.LET(
  _xlpm.key, $A90 &amp; "_" &amp; TEXT(J$2, "yyyy-mm-dd"),
  _xlpm.val, _xlfn.XLOOKUP(_xlpm.key, [1]PHYCOCYANIN!$A:$A, [1]PHYCOCYANIN!$H:$H, ""),
  IF(_xlpm.val = 0, "", _xlpm.val)
)</f>
        <v/>
      </c>
      <c r="K90" s="5" t="str">
        <f>_xlfn.LET(
  _xlpm.key, $A90 &amp; "_" &amp; TEXT(K$2, "yyyy-mm-dd"),
  _xlpm.val, _xlfn.XLOOKUP(_xlpm.key, [1]PHYCOCYANIN!$A:$A, [1]PHYCOCYANIN!$H:$H, ""),
  IF(_xlpm.val = 0, "", _xlpm.val)
)</f>
        <v/>
      </c>
      <c r="L90" s="5" t="str">
        <f>_xlfn.LET(
  _xlpm.key, $A90 &amp; "_" &amp; TEXT(L$2, "yyyy-mm-dd"),
  _xlpm.val, _xlfn.XLOOKUP(_xlpm.key, [1]PHYCOCYANIN!$A:$A, [1]PHYCOCYANIN!$H:$H, ""),
  IF(_xlpm.val = 0, "", _xlpm.val)
)</f>
        <v/>
      </c>
      <c r="M90" s="5" t="str">
        <f>_xlfn.LET(
  _xlpm.key, $A90 &amp; "_" &amp; TEXT(M$2, "yyyy-mm-dd"),
  _xlpm.val, _xlfn.XLOOKUP(_xlpm.key, [1]PHYCOCYANIN!$A:$A, [1]PHYCOCYANIN!$H:$H, ""),
  IF(_xlpm.val = 0, "", _xlpm.val)
)</f>
        <v/>
      </c>
      <c r="N90" s="5" t="str">
        <f>_xlfn.LET(
  _xlpm.key, $A90 &amp; "_" &amp; TEXT(N$2, "yyyy-mm-dd"),
  _xlpm.val, _xlfn.XLOOKUP(_xlpm.key, [1]PHYCOCYANIN!$A:$A, [1]PHYCOCYANIN!$H:$H, ""),
  IF(_xlpm.val = 0, "", _xlpm.val)
)</f>
        <v/>
      </c>
      <c r="O90" s="5" t="str">
        <f>_xlfn.LET(
  _xlpm.key, $A90 &amp; "_" &amp; TEXT(O$2, "yyyy-mm-dd"),
  _xlpm.val, _xlfn.XLOOKUP(_xlpm.key, [1]PHYCOCYANIN!$A:$A, [1]PHYCOCYANIN!$H:$H, ""),
  IF(_xlpm.val = 0, "", _xlpm.val)
)</f>
        <v/>
      </c>
      <c r="P90" s="5" t="str">
        <f>_xlfn.LET(
  _xlpm.key, $A90 &amp; "_" &amp; TEXT(P$2, "yyyy-mm-dd"),
  _xlpm.val, _xlfn.XLOOKUP(_xlpm.key, [1]PHYCOCYANIN!$A:$A, [1]PHYCOCYANIN!$H:$H, ""),
  IF(_xlpm.val = 0, "", _xlpm.val)
)</f>
        <v/>
      </c>
      <c r="Q90" s="5" t="str">
        <f>_xlfn.LET(
  _xlpm.key, $A90 &amp; "_" &amp; TEXT(Q$2, "yyyy-mm-dd"),
  _xlpm.val, _xlfn.XLOOKUP(_xlpm.key, [1]PHYCOCYANIN!$A:$A, [1]PHYCOCYANIN!$H:$H, ""),
  IF(_xlpm.val = 0, "", _xlpm.val)
)</f>
        <v/>
      </c>
      <c r="R90" s="30" t="str">
        <f>_xlfn.XLOOKUP(A90,[1]SURVEY123!$L:$L,[1]SURVEY123!$AK:$AK,"",0,-1)</f>
        <v/>
      </c>
    </row>
    <row r="91" spans="1:18">
      <c r="A91" s="3" t="s">
        <v>94</v>
      </c>
      <c r="B91" s="32" t="str">
        <f>_xlfn.XLOOKUP($A91,[1]PHYCOCYANIN!$B:$B,[1]PHYCOCYANIN!$D:$D,"",,-1)</f>
        <v/>
      </c>
      <c r="C91" s="5" t="str">
        <f>_xlfn.LET(
  _xlpm.key, $A91 &amp; "_" &amp; TEXT(C$2, "yyyy-mm-dd"),
  _xlpm.val, _xlfn.XLOOKUP(_xlpm.key, [1]PHYCOCYANIN!$A:$A, [1]PHYCOCYANIN!$H:$H, ""),
  IF(_xlpm.val = 0, "", _xlpm.val)
)</f>
        <v/>
      </c>
      <c r="D91" s="5" t="str">
        <f>_xlfn.LET(
  _xlpm.key, $A91 &amp; "_" &amp; TEXT(D$2, "yyyy-mm-dd"),
  _xlpm.val, _xlfn.XLOOKUP(_xlpm.key, [1]PHYCOCYANIN!$A:$A, [1]PHYCOCYANIN!$H:$H, ""),
  IF(_xlpm.val = 0, "", _xlpm.val)
)</f>
        <v/>
      </c>
      <c r="E91" s="5" t="str">
        <f>_xlfn.LET(
  _xlpm.key, $A91 &amp; "_" &amp; TEXT(E$2, "yyyy-mm-dd"),
  _xlpm.val, _xlfn.XLOOKUP(_xlpm.key, [1]PHYCOCYANIN!$A:$A, [1]PHYCOCYANIN!$H:$H, ""),
  IF(_xlpm.val = 0, "", _xlpm.val)
)</f>
        <v/>
      </c>
      <c r="F91" s="5" t="str">
        <f>_xlfn.LET(
  _xlpm.key, $A91 &amp; "_" &amp; TEXT(F$2, "yyyy-mm-dd"),
  _xlpm.val, _xlfn.XLOOKUP(_xlpm.key, [1]PHYCOCYANIN!$A:$A, [1]PHYCOCYANIN!$H:$H, ""),
  IF(_xlpm.val = 0, "", _xlpm.val)
)</f>
        <v/>
      </c>
      <c r="G91" s="5" t="str">
        <f>_xlfn.LET(
  _xlpm.key, $A91 &amp; "_" &amp; TEXT(G$2, "yyyy-mm-dd"),
  _xlpm.val, _xlfn.XLOOKUP(_xlpm.key, [1]PHYCOCYANIN!$A:$A, [1]PHYCOCYANIN!$H:$H, ""),
  IF(_xlpm.val = 0, "", _xlpm.val)
)</f>
        <v/>
      </c>
      <c r="H91" s="5" t="str">
        <f>_xlfn.LET(
  _xlpm.key, $A91 &amp; "_" &amp; TEXT(H$2, "yyyy-mm-dd"),
  _xlpm.val, _xlfn.XLOOKUP(_xlpm.key, [1]PHYCOCYANIN!$A:$A, [1]PHYCOCYANIN!$H:$H, ""),
  IF(_xlpm.val = 0, "", _xlpm.val)
)</f>
        <v/>
      </c>
      <c r="I91" s="5" t="str">
        <f>_xlfn.LET(
  _xlpm.key, $A91 &amp; "_" &amp; TEXT(I$2, "yyyy-mm-dd"),
  _xlpm.val, _xlfn.XLOOKUP(_xlpm.key, [1]PHYCOCYANIN!$A:$A, [1]PHYCOCYANIN!$H:$H, ""),
  IF(_xlpm.val = 0, "", _xlpm.val)
)</f>
        <v/>
      </c>
      <c r="J91" s="5" t="str">
        <f>_xlfn.LET(
  _xlpm.key, $A91 &amp; "_" &amp; TEXT(J$2, "yyyy-mm-dd"),
  _xlpm.val, _xlfn.XLOOKUP(_xlpm.key, [1]PHYCOCYANIN!$A:$A, [1]PHYCOCYANIN!$H:$H, ""),
  IF(_xlpm.val = 0, "", _xlpm.val)
)</f>
        <v/>
      </c>
      <c r="K91" s="5" t="str">
        <f>_xlfn.LET(
  _xlpm.key, $A91 &amp; "_" &amp; TEXT(K$2, "yyyy-mm-dd"),
  _xlpm.val, _xlfn.XLOOKUP(_xlpm.key, [1]PHYCOCYANIN!$A:$A, [1]PHYCOCYANIN!$H:$H, ""),
  IF(_xlpm.val = 0, "", _xlpm.val)
)</f>
        <v/>
      </c>
      <c r="L91" s="5" t="str">
        <f>_xlfn.LET(
  _xlpm.key, $A91 &amp; "_" &amp; TEXT(L$2, "yyyy-mm-dd"),
  _xlpm.val, _xlfn.XLOOKUP(_xlpm.key, [1]PHYCOCYANIN!$A:$A, [1]PHYCOCYANIN!$H:$H, ""),
  IF(_xlpm.val = 0, "", _xlpm.val)
)</f>
        <v/>
      </c>
      <c r="M91" s="5" t="str">
        <f>_xlfn.LET(
  _xlpm.key, $A91 &amp; "_" &amp; TEXT(M$2, "yyyy-mm-dd"),
  _xlpm.val, _xlfn.XLOOKUP(_xlpm.key, [1]PHYCOCYANIN!$A:$A, [1]PHYCOCYANIN!$H:$H, ""),
  IF(_xlpm.val = 0, "", _xlpm.val)
)</f>
        <v/>
      </c>
      <c r="N91" s="5" t="str">
        <f>_xlfn.LET(
  _xlpm.key, $A91 &amp; "_" &amp; TEXT(N$2, "yyyy-mm-dd"),
  _xlpm.val, _xlfn.XLOOKUP(_xlpm.key, [1]PHYCOCYANIN!$A:$A, [1]PHYCOCYANIN!$H:$H, ""),
  IF(_xlpm.val = 0, "", _xlpm.val)
)</f>
        <v/>
      </c>
      <c r="O91" s="5" t="str">
        <f>_xlfn.LET(
  _xlpm.key, $A91 &amp; "_" &amp; TEXT(O$2, "yyyy-mm-dd"),
  _xlpm.val, _xlfn.XLOOKUP(_xlpm.key, [1]PHYCOCYANIN!$A:$A, [1]PHYCOCYANIN!$H:$H, ""),
  IF(_xlpm.val = 0, "", _xlpm.val)
)</f>
        <v/>
      </c>
      <c r="P91" s="5" t="str">
        <f>_xlfn.LET(
  _xlpm.key, $A91 &amp; "_" &amp; TEXT(P$2, "yyyy-mm-dd"),
  _xlpm.val, _xlfn.XLOOKUP(_xlpm.key, [1]PHYCOCYANIN!$A:$A, [1]PHYCOCYANIN!$H:$H, ""),
  IF(_xlpm.val = 0, "", _xlpm.val)
)</f>
        <v/>
      </c>
      <c r="Q91" s="5" t="str">
        <f>_xlfn.LET(
  _xlpm.key, $A91 &amp; "_" &amp; TEXT(Q$2, "yyyy-mm-dd"),
  _xlpm.val, _xlfn.XLOOKUP(_xlpm.key, [1]PHYCOCYANIN!$A:$A, [1]PHYCOCYANIN!$H:$H, ""),
  IF(_xlpm.val = 0, "", _xlpm.val)
)</f>
        <v/>
      </c>
      <c r="R91" s="30" t="str">
        <f>_xlfn.XLOOKUP(A91,[1]SURVEY123!$L:$L,[1]SURVEY123!$AK:$AK,"",0,-1)</f>
        <v/>
      </c>
    </row>
    <row r="92" spans="1:18">
      <c r="A92" s="3" t="s">
        <v>95</v>
      </c>
      <c r="B92" s="32" t="str">
        <f>_xlfn.XLOOKUP($A92,[1]PHYCOCYANIN!$B:$B,[1]PHYCOCYANIN!$D:$D,"",,-1)</f>
        <v/>
      </c>
      <c r="C92" s="5" t="str">
        <f>_xlfn.LET(
  _xlpm.key, $A92 &amp; "_" &amp; TEXT(C$2, "yyyy-mm-dd"),
  _xlpm.val, _xlfn.XLOOKUP(_xlpm.key, [1]PHYCOCYANIN!$A:$A, [1]PHYCOCYANIN!$H:$H, ""),
  IF(_xlpm.val = 0, "", _xlpm.val)
)</f>
        <v/>
      </c>
      <c r="D92" s="5" t="str">
        <f>_xlfn.LET(
  _xlpm.key, $A92 &amp; "_" &amp; TEXT(D$2, "yyyy-mm-dd"),
  _xlpm.val, _xlfn.XLOOKUP(_xlpm.key, [1]PHYCOCYANIN!$A:$A, [1]PHYCOCYANIN!$H:$H, ""),
  IF(_xlpm.val = 0, "", _xlpm.val)
)</f>
        <v/>
      </c>
      <c r="E92" s="5" t="str">
        <f>_xlfn.LET(
  _xlpm.key, $A92 &amp; "_" &amp; TEXT(E$2, "yyyy-mm-dd"),
  _xlpm.val, _xlfn.XLOOKUP(_xlpm.key, [1]PHYCOCYANIN!$A:$A, [1]PHYCOCYANIN!$H:$H, ""),
  IF(_xlpm.val = 0, "", _xlpm.val)
)</f>
        <v/>
      </c>
      <c r="F92" s="5" t="str">
        <f>_xlfn.LET(
  _xlpm.key, $A92 &amp; "_" &amp; TEXT(F$2, "yyyy-mm-dd"),
  _xlpm.val, _xlfn.XLOOKUP(_xlpm.key, [1]PHYCOCYANIN!$A:$A, [1]PHYCOCYANIN!$H:$H, ""),
  IF(_xlpm.val = 0, "", _xlpm.val)
)</f>
        <v/>
      </c>
      <c r="G92" s="5" t="str">
        <f>_xlfn.LET(
  _xlpm.key, $A92 &amp; "_" &amp; TEXT(G$2, "yyyy-mm-dd"),
  _xlpm.val, _xlfn.XLOOKUP(_xlpm.key, [1]PHYCOCYANIN!$A:$A, [1]PHYCOCYANIN!$H:$H, ""),
  IF(_xlpm.val = 0, "", _xlpm.val)
)</f>
        <v/>
      </c>
      <c r="H92" s="5" t="str">
        <f>_xlfn.LET(
  _xlpm.key, $A92 &amp; "_" &amp; TEXT(H$2, "yyyy-mm-dd"),
  _xlpm.val, _xlfn.XLOOKUP(_xlpm.key, [1]PHYCOCYANIN!$A:$A, [1]PHYCOCYANIN!$H:$H, ""),
  IF(_xlpm.val = 0, "", _xlpm.val)
)</f>
        <v/>
      </c>
      <c r="I92" s="5" t="str">
        <f>_xlfn.LET(
  _xlpm.key, $A92 &amp; "_" &amp; TEXT(I$2, "yyyy-mm-dd"),
  _xlpm.val, _xlfn.XLOOKUP(_xlpm.key, [1]PHYCOCYANIN!$A:$A, [1]PHYCOCYANIN!$H:$H, ""),
  IF(_xlpm.val = 0, "", _xlpm.val)
)</f>
        <v/>
      </c>
      <c r="J92" s="5" t="str">
        <f>_xlfn.LET(
  _xlpm.key, $A92 &amp; "_" &amp; TEXT(J$2, "yyyy-mm-dd"),
  _xlpm.val, _xlfn.XLOOKUP(_xlpm.key, [1]PHYCOCYANIN!$A:$A, [1]PHYCOCYANIN!$H:$H, ""),
  IF(_xlpm.val = 0, "", _xlpm.val)
)</f>
        <v/>
      </c>
      <c r="K92" s="5" t="str">
        <f>_xlfn.LET(
  _xlpm.key, $A92 &amp; "_" &amp; TEXT(K$2, "yyyy-mm-dd"),
  _xlpm.val, _xlfn.XLOOKUP(_xlpm.key, [1]PHYCOCYANIN!$A:$A, [1]PHYCOCYANIN!$H:$H, ""),
  IF(_xlpm.val = 0, "", _xlpm.val)
)</f>
        <v/>
      </c>
      <c r="L92" s="5" t="str">
        <f>_xlfn.LET(
  _xlpm.key, $A92 &amp; "_" &amp; TEXT(L$2, "yyyy-mm-dd"),
  _xlpm.val, _xlfn.XLOOKUP(_xlpm.key, [1]PHYCOCYANIN!$A:$A, [1]PHYCOCYANIN!$H:$H, ""),
  IF(_xlpm.val = 0, "", _xlpm.val)
)</f>
        <v/>
      </c>
      <c r="M92" s="5" t="str">
        <f>_xlfn.LET(
  _xlpm.key, $A92 &amp; "_" &amp; TEXT(M$2, "yyyy-mm-dd"),
  _xlpm.val, _xlfn.XLOOKUP(_xlpm.key, [1]PHYCOCYANIN!$A:$A, [1]PHYCOCYANIN!$H:$H, ""),
  IF(_xlpm.val = 0, "", _xlpm.val)
)</f>
        <v/>
      </c>
      <c r="N92" s="5" t="str">
        <f>_xlfn.LET(
  _xlpm.key, $A92 &amp; "_" &amp; TEXT(N$2, "yyyy-mm-dd"),
  _xlpm.val, _xlfn.XLOOKUP(_xlpm.key, [1]PHYCOCYANIN!$A:$A, [1]PHYCOCYANIN!$H:$H, ""),
  IF(_xlpm.val = 0, "", _xlpm.val)
)</f>
        <v/>
      </c>
      <c r="O92" s="5" t="str">
        <f>_xlfn.LET(
  _xlpm.key, $A92 &amp; "_" &amp; TEXT(O$2, "yyyy-mm-dd"),
  _xlpm.val, _xlfn.XLOOKUP(_xlpm.key, [1]PHYCOCYANIN!$A:$A, [1]PHYCOCYANIN!$H:$H, ""),
  IF(_xlpm.val = 0, "", _xlpm.val)
)</f>
        <v/>
      </c>
      <c r="P92" s="5" t="str">
        <f>_xlfn.LET(
  _xlpm.key, $A92 &amp; "_" &amp; TEXT(P$2, "yyyy-mm-dd"),
  _xlpm.val, _xlfn.XLOOKUP(_xlpm.key, [1]PHYCOCYANIN!$A:$A, [1]PHYCOCYANIN!$H:$H, ""),
  IF(_xlpm.val = 0, "", _xlpm.val)
)</f>
        <v/>
      </c>
      <c r="Q92" s="5" t="str">
        <f>_xlfn.LET(
  _xlpm.key, $A92 &amp; "_" &amp; TEXT(Q$2, "yyyy-mm-dd"),
  _xlpm.val, _xlfn.XLOOKUP(_xlpm.key, [1]PHYCOCYANIN!$A:$A, [1]PHYCOCYANIN!$H:$H, ""),
  IF(_xlpm.val = 0, "", _xlpm.val)
)</f>
        <v/>
      </c>
      <c r="R92" s="30" t="str">
        <f>_xlfn.XLOOKUP(A92,[1]SURVEY123!$L:$L,[1]SURVEY123!$AK:$AK,"",0,-1)</f>
        <v/>
      </c>
    </row>
    <row r="93" spans="1:18">
      <c r="A93" s="3" t="s">
        <v>96</v>
      </c>
      <c r="B93" s="32" t="str">
        <f>_xlfn.XLOOKUP($A93,[1]PHYCOCYANIN!$B:$B,[1]PHYCOCYANIN!$D:$D,"",,-1)</f>
        <v/>
      </c>
      <c r="C93" s="5" t="str">
        <f>_xlfn.LET(
  _xlpm.key, $A93 &amp; "_" &amp; TEXT(C$2, "yyyy-mm-dd"),
  _xlpm.val, _xlfn.XLOOKUP(_xlpm.key, [1]PHYCOCYANIN!$A:$A, [1]PHYCOCYANIN!$H:$H, ""),
  IF(_xlpm.val = 0, "", _xlpm.val)
)</f>
        <v/>
      </c>
      <c r="D93" s="5" t="str">
        <f>_xlfn.LET(
  _xlpm.key, $A93 &amp; "_" &amp; TEXT(D$2, "yyyy-mm-dd"),
  _xlpm.val, _xlfn.XLOOKUP(_xlpm.key, [1]PHYCOCYANIN!$A:$A, [1]PHYCOCYANIN!$H:$H, ""),
  IF(_xlpm.val = 0, "", _xlpm.val)
)</f>
        <v/>
      </c>
      <c r="E93" s="5" t="str">
        <f>_xlfn.LET(
  _xlpm.key, $A93 &amp; "_" &amp; TEXT(E$2, "yyyy-mm-dd"),
  _xlpm.val, _xlfn.XLOOKUP(_xlpm.key, [1]PHYCOCYANIN!$A:$A, [1]PHYCOCYANIN!$H:$H, ""),
  IF(_xlpm.val = 0, "", _xlpm.val)
)</f>
        <v/>
      </c>
      <c r="F93" s="5" t="str">
        <f>_xlfn.LET(
  _xlpm.key, $A93 &amp; "_" &amp; TEXT(F$2, "yyyy-mm-dd"),
  _xlpm.val, _xlfn.XLOOKUP(_xlpm.key, [1]PHYCOCYANIN!$A:$A, [1]PHYCOCYANIN!$H:$H, ""),
  IF(_xlpm.val = 0, "", _xlpm.val)
)</f>
        <v/>
      </c>
      <c r="G93" s="5" t="str">
        <f>_xlfn.LET(
  _xlpm.key, $A93 &amp; "_" &amp; TEXT(G$2, "yyyy-mm-dd"),
  _xlpm.val, _xlfn.XLOOKUP(_xlpm.key, [1]PHYCOCYANIN!$A:$A, [1]PHYCOCYANIN!$H:$H, ""),
  IF(_xlpm.val = 0, "", _xlpm.val)
)</f>
        <v/>
      </c>
      <c r="H93" s="5" t="str">
        <f>_xlfn.LET(
  _xlpm.key, $A93 &amp; "_" &amp; TEXT(H$2, "yyyy-mm-dd"),
  _xlpm.val, _xlfn.XLOOKUP(_xlpm.key, [1]PHYCOCYANIN!$A:$A, [1]PHYCOCYANIN!$H:$H, ""),
  IF(_xlpm.val = 0, "", _xlpm.val)
)</f>
        <v/>
      </c>
      <c r="I93" s="5" t="str">
        <f>_xlfn.LET(
  _xlpm.key, $A93 &amp; "_" &amp; TEXT(I$2, "yyyy-mm-dd"),
  _xlpm.val, _xlfn.XLOOKUP(_xlpm.key, [1]PHYCOCYANIN!$A:$A, [1]PHYCOCYANIN!$H:$H, ""),
  IF(_xlpm.val = 0, "", _xlpm.val)
)</f>
        <v/>
      </c>
      <c r="J93" s="5" t="str">
        <f>_xlfn.LET(
  _xlpm.key, $A93 &amp; "_" &amp; TEXT(J$2, "yyyy-mm-dd"),
  _xlpm.val, _xlfn.XLOOKUP(_xlpm.key, [1]PHYCOCYANIN!$A:$A, [1]PHYCOCYANIN!$H:$H, ""),
  IF(_xlpm.val = 0, "", _xlpm.val)
)</f>
        <v/>
      </c>
      <c r="K93" s="5" t="str">
        <f>_xlfn.LET(
  _xlpm.key, $A93 &amp; "_" &amp; TEXT(K$2, "yyyy-mm-dd"),
  _xlpm.val, _xlfn.XLOOKUP(_xlpm.key, [1]PHYCOCYANIN!$A:$A, [1]PHYCOCYANIN!$H:$H, ""),
  IF(_xlpm.val = 0, "", _xlpm.val)
)</f>
        <v/>
      </c>
      <c r="L93" s="5" t="str">
        <f>_xlfn.LET(
  _xlpm.key, $A93 &amp; "_" &amp; TEXT(L$2, "yyyy-mm-dd"),
  _xlpm.val, _xlfn.XLOOKUP(_xlpm.key, [1]PHYCOCYANIN!$A:$A, [1]PHYCOCYANIN!$H:$H, ""),
  IF(_xlpm.val = 0, "", _xlpm.val)
)</f>
        <v/>
      </c>
      <c r="M93" s="5" t="str">
        <f>_xlfn.LET(
  _xlpm.key, $A93 &amp; "_" &amp; TEXT(M$2, "yyyy-mm-dd"),
  _xlpm.val, _xlfn.XLOOKUP(_xlpm.key, [1]PHYCOCYANIN!$A:$A, [1]PHYCOCYANIN!$H:$H, ""),
  IF(_xlpm.val = 0, "", _xlpm.val)
)</f>
        <v/>
      </c>
      <c r="N93" s="5" t="str">
        <f>_xlfn.LET(
  _xlpm.key, $A93 &amp; "_" &amp; TEXT(N$2, "yyyy-mm-dd"),
  _xlpm.val, _xlfn.XLOOKUP(_xlpm.key, [1]PHYCOCYANIN!$A:$A, [1]PHYCOCYANIN!$H:$H, ""),
  IF(_xlpm.val = 0, "", _xlpm.val)
)</f>
        <v/>
      </c>
      <c r="O93" s="5" t="str">
        <f>_xlfn.LET(
  _xlpm.key, $A93 &amp; "_" &amp; TEXT(O$2, "yyyy-mm-dd"),
  _xlpm.val, _xlfn.XLOOKUP(_xlpm.key, [1]PHYCOCYANIN!$A:$A, [1]PHYCOCYANIN!$H:$H, ""),
  IF(_xlpm.val = 0, "", _xlpm.val)
)</f>
        <v/>
      </c>
      <c r="P93" s="5" t="str">
        <f>_xlfn.LET(
  _xlpm.key, $A93 &amp; "_" &amp; TEXT(P$2, "yyyy-mm-dd"),
  _xlpm.val, _xlfn.XLOOKUP(_xlpm.key, [1]PHYCOCYANIN!$A:$A, [1]PHYCOCYANIN!$H:$H, ""),
  IF(_xlpm.val = 0, "", _xlpm.val)
)</f>
        <v/>
      </c>
      <c r="Q93" s="5" t="str">
        <f>_xlfn.LET(
  _xlpm.key, $A93 &amp; "_" &amp; TEXT(Q$2, "yyyy-mm-dd"),
  _xlpm.val, _xlfn.XLOOKUP(_xlpm.key, [1]PHYCOCYANIN!$A:$A, [1]PHYCOCYANIN!$H:$H, ""),
  IF(_xlpm.val = 0, "", _xlpm.val)
)</f>
        <v/>
      </c>
      <c r="R93" s="30" t="str">
        <f>_xlfn.XLOOKUP(A93,[1]SURVEY123!$L:$L,[1]SURVEY123!$AK:$AK,"",0,-1)</f>
        <v/>
      </c>
    </row>
    <row r="94" spans="1:18">
      <c r="A94" s="3" t="s">
        <v>97</v>
      </c>
      <c r="B94" s="32" t="str">
        <f>_xlfn.XLOOKUP($A94,[1]PHYCOCYANIN!$B:$B,[1]PHYCOCYANIN!$D:$D,"",,-1)</f>
        <v/>
      </c>
      <c r="C94" s="5" t="str">
        <f>_xlfn.LET(
  _xlpm.key, $A94 &amp; "_" &amp; TEXT(C$2, "yyyy-mm-dd"),
  _xlpm.val, _xlfn.XLOOKUP(_xlpm.key, [1]PHYCOCYANIN!$A:$A, [1]PHYCOCYANIN!$H:$H, ""),
  IF(_xlpm.val = 0, "", _xlpm.val)
)</f>
        <v/>
      </c>
      <c r="D94" s="5" t="str">
        <f>_xlfn.LET(
  _xlpm.key, $A94 &amp; "_" &amp; TEXT(D$2, "yyyy-mm-dd"),
  _xlpm.val, _xlfn.XLOOKUP(_xlpm.key, [1]PHYCOCYANIN!$A:$A, [1]PHYCOCYANIN!$H:$H, ""),
  IF(_xlpm.val = 0, "", _xlpm.val)
)</f>
        <v/>
      </c>
      <c r="E94" s="5" t="str">
        <f>_xlfn.LET(
  _xlpm.key, $A94 &amp; "_" &amp; TEXT(E$2, "yyyy-mm-dd"),
  _xlpm.val, _xlfn.XLOOKUP(_xlpm.key, [1]PHYCOCYANIN!$A:$A, [1]PHYCOCYANIN!$H:$H, ""),
  IF(_xlpm.val = 0, "", _xlpm.val)
)</f>
        <v/>
      </c>
      <c r="F94" s="5" t="str">
        <f>_xlfn.LET(
  _xlpm.key, $A94 &amp; "_" &amp; TEXT(F$2, "yyyy-mm-dd"),
  _xlpm.val, _xlfn.XLOOKUP(_xlpm.key, [1]PHYCOCYANIN!$A:$A, [1]PHYCOCYANIN!$H:$H, ""),
  IF(_xlpm.val = 0, "", _xlpm.val)
)</f>
        <v/>
      </c>
      <c r="G94" s="5" t="str">
        <f>_xlfn.LET(
  _xlpm.key, $A94 &amp; "_" &amp; TEXT(G$2, "yyyy-mm-dd"),
  _xlpm.val, _xlfn.XLOOKUP(_xlpm.key, [1]PHYCOCYANIN!$A:$A, [1]PHYCOCYANIN!$H:$H, ""),
  IF(_xlpm.val = 0, "", _xlpm.val)
)</f>
        <v/>
      </c>
      <c r="H94" s="5" t="str">
        <f>_xlfn.LET(
  _xlpm.key, $A94 &amp; "_" &amp; TEXT(H$2, "yyyy-mm-dd"),
  _xlpm.val, _xlfn.XLOOKUP(_xlpm.key, [1]PHYCOCYANIN!$A:$A, [1]PHYCOCYANIN!$H:$H, ""),
  IF(_xlpm.val = 0, "", _xlpm.val)
)</f>
        <v/>
      </c>
      <c r="I94" s="5" t="str">
        <f>_xlfn.LET(
  _xlpm.key, $A94 &amp; "_" &amp; TEXT(I$2, "yyyy-mm-dd"),
  _xlpm.val, _xlfn.XLOOKUP(_xlpm.key, [1]PHYCOCYANIN!$A:$A, [1]PHYCOCYANIN!$H:$H, ""),
  IF(_xlpm.val = 0, "", _xlpm.val)
)</f>
        <v/>
      </c>
      <c r="J94" s="5" t="str">
        <f>_xlfn.LET(
  _xlpm.key, $A94 &amp; "_" &amp; TEXT(J$2, "yyyy-mm-dd"),
  _xlpm.val, _xlfn.XLOOKUP(_xlpm.key, [1]PHYCOCYANIN!$A:$A, [1]PHYCOCYANIN!$H:$H, ""),
  IF(_xlpm.val = 0, "", _xlpm.val)
)</f>
        <v/>
      </c>
      <c r="K94" s="5" t="str">
        <f>_xlfn.LET(
  _xlpm.key, $A94 &amp; "_" &amp; TEXT(K$2, "yyyy-mm-dd"),
  _xlpm.val, _xlfn.XLOOKUP(_xlpm.key, [1]PHYCOCYANIN!$A:$A, [1]PHYCOCYANIN!$H:$H, ""),
  IF(_xlpm.val = 0, "", _xlpm.val)
)</f>
        <v/>
      </c>
      <c r="L94" s="5" t="str">
        <f>_xlfn.LET(
  _xlpm.key, $A94 &amp; "_" &amp; TEXT(L$2, "yyyy-mm-dd"),
  _xlpm.val, _xlfn.XLOOKUP(_xlpm.key, [1]PHYCOCYANIN!$A:$A, [1]PHYCOCYANIN!$H:$H, ""),
  IF(_xlpm.val = 0, "", _xlpm.val)
)</f>
        <v/>
      </c>
      <c r="M94" s="5" t="str">
        <f>_xlfn.LET(
  _xlpm.key, $A94 &amp; "_" &amp; TEXT(M$2, "yyyy-mm-dd"),
  _xlpm.val, _xlfn.XLOOKUP(_xlpm.key, [1]PHYCOCYANIN!$A:$A, [1]PHYCOCYANIN!$H:$H, ""),
  IF(_xlpm.val = 0, "", _xlpm.val)
)</f>
        <v/>
      </c>
      <c r="N94" s="5" t="str">
        <f>_xlfn.LET(
  _xlpm.key, $A94 &amp; "_" &amp; TEXT(N$2, "yyyy-mm-dd"),
  _xlpm.val, _xlfn.XLOOKUP(_xlpm.key, [1]PHYCOCYANIN!$A:$A, [1]PHYCOCYANIN!$H:$H, ""),
  IF(_xlpm.val = 0, "", _xlpm.val)
)</f>
        <v/>
      </c>
      <c r="O94" s="5" t="str">
        <f>_xlfn.LET(
  _xlpm.key, $A94 &amp; "_" &amp; TEXT(O$2, "yyyy-mm-dd"),
  _xlpm.val, _xlfn.XLOOKUP(_xlpm.key, [1]PHYCOCYANIN!$A:$A, [1]PHYCOCYANIN!$H:$H, ""),
  IF(_xlpm.val = 0, "", _xlpm.val)
)</f>
        <v/>
      </c>
      <c r="P94" s="5" t="str">
        <f>_xlfn.LET(
  _xlpm.key, $A94 &amp; "_" &amp; TEXT(P$2, "yyyy-mm-dd"),
  _xlpm.val, _xlfn.XLOOKUP(_xlpm.key, [1]PHYCOCYANIN!$A:$A, [1]PHYCOCYANIN!$H:$H, ""),
  IF(_xlpm.val = 0, "", _xlpm.val)
)</f>
        <v/>
      </c>
      <c r="Q94" s="5" t="str">
        <f>_xlfn.LET(
  _xlpm.key, $A94 &amp; "_" &amp; TEXT(Q$2, "yyyy-mm-dd"),
  _xlpm.val, _xlfn.XLOOKUP(_xlpm.key, [1]PHYCOCYANIN!$A:$A, [1]PHYCOCYANIN!$H:$H, ""),
  IF(_xlpm.val = 0, "", _xlpm.val)
)</f>
        <v/>
      </c>
      <c r="R94" s="30" t="str">
        <f>_xlfn.XLOOKUP(A94,[1]SURVEY123!$L:$L,[1]SURVEY123!$AK:$AK,"",0,-1)</f>
        <v/>
      </c>
    </row>
    <row r="95" spans="1:18">
      <c r="A95" s="3" t="s">
        <v>98</v>
      </c>
      <c r="B95" s="32" t="str">
        <f>_xlfn.XLOOKUP($A95,[1]PHYCOCYANIN!$B:$B,[1]PHYCOCYANIN!$D:$D,"",,-1)</f>
        <v/>
      </c>
      <c r="C95" s="5" t="str">
        <f>_xlfn.LET(
  _xlpm.key, $A95 &amp; "_" &amp; TEXT(C$2, "yyyy-mm-dd"),
  _xlpm.val, _xlfn.XLOOKUP(_xlpm.key, [1]PHYCOCYANIN!$A:$A, [1]PHYCOCYANIN!$H:$H, ""),
  IF(_xlpm.val = 0, "", _xlpm.val)
)</f>
        <v/>
      </c>
      <c r="D95" s="5" t="str">
        <f>_xlfn.LET(
  _xlpm.key, $A95 &amp; "_" &amp; TEXT(D$2, "yyyy-mm-dd"),
  _xlpm.val, _xlfn.XLOOKUP(_xlpm.key, [1]PHYCOCYANIN!$A:$A, [1]PHYCOCYANIN!$H:$H, ""),
  IF(_xlpm.val = 0, "", _xlpm.val)
)</f>
        <v/>
      </c>
      <c r="E95" s="5" t="str">
        <f>_xlfn.LET(
  _xlpm.key, $A95 &amp; "_" &amp; TEXT(E$2, "yyyy-mm-dd"),
  _xlpm.val, _xlfn.XLOOKUP(_xlpm.key, [1]PHYCOCYANIN!$A:$A, [1]PHYCOCYANIN!$H:$H, ""),
  IF(_xlpm.val = 0, "", _xlpm.val)
)</f>
        <v/>
      </c>
      <c r="F95" s="5" t="str">
        <f>_xlfn.LET(
  _xlpm.key, $A95 &amp; "_" &amp; TEXT(F$2, "yyyy-mm-dd"),
  _xlpm.val, _xlfn.XLOOKUP(_xlpm.key, [1]PHYCOCYANIN!$A:$A, [1]PHYCOCYANIN!$H:$H, ""),
  IF(_xlpm.val = 0, "", _xlpm.val)
)</f>
        <v/>
      </c>
      <c r="G95" s="5" t="str">
        <f>_xlfn.LET(
  _xlpm.key, $A95 &amp; "_" &amp; TEXT(G$2, "yyyy-mm-dd"),
  _xlpm.val, _xlfn.XLOOKUP(_xlpm.key, [1]PHYCOCYANIN!$A:$A, [1]PHYCOCYANIN!$H:$H, ""),
  IF(_xlpm.val = 0, "", _xlpm.val)
)</f>
        <v/>
      </c>
      <c r="H95" s="5" t="str">
        <f>_xlfn.LET(
  _xlpm.key, $A95 &amp; "_" &amp; TEXT(H$2, "yyyy-mm-dd"),
  _xlpm.val, _xlfn.XLOOKUP(_xlpm.key, [1]PHYCOCYANIN!$A:$A, [1]PHYCOCYANIN!$H:$H, ""),
  IF(_xlpm.val = 0, "", _xlpm.val)
)</f>
        <v/>
      </c>
      <c r="I95" s="5" t="str">
        <f>_xlfn.LET(
  _xlpm.key, $A95 &amp; "_" &amp; TEXT(I$2, "yyyy-mm-dd"),
  _xlpm.val, _xlfn.XLOOKUP(_xlpm.key, [1]PHYCOCYANIN!$A:$A, [1]PHYCOCYANIN!$H:$H, ""),
  IF(_xlpm.val = 0, "", _xlpm.val)
)</f>
        <v/>
      </c>
      <c r="J95" s="5" t="str">
        <f>_xlfn.LET(
  _xlpm.key, $A95 &amp; "_" &amp; TEXT(J$2, "yyyy-mm-dd"),
  _xlpm.val, _xlfn.XLOOKUP(_xlpm.key, [1]PHYCOCYANIN!$A:$A, [1]PHYCOCYANIN!$H:$H, ""),
  IF(_xlpm.val = 0, "", _xlpm.val)
)</f>
        <v/>
      </c>
      <c r="K95" s="5" t="str">
        <f>_xlfn.LET(
  _xlpm.key, $A95 &amp; "_" &amp; TEXT(K$2, "yyyy-mm-dd"),
  _xlpm.val, _xlfn.XLOOKUP(_xlpm.key, [1]PHYCOCYANIN!$A:$A, [1]PHYCOCYANIN!$H:$H, ""),
  IF(_xlpm.val = 0, "", _xlpm.val)
)</f>
        <v/>
      </c>
      <c r="L95" s="5" t="str">
        <f>_xlfn.LET(
  _xlpm.key, $A95 &amp; "_" &amp; TEXT(L$2, "yyyy-mm-dd"),
  _xlpm.val, _xlfn.XLOOKUP(_xlpm.key, [1]PHYCOCYANIN!$A:$A, [1]PHYCOCYANIN!$H:$H, ""),
  IF(_xlpm.val = 0, "", _xlpm.val)
)</f>
        <v/>
      </c>
      <c r="M95" s="5" t="str">
        <f>_xlfn.LET(
  _xlpm.key, $A95 &amp; "_" &amp; TEXT(M$2, "yyyy-mm-dd"),
  _xlpm.val, _xlfn.XLOOKUP(_xlpm.key, [1]PHYCOCYANIN!$A:$A, [1]PHYCOCYANIN!$H:$H, ""),
  IF(_xlpm.val = 0, "", _xlpm.val)
)</f>
        <v/>
      </c>
      <c r="N95" s="5" t="str">
        <f>_xlfn.LET(
  _xlpm.key, $A95 &amp; "_" &amp; TEXT(N$2, "yyyy-mm-dd"),
  _xlpm.val, _xlfn.XLOOKUP(_xlpm.key, [1]PHYCOCYANIN!$A:$A, [1]PHYCOCYANIN!$H:$H, ""),
  IF(_xlpm.val = 0, "", _xlpm.val)
)</f>
        <v/>
      </c>
      <c r="O95" s="5" t="str">
        <f>_xlfn.LET(
  _xlpm.key, $A95 &amp; "_" &amp; TEXT(O$2, "yyyy-mm-dd"),
  _xlpm.val, _xlfn.XLOOKUP(_xlpm.key, [1]PHYCOCYANIN!$A:$A, [1]PHYCOCYANIN!$H:$H, ""),
  IF(_xlpm.val = 0, "", _xlpm.val)
)</f>
        <v/>
      </c>
      <c r="P95" s="5" t="str">
        <f>_xlfn.LET(
  _xlpm.key, $A95 &amp; "_" &amp; TEXT(P$2, "yyyy-mm-dd"),
  _xlpm.val, _xlfn.XLOOKUP(_xlpm.key, [1]PHYCOCYANIN!$A:$A, [1]PHYCOCYANIN!$H:$H, ""),
  IF(_xlpm.val = 0, "", _xlpm.val)
)</f>
        <v/>
      </c>
      <c r="Q95" s="5" t="str">
        <f>_xlfn.LET(
  _xlpm.key, $A95 &amp; "_" &amp; TEXT(Q$2, "yyyy-mm-dd"),
  _xlpm.val, _xlfn.XLOOKUP(_xlpm.key, [1]PHYCOCYANIN!$A:$A, [1]PHYCOCYANIN!$H:$H, ""),
  IF(_xlpm.val = 0, "", _xlpm.val)
)</f>
        <v/>
      </c>
      <c r="R95" s="30" t="str">
        <f>_xlfn.XLOOKUP(A95,[1]SURVEY123!$L:$L,[1]SURVEY123!$AK:$AK,"",0,-1)</f>
        <v/>
      </c>
    </row>
    <row r="96" spans="1:18">
      <c r="A96" s="3" t="s">
        <v>99</v>
      </c>
      <c r="B96" s="32" t="str">
        <f>_xlfn.XLOOKUP($A96,[1]PHYCOCYANIN!$B:$B,[1]PHYCOCYANIN!$D:$D,"",,-1)</f>
        <v/>
      </c>
      <c r="C96" s="5" t="str">
        <f>_xlfn.LET(
  _xlpm.key, $A96 &amp; "_" &amp; TEXT(C$2, "yyyy-mm-dd"),
  _xlpm.val, _xlfn.XLOOKUP(_xlpm.key, [1]PHYCOCYANIN!$A:$A, [1]PHYCOCYANIN!$H:$H, ""),
  IF(_xlpm.val = 0, "", _xlpm.val)
)</f>
        <v/>
      </c>
      <c r="D96" s="5" t="str">
        <f>_xlfn.LET(
  _xlpm.key, $A96 &amp; "_" &amp; TEXT(D$2, "yyyy-mm-dd"),
  _xlpm.val, _xlfn.XLOOKUP(_xlpm.key, [1]PHYCOCYANIN!$A:$A, [1]PHYCOCYANIN!$H:$H, ""),
  IF(_xlpm.val = 0, "", _xlpm.val)
)</f>
        <v/>
      </c>
      <c r="E96" s="5" t="str">
        <f>_xlfn.LET(
  _xlpm.key, $A96 &amp; "_" &amp; TEXT(E$2, "yyyy-mm-dd"),
  _xlpm.val, _xlfn.XLOOKUP(_xlpm.key, [1]PHYCOCYANIN!$A:$A, [1]PHYCOCYANIN!$H:$H, ""),
  IF(_xlpm.val = 0, "", _xlpm.val)
)</f>
        <v/>
      </c>
      <c r="F96" s="5" t="str">
        <f>_xlfn.LET(
  _xlpm.key, $A96 &amp; "_" &amp; TEXT(F$2, "yyyy-mm-dd"),
  _xlpm.val, _xlfn.XLOOKUP(_xlpm.key, [1]PHYCOCYANIN!$A:$A, [1]PHYCOCYANIN!$H:$H, ""),
  IF(_xlpm.val = 0, "", _xlpm.val)
)</f>
        <v/>
      </c>
      <c r="G96" s="5" t="str">
        <f>_xlfn.LET(
  _xlpm.key, $A96 &amp; "_" &amp; TEXT(G$2, "yyyy-mm-dd"),
  _xlpm.val, _xlfn.XLOOKUP(_xlpm.key, [1]PHYCOCYANIN!$A:$A, [1]PHYCOCYANIN!$H:$H, ""),
  IF(_xlpm.val = 0, "", _xlpm.val)
)</f>
        <v/>
      </c>
      <c r="H96" s="5" t="str">
        <f>_xlfn.LET(
  _xlpm.key, $A96 &amp; "_" &amp; TEXT(H$2, "yyyy-mm-dd"),
  _xlpm.val, _xlfn.XLOOKUP(_xlpm.key, [1]PHYCOCYANIN!$A:$A, [1]PHYCOCYANIN!$H:$H, ""),
  IF(_xlpm.val = 0, "", _xlpm.val)
)</f>
        <v/>
      </c>
      <c r="I96" s="5" t="str">
        <f>_xlfn.LET(
  _xlpm.key, $A96 &amp; "_" &amp; TEXT(I$2, "yyyy-mm-dd"),
  _xlpm.val, _xlfn.XLOOKUP(_xlpm.key, [1]PHYCOCYANIN!$A:$A, [1]PHYCOCYANIN!$H:$H, ""),
  IF(_xlpm.val = 0, "", _xlpm.val)
)</f>
        <v/>
      </c>
      <c r="J96" s="5" t="str">
        <f>_xlfn.LET(
  _xlpm.key, $A96 &amp; "_" &amp; TEXT(J$2, "yyyy-mm-dd"),
  _xlpm.val, _xlfn.XLOOKUP(_xlpm.key, [1]PHYCOCYANIN!$A:$A, [1]PHYCOCYANIN!$H:$H, ""),
  IF(_xlpm.val = 0, "", _xlpm.val)
)</f>
        <v/>
      </c>
      <c r="K96" s="5" t="str">
        <f>_xlfn.LET(
  _xlpm.key, $A96 &amp; "_" &amp; TEXT(K$2, "yyyy-mm-dd"),
  _xlpm.val, _xlfn.XLOOKUP(_xlpm.key, [1]PHYCOCYANIN!$A:$A, [1]PHYCOCYANIN!$H:$H, ""),
  IF(_xlpm.val = 0, "", _xlpm.val)
)</f>
        <v/>
      </c>
      <c r="L96" s="5" t="str">
        <f>_xlfn.LET(
  _xlpm.key, $A96 &amp; "_" &amp; TEXT(L$2, "yyyy-mm-dd"),
  _xlpm.val, _xlfn.XLOOKUP(_xlpm.key, [1]PHYCOCYANIN!$A:$A, [1]PHYCOCYANIN!$H:$H, ""),
  IF(_xlpm.val = 0, "", _xlpm.val)
)</f>
        <v/>
      </c>
      <c r="M96" s="5" t="str">
        <f>_xlfn.LET(
  _xlpm.key, $A96 &amp; "_" &amp; TEXT(M$2, "yyyy-mm-dd"),
  _xlpm.val, _xlfn.XLOOKUP(_xlpm.key, [1]PHYCOCYANIN!$A:$A, [1]PHYCOCYANIN!$H:$H, ""),
  IF(_xlpm.val = 0, "", _xlpm.val)
)</f>
        <v/>
      </c>
      <c r="N96" s="5" t="str">
        <f>_xlfn.LET(
  _xlpm.key, $A96 &amp; "_" &amp; TEXT(N$2, "yyyy-mm-dd"),
  _xlpm.val, _xlfn.XLOOKUP(_xlpm.key, [1]PHYCOCYANIN!$A:$A, [1]PHYCOCYANIN!$H:$H, ""),
  IF(_xlpm.val = 0, "", _xlpm.val)
)</f>
        <v/>
      </c>
      <c r="O96" s="5" t="str">
        <f>_xlfn.LET(
  _xlpm.key, $A96 &amp; "_" &amp; TEXT(O$2, "yyyy-mm-dd"),
  _xlpm.val, _xlfn.XLOOKUP(_xlpm.key, [1]PHYCOCYANIN!$A:$A, [1]PHYCOCYANIN!$H:$H, ""),
  IF(_xlpm.val = 0, "", _xlpm.val)
)</f>
        <v/>
      </c>
      <c r="P96" s="5" t="str">
        <f>_xlfn.LET(
  _xlpm.key, $A96 &amp; "_" &amp; TEXT(P$2, "yyyy-mm-dd"),
  _xlpm.val, _xlfn.XLOOKUP(_xlpm.key, [1]PHYCOCYANIN!$A:$A, [1]PHYCOCYANIN!$H:$H, ""),
  IF(_xlpm.val = 0, "", _xlpm.val)
)</f>
        <v/>
      </c>
      <c r="Q96" s="5" t="str">
        <f>_xlfn.LET(
  _xlpm.key, $A96 &amp; "_" &amp; TEXT(Q$2, "yyyy-mm-dd"),
  _xlpm.val, _xlfn.XLOOKUP(_xlpm.key, [1]PHYCOCYANIN!$A:$A, [1]PHYCOCYANIN!$H:$H, ""),
  IF(_xlpm.val = 0, "", _xlpm.val)
)</f>
        <v/>
      </c>
      <c r="R96" s="30" t="str">
        <f>_xlfn.XLOOKUP(A96,[1]SURVEY123!$L:$L,[1]SURVEY123!$AK:$AK,"",0,-1)</f>
        <v/>
      </c>
    </row>
    <row r="97" spans="1:18">
      <c r="A97" s="3" t="s">
        <v>100</v>
      </c>
      <c r="B97" s="32" t="str">
        <f>_xlfn.XLOOKUP($A97,[1]PHYCOCYANIN!$B:$B,[1]PHYCOCYANIN!$D:$D,"",,-1)</f>
        <v/>
      </c>
      <c r="C97" s="5" t="str">
        <f>_xlfn.LET(
  _xlpm.key, $A97 &amp; "_" &amp; TEXT(C$2, "yyyy-mm-dd"),
  _xlpm.val, _xlfn.XLOOKUP(_xlpm.key, [1]PHYCOCYANIN!$A:$A, [1]PHYCOCYANIN!$H:$H, ""),
  IF(_xlpm.val = 0, "", _xlpm.val)
)</f>
        <v/>
      </c>
      <c r="D97" s="5" t="str">
        <f>_xlfn.LET(
  _xlpm.key, $A97 &amp; "_" &amp; TEXT(D$2, "yyyy-mm-dd"),
  _xlpm.val, _xlfn.XLOOKUP(_xlpm.key, [1]PHYCOCYANIN!$A:$A, [1]PHYCOCYANIN!$H:$H, ""),
  IF(_xlpm.val = 0, "", _xlpm.val)
)</f>
        <v/>
      </c>
      <c r="E97" s="5" t="str">
        <f>_xlfn.LET(
  _xlpm.key, $A97 &amp; "_" &amp; TEXT(E$2, "yyyy-mm-dd"),
  _xlpm.val, _xlfn.XLOOKUP(_xlpm.key, [1]PHYCOCYANIN!$A:$A, [1]PHYCOCYANIN!$H:$H, ""),
  IF(_xlpm.val = 0, "", _xlpm.val)
)</f>
        <v/>
      </c>
      <c r="F97" s="5" t="str">
        <f>_xlfn.LET(
  _xlpm.key, $A97 &amp; "_" &amp; TEXT(F$2, "yyyy-mm-dd"),
  _xlpm.val, _xlfn.XLOOKUP(_xlpm.key, [1]PHYCOCYANIN!$A:$A, [1]PHYCOCYANIN!$H:$H, ""),
  IF(_xlpm.val = 0, "", _xlpm.val)
)</f>
        <v/>
      </c>
      <c r="G97" s="5" t="str">
        <f>_xlfn.LET(
  _xlpm.key, $A97 &amp; "_" &amp; TEXT(G$2, "yyyy-mm-dd"),
  _xlpm.val, _xlfn.XLOOKUP(_xlpm.key, [1]PHYCOCYANIN!$A:$A, [1]PHYCOCYANIN!$H:$H, ""),
  IF(_xlpm.val = 0, "", _xlpm.val)
)</f>
        <v/>
      </c>
      <c r="H97" s="5" t="str">
        <f>_xlfn.LET(
  _xlpm.key, $A97 &amp; "_" &amp; TEXT(H$2, "yyyy-mm-dd"),
  _xlpm.val, _xlfn.XLOOKUP(_xlpm.key, [1]PHYCOCYANIN!$A:$A, [1]PHYCOCYANIN!$H:$H, ""),
  IF(_xlpm.val = 0, "", _xlpm.val)
)</f>
        <v/>
      </c>
      <c r="I97" s="5" t="str">
        <f>_xlfn.LET(
  _xlpm.key, $A97 &amp; "_" &amp; TEXT(I$2, "yyyy-mm-dd"),
  _xlpm.val, _xlfn.XLOOKUP(_xlpm.key, [1]PHYCOCYANIN!$A:$A, [1]PHYCOCYANIN!$H:$H, ""),
  IF(_xlpm.val = 0, "", _xlpm.val)
)</f>
        <v/>
      </c>
      <c r="J97" s="5" t="str">
        <f>_xlfn.LET(
  _xlpm.key, $A97 &amp; "_" &amp; TEXT(J$2, "yyyy-mm-dd"),
  _xlpm.val, _xlfn.XLOOKUP(_xlpm.key, [1]PHYCOCYANIN!$A:$A, [1]PHYCOCYANIN!$H:$H, ""),
  IF(_xlpm.val = 0, "", _xlpm.val)
)</f>
        <v/>
      </c>
      <c r="K97" s="5" t="str">
        <f>_xlfn.LET(
  _xlpm.key, $A97 &amp; "_" &amp; TEXT(K$2, "yyyy-mm-dd"),
  _xlpm.val, _xlfn.XLOOKUP(_xlpm.key, [1]PHYCOCYANIN!$A:$A, [1]PHYCOCYANIN!$H:$H, ""),
  IF(_xlpm.val = 0, "", _xlpm.val)
)</f>
        <v/>
      </c>
      <c r="L97" s="5" t="str">
        <f>_xlfn.LET(
  _xlpm.key, $A97 &amp; "_" &amp; TEXT(L$2, "yyyy-mm-dd"),
  _xlpm.val, _xlfn.XLOOKUP(_xlpm.key, [1]PHYCOCYANIN!$A:$A, [1]PHYCOCYANIN!$H:$H, ""),
  IF(_xlpm.val = 0, "", _xlpm.val)
)</f>
        <v/>
      </c>
      <c r="M97" s="5" t="str">
        <f>_xlfn.LET(
  _xlpm.key, $A97 &amp; "_" &amp; TEXT(M$2, "yyyy-mm-dd"),
  _xlpm.val, _xlfn.XLOOKUP(_xlpm.key, [1]PHYCOCYANIN!$A:$A, [1]PHYCOCYANIN!$H:$H, ""),
  IF(_xlpm.val = 0, "", _xlpm.val)
)</f>
        <v/>
      </c>
      <c r="N97" s="5" t="str">
        <f>_xlfn.LET(
  _xlpm.key, $A97 &amp; "_" &amp; TEXT(N$2, "yyyy-mm-dd"),
  _xlpm.val, _xlfn.XLOOKUP(_xlpm.key, [1]PHYCOCYANIN!$A:$A, [1]PHYCOCYANIN!$H:$H, ""),
  IF(_xlpm.val = 0, "", _xlpm.val)
)</f>
        <v/>
      </c>
      <c r="O97" s="5" t="str">
        <f>_xlfn.LET(
  _xlpm.key, $A97 &amp; "_" &amp; TEXT(O$2, "yyyy-mm-dd"),
  _xlpm.val, _xlfn.XLOOKUP(_xlpm.key, [1]PHYCOCYANIN!$A:$A, [1]PHYCOCYANIN!$H:$H, ""),
  IF(_xlpm.val = 0, "", _xlpm.val)
)</f>
        <v/>
      </c>
      <c r="P97" s="5" t="str">
        <f>_xlfn.LET(
  _xlpm.key, $A97 &amp; "_" &amp; TEXT(P$2, "yyyy-mm-dd"),
  _xlpm.val, _xlfn.XLOOKUP(_xlpm.key, [1]PHYCOCYANIN!$A:$A, [1]PHYCOCYANIN!$H:$H, ""),
  IF(_xlpm.val = 0, "", _xlpm.val)
)</f>
        <v/>
      </c>
      <c r="Q97" s="5" t="str">
        <f>_xlfn.LET(
  _xlpm.key, $A97 &amp; "_" &amp; TEXT(Q$2, "yyyy-mm-dd"),
  _xlpm.val, _xlfn.XLOOKUP(_xlpm.key, [1]PHYCOCYANIN!$A:$A, [1]PHYCOCYANIN!$H:$H, ""),
  IF(_xlpm.val = 0, "", _xlpm.val)
)</f>
        <v/>
      </c>
      <c r="R97" s="30" t="str">
        <f>_xlfn.XLOOKUP(A97,[1]SURVEY123!$L:$L,[1]SURVEY123!$AK:$AK,"",0,-1)</f>
        <v/>
      </c>
    </row>
    <row r="98" spans="1:18">
      <c r="A98" s="3" t="s">
        <v>101</v>
      </c>
      <c r="B98" s="32">
        <f>_xlfn.XLOOKUP($A98,[1]PHYCOCYANIN!$B:$B,[1]PHYCOCYANIN!$D:$D,"",,-1)</f>
        <v>45859</v>
      </c>
      <c r="C98" s="5" t="str">
        <f>_xlfn.LET(
  _xlpm.key, $A98 &amp; "_" &amp; TEXT(C$2, "yyyy-mm-dd"),
  _xlpm.val, _xlfn.XLOOKUP(_xlpm.key, [1]PHYCOCYANIN!$A:$A, [1]PHYCOCYANIN!$H:$H, ""),
  IF(_xlpm.val = 0, "", _xlpm.val)
)</f>
        <v/>
      </c>
      <c r="D98" s="5" t="str">
        <f>_xlfn.LET(
  _xlpm.key, $A98 &amp; "_" &amp; TEXT(D$2, "yyyy-mm-dd"),
  _xlpm.val, _xlfn.XLOOKUP(_xlpm.key, [1]PHYCOCYANIN!$A:$A, [1]PHYCOCYANIN!$H:$H, ""),
  IF(_xlpm.val = 0, "", _xlpm.val)
)</f>
        <v/>
      </c>
      <c r="E98" s="5" t="str">
        <f>_xlfn.LET(
  _xlpm.key, $A98 &amp; "_" &amp; TEXT(E$2, "yyyy-mm-dd"),
  _xlpm.val, _xlfn.XLOOKUP(_xlpm.key, [1]PHYCOCYANIN!$A:$A, [1]PHYCOCYANIN!$H:$H, ""),
  IF(_xlpm.val = 0, "", _xlpm.val)
)</f>
        <v/>
      </c>
      <c r="F98" s="5" t="str">
        <f>_xlfn.LET(
  _xlpm.key, $A98 &amp; "_" &amp; TEXT(F$2, "yyyy-mm-dd"),
  _xlpm.val, _xlfn.XLOOKUP(_xlpm.key, [1]PHYCOCYANIN!$A:$A, [1]PHYCOCYANIN!$H:$H, ""),
  IF(_xlpm.val = 0, "", _xlpm.val)
)</f>
        <v/>
      </c>
      <c r="G98" s="5" t="str">
        <f>_xlfn.LET(
  _xlpm.key, $A98 &amp; "_" &amp; TEXT(G$2, "yyyy-mm-dd"),
  _xlpm.val, _xlfn.XLOOKUP(_xlpm.key, [1]PHYCOCYANIN!$A:$A, [1]PHYCOCYANIN!$H:$H, ""),
  IF(_xlpm.val = 0, "", _xlpm.val)
)</f>
        <v/>
      </c>
      <c r="H98" s="5" t="str">
        <f>_xlfn.LET(
  _xlpm.key, $A98 &amp; "_" &amp; TEXT(H$2, "yyyy-mm-dd"),
  _xlpm.val, _xlfn.XLOOKUP(_xlpm.key, [1]PHYCOCYANIN!$A:$A, [1]PHYCOCYANIN!$H:$H, ""),
  IF(_xlpm.val = 0, "", _xlpm.val)
)</f>
        <v/>
      </c>
      <c r="I98" s="5" t="str">
        <f>_xlfn.LET(
  _xlpm.key, $A98 &amp; "_" &amp; TEXT(I$2, "yyyy-mm-dd"),
  _xlpm.val, _xlfn.XLOOKUP(_xlpm.key, [1]PHYCOCYANIN!$A:$A, [1]PHYCOCYANIN!$H:$H, ""),
  IF(_xlpm.val = 0, "", _xlpm.val)
)</f>
        <v/>
      </c>
      <c r="J98" s="5" t="str">
        <f>_xlfn.LET(
  _xlpm.key, $A98 &amp; "_" &amp; TEXT(J$2, "yyyy-mm-dd"),
  _xlpm.val, _xlfn.XLOOKUP(_xlpm.key, [1]PHYCOCYANIN!$A:$A, [1]PHYCOCYANIN!$H:$H, ""),
  IF(_xlpm.val = 0, "", _xlpm.val)
)</f>
        <v/>
      </c>
      <c r="K98" s="5" t="str">
        <f>_xlfn.LET(
  _xlpm.key, $A98 &amp; "_" &amp; TEXT(K$2, "yyyy-mm-dd"),
  _xlpm.val, _xlfn.XLOOKUP(_xlpm.key, [1]PHYCOCYANIN!$A:$A, [1]PHYCOCYANIN!$H:$H, ""),
  IF(_xlpm.val = 0, "", _xlpm.val)
)</f>
        <v/>
      </c>
      <c r="L98" s="5" t="str">
        <f>_xlfn.LET(
  _xlpm.key, $A98 &amp; "_" &amp; TEXT(L$2, "yyyy-mm-dd"),
  _xlpm.val, _xlfn.XLOOKUP(_xlpm.key, [1]PHYCOCYANIN!$A:$A, [1]PHYCOCYANIN!$H:$H, ""),
  IF(_xlpm.val = 0, "", _xlpm.val)
)</f>
        <v/>
      </c>
      <c r="M98" s="5" t="str">
        <f>_xlfn.LET(
  _xlpm.key, $A98 &amp; "_" &amp; TEXT(M$2, "yyyy-mm-dd"),
  _xlpm.val, _xlfn.XLOOKUP(_xlpm.key, [1]PHYCOCYANIN!$A:$A, [1]PHYCOCYANIN!$H:$H, ""),
  IF(_xlpm.val = 0, "", _xlpm.val)
)</f>
        <v/>
      </c>
      <c r="N98" s="5" t="str">
        <f>_xlfn.LET(
  _xlpm.key, $A98 &amp; "_" &amp; TEXT(N$2, "yyyy-mm-dd"),
  _xlpm.val, _xlfn.XLOOKUP(_xlpm.key, [1]PHYCOCYANIN!$A:$A, [1]PHYCOCYANIN!$H:$H, ""),
  IF(_xlpm.val = 0, "", _xlpm.val)
)</f>
        <v/>
      </c>
      <c r="O98" s="5" t="str">
        <f>_xlfn.LET(
  _xlpm.key, $A98 &amp; "_" &amp; TEXT(O$2, "yyyy-mm-dd"),
  _xlpm.val, _xlfn.XLOOKUP(_xlpm.key, [1]PHYCOCYANIN!$A:$A, [1]PHYCOCYANIN!$H:$H, ""),
  IF(_xlpm.val = 0, "", _xlpm.val)
)</f>
        <v/>
      </c>
      <c r="P98" s="5" t="str">
        <f>_xlfn.LET(
  _xlpm.key, $A98 &amp; "_" &amp; TEXT(P$2, "yyyy-mm-dd"),
  _xlpm.val, _xlfn.XLOOKUP(_xlpm.key, [1]PHYCOCYANIN!$A:$A, [1]PHYCOCYANIN!$H:$H, ""),
  IF(_xlpm.val = 0, "", _xlpm.val)
)</f>
        <v/>
      </c>
      <c r="Q98" s="5" t="str">
        <f>_xlfn.LET(
  _xlpm.key, $A98 &amp; "_" &amp; TEXT(Q$2, "yyyy-mm-dd"),
  _xlpm.val, _xlfn.XLOOKUP(_xlpm.key, [1]PHYCOCYANIN!$A:$A, [1]PHYCOCYANIN!$H:$H, ""),
  IF(_xlpm.val = 0, "", _xlpm.val)
)</f>
        <v/>
      </c>
      <c r="R98" s="30" t="str">
        <f>_xlfn.XLOOKUP(A98,[1]SURVEY123!$L:$L,[1]SURVEY123!$AK:$AK,"",0,-1)</f>
        <v>Flagged</v>
      </c>
    </row>
    <row r="99" spans="1:18">
      <c r="A99" s="4" t="s">
        <v>102</v>
      </c>
      <c r="B99" s="32" t="str">
        <f>_xlfn.XLOOKUP($A99,[1]PHYCOCYANIN!$B:$B,[1]PHYCOCYANIN!$D:$D,"",,-1)</f>
        <v/>
      </c>
      <c r="C99" s="5" t="str">
        <f>_xlfn.LET(
  _xlpm.key, $A99 &amp; "_" &amp; TEXT(C$2, "yyyy-mm-dd"),
  _xlpm.val, _xlfn.XLOOKUP(_xlpm.key, [1]PHYCOCYANIN!$A:$A, [1]PHYCOCYANIN!$H:$H, ""),
  IF(_xlpm.val = 0, "", _xlpm.val)
)</f>
        <v/>
      </c>
      <c r="D99" s="5" t="str">
        <f>_xlfn.LET(
  _xlpm.key, $A99 &amp; "_" &amp; TEXT(D$2, "yyyy-mm-dd"),
  _xlpm.val, _xlfn.XLOOKUP(_xlpm.key, [1]PHYCOCYANIN!$A:$A, [1]PHYCOCYANIN!$H:$H, ""),
  IF(_xlpm.val = 0, "", _xlpm.val)
)</f>
        <v/>
      </c>
      <c r="E99" s="5" t="str">
        <f>_xlfn.LET(
  _xlpm.key, $A99 &amp; "_" &amp; TEXT(E$2, "yyyy-mm-dd"),
  _xlpm.val, _xlfn.XLOOKUP(_xlpm.key, [1]PHYCOCYANIN!$A:$A, [1]PHYCOCYANIN!$H:$H, ""),
  IF(_xlpm.val = 0, "", _xlpm.val)
)</f>
        <v/>
      </c>
      <c r="F99" s="5" t="str">
        <f>_xlfn.LET(
  _xlpm.key, $A99 &amp; "_" &amp; TEXT(F$2, "yyyy-mm-dd"),
  _xlpm.val, _xlfn.XLOOKUP(_xlpm.key, [1]PHYCOCYANIN!$A:$A, [1]PHYCOCYANIN!$H:$H, ""),
  IF(_xlpm.val = 0, "", _xlpm.val)
)</f>
        <v/>
      </c>
      <c r="G99" s="5" t="str">
        <f>_xlfn.LET(
  _xlpm.key, $A99 &amp; "_" &amp; TEXT(G$2, "yyyy-mm-dd"),
  _xlpm.val, _xlfn.XLOOKUP(_xlpm.key, [1]PHYCOCYANIN!$A:$A, [1]PHYCOCYANIN!$H:$H, ""),
  IF(_xlpm.val = 0, "", _xlpm.val)
)</f>
        <v/>
      </c>
      <c r="H99" s="5" t="str">
        <f>_xlfn.LET(
  _xlpm.key, $A99 &amp; "_" &amp; TEXT(H$2, "yyyy-mm-dd"),
  _xlpm.val, _xlfn.XLOOKUP(_xlpm.key, [1]PHYCOCYANIN!$A:$A, [1]PHYCOCYANIN!$H:$H, ""),
  IF(_xlpm.val = 0, "", _xlpm.val)
)</f>
        <v/>
      </c>
      <c r="I99" s="5" t="str">
        <f>_xlfn.LET(
  _xlpm.key, $A99 &amp; "_" &amp; TEXT(I$2, "yyyy-mm-dd"),
  _xlpm.val, _xlfn.XLOOKUP(_xlpm.key, [1]PHYCOCYANIN!$A:$A, [1]PHYCOCYANIN!$H:$H, ""),
  IF(_xlpm.val = 0, "", _xlpm.val)
)</f>
        <v/>
      </c>
      <c r="J99" s="5" t="str">
        <f>_xlfn.LET(
  _xlpm.key, $A99 &amp; "_" &amp; TEXT(J$2, "yyyy-mm-dd"),
  _xlpm.val, _xlfn.XLOOKUP(_xlpm.key, [1]PHYCOCYANIN!$A:$A, [1]PHYCOCYANIN!$H:$H, ""),
  IF(_xlpm.val = 0, "", _xlpm.val)
)</f>
        <v/>
      </c>
      <c r="K99" s="5" t="str">
        <f>_xlfn.LET(
  _xlpm.key, $A99 &amp; "_" &amp; TEXT(K$2, "yyyy-mm-dd"),
  _xlpm.val, _xlfn.XLOOKUP(_xlpm.key, [1]PHYCOCYANIN!$A:$A, [1]PHYCOCYANIN!$H:$H, ""),
  IF(_xlpm.val = 0, "", _xlpm.val)
)</f>
        <v/>
      </c>
      <c r="L99" s="5" t="str">
        <f>_xlfn.LET(
  _xlpm.key, $A99 &amp; "_" &amp; TEXT(L$2, "yyyy-mm-dd"),
  _xlpm.val, _xlfn.XLOOKUP(_xlpm.key, [1]PHYCOCYANIN!$A:$A, [1]PHYCOCYANIN!$H:$H, ""),
  IF(_xlpm.val = 0, "", _xlpm.val)
)</f>
        <v/>
      </c>
      <c r="M99" s="5" t="str">
        <f>_xlfn.LET(
  _xlpm.key, $A99 &amp; "_" &amp; TEXT(M$2, "yyyy-mm-dd"),
  _xlpm.val, _xlfn.XLOOKUP(_xlpm.key, [1]PHYCOCYANIN!$A:$A, [1]PHYCOCYANIN!$H:$H, ""),
  IF(_xlpm.val = 0, "", _xlpm.val)
)</f>
        <v/>
      </c>
      <c r="N99" s="5" t="str">
        <f>_xlfn.LET(
  _xlpm.key, $A99 &amp; "_" &amp; TEXT(N$2, "yyyy-mm-dd"),
  _xlpm.val, _xlfn.XLOOKUP(_xlpm.key, [1]PHYCOCYANIN!$A:$A, [1]PHYCOCYANIN!$H:$H, ""),
  IF(_xlpm.val = 0, "", _xlpm.val)
)</f>
        <v/>
      </c>
      <c r="O99" s="5" t="str">
        <f>_xlfn.LET(
  _xlpm.key, $A99 &amp; "_" &amp; TEXT(O$2, "yyyy-mm-dd"),
  _xlpm.val, _xlfn.XLOOKUP(_xlpm.key, [1]PHYCOCYANIN!$A:$A, [1]PHYCOCYANIN!$H:$H, ""),
  IF(_xlpm.val = 0, "", _xlpm.val)
)</f>
        <v/>
      </c>
      <c r="P99" s="5" t="str">
        <f>_xlfn.LET(
  _xlpm.key, $A99 &amp; "_" &amp; TEXT(P$2, "yyyy-mm-dd"),
  _xlpm.val, _xlfn.XLOOKUP(_xlpm.key, [1]PHYCOCYANIN!$A:$A, [1]PHYCOCYANIN!$H:$H, ""),
  IF(_xlpm.val = 0, "", _xlpm.val)
)</f>
        <v/>
      </c>
      <c r="Q99" s="5" t="str">
        <f>_xlfn.LET(
  _xlpm.key, $A99 &amp; "_" &amp; TEXT(Q$2, "yyyy-mm-dd"),
  _xlpm.val, _xlfn.XLOOKUP(_xlpm.key, [1]PHYCOCYANIN!$A:$A, [1]PHYCOCYANIN!$H:$H, ""),
  IF(_xlpm.val = 0, "", _xlpm.val)
)</f>
        <v/>
      </c>
      <c r="R99" s="30" t="str">
        <f>_xlfn.XLOOKUP(A99,[1]SURVEY123!$L:$L,[1]SURVEY123!$AK:$AK,"",0,-1)</f>
        <v/>
      </c>
    </row>
    <row r="100" spans="1:18">
      <c r="A100" s="4" t="s">
        <v>103</v>
      </c>
      <c r="B100" s="32" t="str">
        <f>_xlfn.XLOOKUP($A100,[1]PHYCOCYANIN!$B:$B,[1]PHYCOCYANIN!$D:$D,"",,-1)</f>
        <v/>
      </c>
      <c r="C100" s="5" t="str">
        <f>_xlfn.LET(
  _xlpm.key, $A100 &amp; "_" &amp; TEXT(C$2, "yyyy-mm-dd"),
  _xlpm.val, _xlfn.XLOOKUP(_xlpm.key, [1]PHYCOCYANIN!$A:$A, [1]PHYCOCYANIN!$H:$H, ""),
  IF(_xlpm.val = 0, "", _xlpm.val)
)</f>
        <v/>
      </c>
      <c r="D100" s="5" t="str">
        <f>_xlfn.LET(
  _xlpm.key, $A100 &amp; "_" &amp; TEXT(D$2, "yyyy-mm-dd"),
  _xlpm.val, _xlfn.XLOOKUP(_xlpm.key, [1]PHYCOCYANIN!$A:$A, [1]PHYCOCYANIN!$H:$H, ""),
  IF(_xlpm.val = 0, "", _xlpm.val)
)</f>
        <v/>
      </c>
      <c r="E100" s="5" t="str">
        <f>_xlfn.LET(
  _xlpm.key, $A100 &amp; "_" &amp; TEXT(E$2, "yyyy-mm-dd"),
  _xlpm.val, _xlfn.XLOOKUP(_xlpm.key, [1]PHYCOCYANIN!$A:$A, [1]PHYCOCYANIN!$H:$H, ""),
  IF(_xlpm.val = 0, "", _xlpm.val)
)</f>
        <v/>
      </c>
      <c r="F100" s="5" t="str">
        <f>_xlfn.LET(
  _xlpm.key, $A100 &amp; "_" &amp; TEXT(F$2, "yyyy-mm-dd"),
  _xlpm.val, _xlfn.XLOOKUP(_xlpm.key, [1]PHYCOCYANIN!$A:$A, [1]PHYCOCYANIN!$H:$H, ""),
  IF(_xlpm.val = 0, "", _xlpm.val)
)</f>
        <v/>
      </c>
      <c r="G100" s="5" t="str">
        <f>_xlfn.LET(
  _xlpm.key, $A100 &amp; "_" &amp; TEXT(G$2, "yyyy-mm-dd"),
  _xlpm.val, _xlfn.XLOOKUP(_xlpm.key, [1]PHYCOCYANIN!$A:$A, [1]PHYCOCYANIN!$H:$H, ""),
  IF(_xlpm.val = 0, "", _xlpm.val)
)</f>
        <v/>
      </c>
      <c r="H100" s="5" t="str">
        <f>_xlfn.LET(
  _xlpm.key, $A100 &amp; "_" &amp; TEXT(H$2, "yyyy-mm-dd"),
  _xlpm.val, _xlfn.XLOOKUP(_xlpm.key, [1]PHYCOCYANIN!$A:$A, [1]PHYCOCYANIN!$H:$H, ""),
  IF(_xlpm.val = 0, "", _xlpm.val)
)</f>
        <v/>
      </c>
      <c r="I100" s="5" t="str">
        <f>_xlfn.LET(
  _xlpm.key, $A100 &amp; "_" &amp; TEXT(I$2, "yyyy-mm-dd"),
  _xlpm.val, _xlfn.XLOOKUP(_xlpm.key, [1]PHYCOCYANIN!$A:$A, [1]PHYCOCYANIN!$H:$H, ""),
  IF(_xlpm.val = 0, "", _xlpm.val)
)</f>
        <v/>
      </c>
      <c r="J100" s="5" t="str">
        <f>_xlfn.LET(
  _xlpm.key, $A100 &amp; "_" &amp; TEXT(J$2, "yyyy-mm-dd"),
  _xlpm.val, _xlfn.XLOOKUP(_xlpm.key, [1]PHYCOCYANIN!$A:$A, [1]PHYCOCYANIN!$H:$H, ""),
  IF(_xlpm.val = 0, "", _xlpm.val)
)</f>
        <v/>
      </c>
      <c r="K100" s="5" t="str">
        <f>_xlfn.LET(
  _xlpm.key, $A100 &amp; "_" &amp; TEXT(K$2, "yyyy-mm-dd"),
  _xlpm.val, _xlfn.XLOOKUP(_xlpm.key, [1]PHYCOCYANIN!$A:$A, [1]PHYCOCYANIN!$H:$H, ""),
  IF(_xlpm.val = 0, "", _xlpm.val)
)</f>
        <v/>
      </c>
      <c r="L100" s="5" t="str">
        <f>_xlfn.LET(
  _xlpm.key, $A100 &amp; "_" &amp; TEXT(L$2, "yyyy-mm-dd"),
  _xlpm.val, _xlfn.XLOOKUP(_xlpm.key, [1]PHYCOCYANIN!$A:$A, [1]PHYCOCYANIN!$H:$H, ""),
  IF(_xlpm.val = 0, "", _xlpm.val)
)</f>
        <v/>
      </c>
      <c r="M100" s="5" t="str">
        <f>_xlfn.LET(
  _xlpm.key, $A100 &amp; "_" &amp; TEXT(M$2, "yyyy-mm-dd"),
  _xlpm.val, _xlfn.XLOOKUP(_xlpm.key, [1]PHYCOCYANIN!$A:$A, [1]PHYCOCYANIN!$H:$H, ""),
  IF(_xlpm.val = 0, "", _xlpm.val)
)</f>
        <v/>
      </c>
      <c r="N100" s="5" t="str">
        <f>_xlfn.LET(
  _xlpm.key, $A100 &amp; "_" &amp; TEXT(N$2, "yyyy-mm-dd"),
  _xlpm.val, _xlfn.XLOOKUP(_xlpm.key, [1]PHYCOCYANIN!$A:$A, [1]PHYCOCYANIN!$H:$H, ""),
  IF(_xlpm.val = 0, "", _xlpm.val)
)</f>
        <v/>
      </c>
      <c r="O100" s="5" t="str">
        <f>_xlfn.LET(
  _xlpm.key, $A100 &amp; "_" &amp; TEXT(O$2, "yyyy-mm-dd"),
  _xlpm.val, _xlfn.XLOOKUP(_xlpm.key, [1]PHYCOCYANIN!$A:$A, [1]PHYCOCYANIN!$H:$H, ""),
  IF(_xlpm.val = 0, "", _xlpm.val)
)</f>
        <v/>
      </c>
      <c r="P100" s="5" t="str">
        <f>_xlfn.LET(
  _xlpm.key, $A100 &amp; "_" &amp; TEXT(P$2, "yyyy-mm-dd"),
  _xlpm.val, _xlfn.XLOOKUP(_xlpm.key, [1]PHYCOCYANIN!$A:$A, [1]PHYCOCYANIN!$H:$H, ""),
  IF(_xlpm.val = 0, "", _xlpm.val)
)</f>
        <v/>
      </c>
      <c r="Q100" s="5" t="str">
        <f>_xlfn.LET(
  _xlpm.key, $A100 &amp; "_" &amp; TEXT(Q$2, "yyyy-mm-dd"),
  _xlpm.val, _xlfn.XLOOKUP(_xlpm.key, [1]PHYCOCYANIN!$A:$A, [1]PHYCOCYANIN!$H:$H, ""),
  IF(_xlpm.val = 0, "", _xlpm.val)
)</f>
        <v/>
      </c>
      <c r="R100" s="30" t="str">
        <f>_xlfn.XLOOKUP(A100,[1]SURVEY123!$L:$L,[1]SURVEY123!$AK:$AK,"",0,-1)</f>
        <v/>
      </c>
    </row>
    <row r="101" spans="1:18">
      <c r="A101" s="3" t="s">
        <v>104</v>
      </c>
      <c r="B101" s="32">
        <f>_xlfn.XLOOKUP($A101,[1]PHYCOCYANIN!$B:$B,[1]PHYCOCYANIN!$D:$D,"",,-1)</f>
        <v>45875</v>
      </c>
      <c r="C101" s="5" t="str">
        <f>_xlfn.LET(
  _xlpm.key, $A101 &amp; "_" &amp; TEXT(C$2, "yyyy-mm-dd"),
  _xlpm.val, _xlfn.XLOOKUP(_xlpm.key, [1]PHYCOCYANIN!$A:$A, [1]PHYCOCYANIN!$H:$H, ""),
  IF(_xlpm.val = 0, "", _xlpm.val)
)</f>
        <v/>
      </c>
      <c r="D101" s="5" t="str">
        <f>_xlfn.LET(
  _xlpm.key, $A101 &amp; "_" &amp; TEXT(D$2, "yyyy-mm-dd"),
  _xlpm.val, _xlfn.XLOOKUP(_xlpm.key, [1]PHYCOCYANIN!$A:$A, [1]PHYCOCYANIN!$H:$H, ""),
  IF(_xlpm.val = 0, "", _xlpm.val)
)</f>
        <v/>
      </c>
      <c r="E101" s="5" t="str">
        <f>_xlfn.LET(
  _xlpm.key, $A101 &amp; "_" &amp; TEXT(E$2, "yyyy-mm-dd"),
  _xlpm.val, _xlfn.XLOOKUP(_xlpm.key, [1]PHYCOCYANIN!$A:$A, [1]PHYCOCYANIN!$H:$H, ""),
  IF(_xlpm.val = 0, "", _xlpm.val)
)</f>
        <v/>
      </c>
      <c r="F101" s="5">
        <f>_xlfn.LET(
  _xlpm.key, $A101 &amp; "_" &amp; TEXT(F$2, "yyyy-mm-dd"),
  _xlpm.val, _xlfn.XLOOKUP(_xlpm.key, [1]PHYCOCYANIN!$A:$A, [1]PHYCOCYANIN!$H:$H, ""),
  IF(_xlpm.val = 0, "", _xlpm.val)
)</f>
        <v>199</v>
      </c>
      <c r="G101" s="5">
        <f>_xlfn.LET(
  _xlpm.key, $A101 &amp; "_" &amp; TEXT(G$2, "yyyy-mm-dd"),
  _xlpm.val, _xlfn.XLOOKUP(_xlpm.key, [1]PHYCOCYANIN!$A:$A, [1]PHYCOCYANIN!$H:$H, ""),
  IF(_xlpm.val = 0, "", _xlpm.val)
)</f>
        <v>3</v>
      </c>
      <c r="H101" s="5" t="str">
        <f>_xlfn.LET(
  _xlpm.key, $A101 &amp; "_" &amp; TEXT(H$2, "yyyy-mm-dd"),
  _xlpm.val, _xlfn.XLOOKUP(_xlpm.key, [1]PHYCOCYANIN!$A:$A, [1]PHYCOCYANIN!$H:$H, ""),
  IF(_xlpm.val = 0, "", _xlpm.val)
)</f>
        <v/>
      </c>
      <c r="I101" s="5">
        <f>_xlfn.LET(
  _xlpm.key, $A101 &amp; "_" &amp; TEXT(I$2, "yyyy-mm-dd"),
  _xlpm.val, _xlfn.XLOOKUP(_xlpm.key, [1]PHYCOCYANIN!$A:$A, [1]PHYCOCYANIN!$H:$H, ""),
  IF(_xlpm.val = 0, "", _xlpm.val)
)</f>
        <v>152</v>
      </c>
      <c r="J101" s="5">
        <f>_xlfn.LET(
  _xlpm.key, $A101 &amp; "_" &amp; TEXT(J$2, "yyyy-mm-dd"),
  _xlpm.val, _xlfn.XLOOKUP(_xlpm.key, [1]PHYCOCYANIN!$A:$A, [1]PHYCOCYANIN!$H:$H, ""),
  IF(_xlpm.val = 0, "", _xlpm.val)
)</f>
        <v>87</v>
      </c>
      <c r="K101" s="5">
        <f>_xlfn.LET(
  _xlpm.key, $A101 &amp; "_" &amp; TEXT(K$2, "yyyy-mm-dd"),
  _xlpm.val, _xlfn.XLOOKUP(_xlpm.key, [1]PHYCOCYANIN!$A:$A, [1]PHYCOCYANIN!$H:$H, ""),
  IF(_xlpm.val = 0, "", _xlpm.val)
)</f>
        <v>181</v>
      </c>
      <c r="L101" s="5">
        <f>_xlfn.LET(
  _xlpm.key, $A101 &amp; "_" &amp; TEXT(L$2, "yyyy-mm-dd"),
  _xlpm.val, _xlfn.XLOOKUP(_xlpm.key, [1]PHYCOCYANIN!$A:$A, [1]PHYCOCYANIN!$H:$H, ""),
  IF(_xlpm.val = 0, "", _xlpm.val)
)</f>
        <v>57</v>
      </c>
      <c r="M101" s="5">
        <f>_xlfn.LET(
  _xlpm.key, $A101 &amp; "_" &amp; TEXT(M$2, "yyyy-mm-dd"),
  _xlpm.val, _xlfn.XLOOKUP(_xlpm.key, [1]PHYCOCYANIN!$A:$A, [1]PHYCOCYANIN!$H:$H, ""),
  IF(_xlpm.val = 0, "", _xlpm.val)
)</f>
        <v>28</v>
      </c>
      <c r="N101" s="5">
        <f>_xlfn.LET(
  _xlpm.key, $A101 &amp; "_" &amp; TEXT(N$2, "yyyy-mm-dd"),
  _xlpm.val, _xlfn.XLOOKUP(_xlpm.key, [1]PHYCOCYANIN!$A:$A, [1]PHYCOCYANIN!$H:$H, ""),
  IF(_xlpm.val = 0, "", _xlpm.val)
)</f>
        <v>6</v>
      </c>
      <c r="O101" s="5" t="str">
        <f>_xlfn.LET(
  _xlpm.key, $A101 &amp; "_" &amp; TEXT(O$2, "yyyy-mm-dd"),
  _xlpm.val, _xlfn.XLOOKUP(_xlpm.key, [1]PHYCOCYANIN!$A:$A, [1]PHYCOCYANIN!$H:$H, ""),
  IF(_xlpm.val = 0, "", _xlpm.val)
)</f>
        <v/>
      </c>
      <c r="P101" s="5" t="str">
        <f>_xlfn.LET(
  _xlpm.key, $A101 &amp; "_" &amp; TEXT(P$2, "yyyy-mm-dd"),
  _xlpm.val, _xlfn.XLOOKUP(_xlpm.key, [1]PHYCOCYANIN!$A:$A, [1]PHYCOCYANIN!$H:$H, ""),
  IF(_xlpm.val = 0, "", _xlpm.val)
)</f>
        <v/>
      </c>
      <c r="Q101" s="5" t="str">
        <f>_xlfn.LET(
  _xlpm.key, $A101 &amp; "_" &amp; TEXT(Q$2, "yyyy-mm-dd"),
  _xlpm.val, _xlfn.XLOOKUP(_xlpm.key, [1]PHYCOCYANIN!$A:$A, [1]PHYCOCYANIN!$H:$H, ""),
  IF(_xlpm.val = 0, "", _xlpm.val)
)</f>
        <v/>
      </c>
      <c r="R101" s="30" t="str">
        <f>_xlfn.XLOOKUP(A101,[1]SURVEY123!$L:$L,[1]SURVEY123!$AK:$AK,"",0,-1)</f>
        <v/>
      </c>
    </row>
    <row r="102" spans="1:18">
      <c r="A102" s="3" t="s">
        <v>105</v>
      </c>
      <c r="B102" s="32">
        <f>_xlfn.XLOOKUP($A102,[1]PHYCOCYANIN!$B:$B,[1]PHYCOCYANIN!$D:$D,"",,-1)</f>
        <v>45875</v>
      </c>
      <c r="C102" s="5" t="str">
        <f>_xlfn.LET(
  _xlpm.key, $A102 &amp; "_" &amp; TEXT(C$2, "yyyy-mm-dd"),
  _xlpm.val, _xlfn.XLOOKUP(_xlpm.key, [1]PHYCOCYANIN!$A:$A, [1]PHYCOCYANIN!$H:$H, ""),
  IF(_xlpm.val = 0, "", _xlpm.val)
)</f>
        <v/>
      </c>
      <c r="D102" s="5" t="str">
        <f>_xlfn.LET(
  _xlpm.key, $A102 &amp; "_" &amp; TEXT(D$2, "yyyy-mm-dd"),
  _xlpm.val, _xlfn.XLOOKUP(_xlpm.key, [1]PHYCOCYANIN!$A:$A, [1]PHYCOCYANIN!$H:$H, ""),
  IF(_xlpm.val = 0, "", _xlpm.val)
)</f>
        <v/>
      </c>
      <c r="E102" s="5" t="str">
        <f>_xlfn.LET(
  _xlpm.key, $A102 &amp; "_" &amp; TEXT(E$2, "yyyy-mm-dd"),
  _xlpm.val, _xlfn.XLOOKUP(_xlpm.key, [1]PHYCOCYANIN!$A:$A, [1]PHYCOCYANIN!$H:$H, ""),
  IF(_xlpm.val = 0, "", _xlpm.val)
)</f>
        <v/>
      </c>
      <c r="F102" s="5">
        <f>_xlfn.LET(
  _xlpm.key, $A102 &amp; "_" &amp; TEXT(F$2, "yyyy-mm-dd"),
  _xlpm.val, _xlfn.XLOOKUP(_xlpm.key, [1]PHYCOCYANIN!$A:$A, [1]PHYCOCYANIN!$H:$H, ""),
  IF(_xlpm.val = 0, "", _xlpm.val)
)</f>
        <v>140</v>
      </c>
      <c r="G102" s="5">
        <f>_xlfn.LET(
  _xlpm.key, $A102 &amp; "_" &amp; TEXT(G$2, "yyyy-mm-dd"),
  _xlpm.val, _xlfn.XLOOKUP(_xlpm.key, [1]PHYCOCYANIN!$A:$A, [1]PHYCOCYANIN!$H:$H, ""),
  IF(_xlpm.val = 0, "", _xlpm.val)
)</f>
        <v>108</v>
      </c>
      <c r="H102" s="5">
        <f>_xlfn.LET(
  _xlpm.key, $A102 &amp; "_" &amp; TEXT(H$2, "yyyy-mm-dd"),
  _xlpm.val, _xlfn.XLOOKUP(_xlpm.key, [1]PHYCOCYANIN!$A:$A, [1]PHYCOCYANIN!$H:$H, ""),
  IF(_xlpm.val = 0, "", _xlpm.val)
)</f>
        <v>146</v>
      </c>
      <c r="I102" s="5">
        <f>_xlfn.LET(
  _xlpm.key, $A102 &amp; "_" &amp; TEXT(I$2, "yyyy-mm-dd"),
  _xlpm.val, _xlfn.XLOOKUP(_xlpm.key, [1]PHYCOCYANIN!$A:$A, [1]PHYCOCYANIN!$H:$H, ""),
  IF(_xlpm.val = 0, "", _xlpm.val)
)</f>
        <v>199</v>
      </c>
      <c r="J102" s="5">
        <f>_xlfn.LET(
  _xlpm.key, $A102 &amp; "_" &amp; TEXT(J$2, "yyyy-mm-dd"),
  _xlpm.val, _xlfn.XLOOKUP(_xlpm.key, [1]PHYCOCYANIN!$A:$A, [1]PHYCOCYANIN!$H:$H, ""),
  IF(_xlpm.val = 0, "", _xlpm.val)
)</f>
        <v>53</v>
      </c>
      <c r="K102" s="5">
        <f>_xlfn.LET(
  _xlpm.key, $A102 &amp; "_" &amp; TEXT(K$2, "yyyy-mm-dd"),
  _xlpm.val, _xlfn.XLOOKUP(_xlpm.key, [1]PHYCOCYANIN!$A:$A, [1]PHYCOCYANIN!$H:$H, ""),
  IF(_xlpm.val = 0, "", _xlpm.val)
)</f>
        <v>130</v>
      </c>
      <c r="L102" s="5">
        <f>_xlfn.LET(
  _xlpm.key, $A102 &amp; "_" &amp; TEXT(L$2, "yyyy-mm-dd"),
  _xlpm.val, _xlfn.XLOOKUP(_xlpm.key, [1]PHYCOCYANIN!$A:$A, [1]PHYCOCYANIN!$H:$H, ""),
  IF(_xlpm.val = 0, "", _xlpm.val)
)</f>
        <v>58</v>
      </c>
      <c r="M102" s="5">
        <f>_xlfn.LET(
  _xlpm.key, $A102 &amp; "_" &amp; TEXT(M$2, "yyyy-mm-dd"),
  _xlpm.val, _xlfn.XLOOKUP(_xlpm.key, [1]PHYCOCYANIN!$A:$A, [1]PHYCOCYANIN!$H:$H, ""),
  IF(_xlpm.val = 0, "", _xlpm.val)
)</f>
        <v>30</v>
      </c>
      <c r="N102" s="5">
        <f>_xlfn.LET(
  _xlpm.key, $A102 &amp; "_" &amp; TEXT(N$2, "yyyy-mm-dd"),
  _xlpm.val, _xlfn.XLOOKUP(_xlpm.key, [1]PHYCOCYANIN!$A:$A, [1]PHYCOCYANIN!$H:$H, ""),
  IF(_xlpm.val = 0, "", _xlpm.val)
)</f>
        <v>9</v>
      </c>
      <c r="O102" s="5" t="str">
        <f>_xlfn.LET(
  _xlpm.key, $A102 &amp; "_" &amp; TEXT(O$2, "yyyy-mm-dd"),
  _xlpm.val, _xlfn.XLOOKUP(_xlpm.key, [1]PHYCOCYANIN!$A:$A, [1]PHYCOCYANIN!$H:$H, ""),
  IF(_xlpm.val = 0, "", _xlpm.val)
)</f>
        <v/>
      </c>
      <c r="P102" s="5" t="str">
        <f>_xlfn.LET(
  _xlpm.key, $A102 &amp; "_" &amp; TEXT(P$2, "yyyy-mm-dd"),
  _xlpm.val, _xlfn.XLOOKUP(_xlpm.key, [1]PHYCOCYANIN!$A:$A, [1]PHYCOCYANIN!$H:$H, ""),
  IF(_xlpm.val = 0, "", _xlpm.val)
)</f>
        <v/>
      </c>
      <c r="Q102" s="5" t="str">
        <f>_xlfn.LET(
  _xlpm.key, $A102 &amp; "_" &amp; TEXT(Q$2, "yyyy-mm-dd"),
  _xlpm.val, _xlfn.XLOOKUP(_xlpm.key, [1]PHYCOCYANIN!$A:$A, [1]PHYCOCYANIN!$H:$H, ""),
  IF(_xlpm.val = 0, "", _xlpm.val)
)</f>
        <v/>
      </c>
      <c r="R102" s="30" t="str">
        <f>_xlfn.XLOOKUP(A102,[1]SURVEY123!$L:$L,[1]SURVEY123!$AK:$AK,"",0,-1)</f>
        <v>Watch (as of 7/3/25)</v>
      </c>
    </row>
    <row r="103" spans="1:18">
      <c r="A103" s="3" t="s">
        <v>106</v>
      </c>
      <c r="B103" s="32">
        <f>_xlfn.XLOOKUP($A103,[1]PHYCOCYANIN!$B:$B,[1]PHYCOCYANIN!$D:$D,"",,-1)</f>
        <v>45875</v>
      </c>
      <c r="C103" s="5" t="str">
        <f>_xlfn.LET(
  _xlpm.key, $A103 &amp; "_" &amp; TEXT(C$2, "yyyy-mm-dd"),
  _xlpm.val, _xlfn.XLOOKUP(_xlpm.key, [1]PHYCOCYANIN!$A:$A, [1]PHYCOCYANIN!$H:$H, ""),
  IF(_xlpm.val = 0, "", _xlpm.val)
)</f>
        <v/>
      </c>
      <c r="D103" s="5" t="str">
        <f>_xlfn.LET(
  _xlpm.key, $A103 &amp; "_" &amp; TEXT(D$2, "yyyy-mm-dd"),
  _xlpm.val, _xlfn.XLOOKUP(_xlpm.key, [1]PHYCOCYANIN!$A:$A, [1]PHYCOCYANIN!$H:$H, ""),
  IF(_xlpm.val = 0, "", _xlpm.val)
)</f>
        <v/>
      </c>
      <c r="E103" s="5" t="str">
        <f>_xlfn.LET(
  _xlpm.key, $A103 &amp; "_" &amp; TEXT(E$2, "yyyy-mm-dd"),
  _xlpm.val, _xlfn.XLOOKUP(_xlpm.key, [1]PHYCOCYANIN!$A:$A, [1]PHYCOCYANIN!$H:$H, ""),
  IF(_xlpm.val = 0, "", _xlpm.val)
)</f>
        <v/>
      </c>
      <c r="F103" s="5">
        <f>_xlfn.LET(
  _xlpm.key, $A103 &amp; "_" &amp; TEXT(F$2, "yyyy-mm-dd"),
  _xlpm.val, _xlfn.XLOOKUP(_xlpm.key, [1]PHYCOCYANIN!$A:$A, [1]PHYCOCYANIN!$H:$H, ""),
  IF(_xlpm.val = 0, "", _xlpm.val)
)</f>
        <v>119</v>
      </c>
      <c r="G103" s="5">
        <f>_xlfn.LET(
  _xlpm.key, $A103 &amp; "_" &amp; TEXT(G$2, "yyyy-mm-dd"),
  _xlpm.val, _xlfn.XLOOKUP(_xlpm.key, [1]PHYCOCYANIN!$A:$A, [1]PHYCOCYANIN!$H:$H, ""),
  IF(_xlpm.val = 0, "", _xlpm.val)
)</f>
        <v>97</v>
      </c>
      <c r="H103" s="5" t="str">
        <f>_xlfn.LET(
  _xlpm.key, $A103 &amp; "_" &amp; TEXT(H$2, "yyyy-mm-dd"),
  _xlpm.val, _xlfn.XLOOKUP(_xlpm.key, [1]PHYCOCYANIN!$A:$A, [1]PHYCOCYANIN!$H:$H, ""),
  IF(_xlpm.val = 0, "", _xlpm.val)
)</f>
        <v/>
      </c>
      <c r="I103" s="5">
        <f>_xlfn.LET(
  _xlpm.key, $A103 &amp; "_" &amp; TEXT(I$2, "yyyy-mm-dd"),
  _xlpm.val, _xlfn.XLOOKUP(_xlpm.key, [1]PHYCOCYANIN!$A:$A, [1]PHYCOCYANIN!$H:$H, ""),
  IF(_xlpm.val = 0, "", _xlpm.val)
)</f>
        <v>155</v>
      </c>
      <c r="J103" s="5">
        <f>_xlfn.LET(
  _xlpm.key, $A103 &amp; "_" &amp; TEXT(J$2, "yyyy-mm-dd"),
  _xlpm.val, _xlfn.XLOOKUP(_xlpm.key, [1]PHYCOCYANIN!$A:$A, [1]PHYCOCYANIN!$H:$H, ""),
  IF(_xlpm.val = 0, "", _xlpm.val)
)</f>
        <v>53</v>
      </c>
      <c r="K103" s="5">
        <f>_xlfn.LET(
  _xlpm.key, $A103 &amp; "_" &amp; TEXT(K$2, "yyyy-mm-dd"),
  _xlpm.val, _xlfn.XLOOKUP(_xlpm.key, [1]PHYCOCYANIN!$A:$A, [1]PHYCOCYANIN!$H:$H, ""),
  IF(_xlpm.val = 0, "", _xlpm.val)
)</f>
        <v>77</v>
      </c>
      <c r="L103" s="5">
        <f>_xlfn.LET(
  _xlpm.key, $A103 &amp; "_" &amp; TEXT(L$2, "yyyy-mm-dd"),
  _xlpm.val, _xlfn.XLOOKUP(_xlpm.key, [1]PHYCOCYANIN!$A:$A, [1]PHYCOCYANIN!$H:$H, ""),
  IF(_xlpm.val = 0, "", _xlpm.val)
)</f>
        <v>70</v>
      </c>
      <c r="M103" s="5">
        <f>_xlfn.LET(
  _xlpm.key, $A103 &amp; "_" &amp; TEXT(M$2, "yyyy-mm-dd"),
  _xlpm.val, _xlfn.XLOOKUP(_xlpm.key, [1]PHYCOCYANIN!$A:$A, [1]PHYCOCYANIN!$H:$H, ""),
  IF(_xlpm.val = 0, "", _xlpm.val)
)</f>
        <v>29</v>
      </c>
      <c r="N103" s="5">
        <f>_xlfn.LET(
  _xlpm.key, $A103 &amp; "_" &amp; TEXT(N$2, "yyyy-mm-dd"),
  _xlpm.val, _xlfn.XLOOKUP(_xlpm.key, [1]PHYCOCYANIN!$A:$A, [1]PHYCOCYANIN!$H:$H, ""),
  IF(_xlpm.val = 0, "", _xlpm.val)
)</f>
        <v>10</v>
      </c>
      <c r="O103" s="5" t="str">
        <f>_xlfn.LET(
  _xlpm.key, $A103 &amp; "_" &amp; TEXT(O$2, "yyyy-mm-dd"),
  _xlpm.val, _xlfn.XLOOKUP(_xlpm.key, [1]PHYCOCYANIN!$A:$A, [1]PHYCOCYANIN!$H:$H, ""),
  IF(_xlpm.val = 0, "", _xlpm.val)
)</f>
        <v/>
      </c>
      <c r="P103" s="5" t="str">
        <f>_xlfn.LET(
  _xlpm.key, $A103 &amp; "_" &amp; TEXT(P$2, "yyyy-mm-dd"),
  _xlpm.val, _xlfn.XLOOKUP(_xlpm.key, [1]PHYCOCYANIN!$A:$A, [1]PHYCOCYANIN!$H:$H, ""),
  IF(_xlpm.val = 0, "", _xlpm.val)
)</f>
        <v/>
      </c>
      <c r="Q103" s="5" t="str">
        <f>_xlfn.LET(
  _xlpm.key, $A103 &amp; "_" &amp; TEXT(Q$2, "yyyy-mm-dd"),
  _xlpm.val, _xlfn.XLOOKUP(_xlpm.key, [1]PHYCOCYANIN!$A:$A, [1]PHYCOCYANIN!$H:$H, ""),
  IF(_xlpm.val = 0, "", _xlpm.val)
)</f>
        <v/>
      </c>
      <c r="R103" s="30" t="str">
        <f>_xlfn.XLOOKUP(A103,[1]SURVEY123!$L:$L,[1]SURVEY123!$AK:$AK,"",0,-1)</f>
        <v/>
      </c>
    </row>
    <row r="104" spans="1:18">
      <c r="A104" s="3" t="s">
        <v>107</v>
      </c>
      <c r="B104" s="32">
        <f>_xlfn.XLOOKUP($A104,[1]PHYCOCYANIN!$B:$B,[1]PHYCOCYANIN!$D:$D,"",,-1)</f>
        <v>45875</v>
      </c>
      <c r="C104" s="5" t="str">
        <f>_xlfn.LET(
  _xlpm.key, $A104 &amp; "_" &amp; TEXT(C$2, "yyyy-mm-dd"),
  _xlpm.val, _xlfn.XLOOKUP(_xlpm.key, [1]PHYCOCYANIN!$A:$A, [1]PHYCOCYANIN!$H:$H, ""),
  IF(_xlpm.val = 0, "", _xlpm.val)
)</f>
        <v/>
      </c>
      <c r="D104" s="5" t="str">
        <f>_xlfn.LET(
  _xlpm.key, $A104 &amp; "_" &amp; TEXT(D$2, "yyyy-mm-dd"),
  _xlpm.val, _xlfn.XLOOKUP(_xlpm.key, [1]PHYCOCYANIN!$A:$A, [1]PHYCOCYANIN!$H:$H, ""),
  IF(_xlpm.val = 0, "", _xlpm.val)
)</f>
        <v/>
      </c>
      <c r="E104" s="5" t="str">
        <f>_xlfn.LET(
  _xlpm.key, $A104 &amp; "_" &amp; TEXT(E$2, "yyyy-mm-dd"),
  _xlpm.val, _xlfn.XLOOKUP(_xlpm.key, [1]PHYCOCYANIN!$A:$A, [1]PHYCOCYANIN!$H:$H, ""),
  IF(_xlpm.val = 0, "", _xlpm.val)
)</f>
        <v/>
      </c>
      <c r="F104" s="5">
        <f>_xlfn.LET(
  _xlpm.key, $A104 &amp; "_" &amp; TEXT(F$2, "yyyy-mm-dd"),
  _xlpm.val, _xlfn.XLOOKUP(_xlpm.key, [1]PHYCOCYANIN!$A:$A, [1]PHYCOCYANIN!$H:$H, ""),
  IF(_xlpm.val = 0, "", _xlpm.val)
)</f>
        <v>158</v>
      </c>
      <c r="G104" s="5">
        <f>_xlfn.LET(
  _xlpm.key, $A104 &amp; "_" &amp; TEXT(G$2, "yyyy-mm-dd"),
  _xlpm.val, _xlfn.XLOOKUP(_xlpm.key, [1]PHYCOCYANIN!$A:$A, [1]PHYCOCYANIN!$H:$H, ""),
  IF(_xlpm.val = 0, "", _xlpm.val)
)</f>
        <v>80</v>
      </c>
      <c r="H104" s="5">
        <f>_xlfn.LET(
  _xlpm.key, $A104 &amp; "_" &amp; TEXT(H$2, "yyyy-mm-dd"),
  _xlpm.val, _xlfn.XLOOKUP(_xlpm.key, [1]PHYCOCYANIN!$A:$A, [1]PHYCOCYANIN!$H:$H, ""),
  IF(_xlpm.val = 0, "", _xlpm.val)
)</f>
        <v>173</v>
      </c>
      <c r="I104" s="5">
        <f>_xlfn.LET(
  _xlpm.key, $A104 &amp; "_" &amp; TEXT(I$2, "yyyy-mm-dd"),
  _xlpm.val, _xlfn.XLOOKUP(_xlpm.key, [1]PHYCOCYANIN!$A:$A, [1]PHYCOCYANIN!$H:$H, ""),
  IF(_xlpm.val = 0, "", _xlpm.val)
)</f>
        <v>199</v>
      </c>
      <c r="J104" s="5">
        <f>_xlfn.LET(
  _xlpm.key, $A104 &amp; "_" &amp; TEXT(J$2, "yyyy-mm-dd"),
  _xlpm.val, _xlfn.XLOOKUP(_xlpm.key, [1]PHYCOCYANIN!$A:$A, [1]PHYCOCYANIN!$H:$H, ""),
  IF(_xlpm.val = 0, "", _xlpm.val)
)</f>
        <v>36</v>
      </c>
      <c r="K104" s="5">
        <f>_xlfn.LET(
  _xlpm.key, $A104 &amp; "_" &amp; TEXT(K$2, "yyyy-mm-dd"),
  _xlpm.val, _xlfn.XLOOKUP(_xlpm.key, [1]PHYCOCYANIN!$A:$A, [1]PHYCOCYANIN!$H:$H, ""),
  IF(_xlpm.val = 0, "", _xlpm.val)
)</f>
        <v>110</v>
      </c>
      <c r="L104" s="5">
        <f>_xlfn.LET(
  _xlpm.key, $A104 &amp; "_" &amp; TEXT(L$2, "yyyy-mm-dd"),
  _xlpm.val, _xlfn.XLOOKUP(_xlpm.key, [1]PHYCOCYANIN!$A:$A, [1]PHYCOCYANIN!$H:$H, ""),
  IF(_xlpm.val = 0, "", _xlpm.val)
)</f>
        <v>54</v>
      </c>
      <c r="M104" s="5">
        <f>_xlfn.LET(
  _xlpm.key, $A104 &amp; "_" &amp; TEXT(M$2, "yyyy-mm-dd"),
  _xlpm.val, _xlfn.XLOOKUP(_xlpm.key, [1]PHYCOCYANIN!$A:$A, [1]PHYCOCYANIN!$H:$H, ""),
  IF(_xlpm.val = 0, "", _xlpm.val)
)</f>
        <v>27</v>
      </c>
      <c r="N104" s="5">
        <f>_xlfn.LET(
  _xlpm.key, $A104 &amp; "_" &amp; TEXT(N$2, "yyyy-mm-dd"),
  _xlpm.val, _xlfn.XLOOKUP(_xlpm.key, [1]PHYCOCYANIN!$A:$A, [1]PHYCOCYANIN!$H:$H, ""),
  IF(_xlpm.val = 0, "", _xlpm.val)
)</f>
        <v>11</v>
      </c>
      <c r="O104" s="5" t="str">
        <f>_xlfn.LET(
  _xlpm.key, $A104 &amp; "_" &amp; TEXT(O$2, "yyyy-mm-dd"),
  _xlpm.val, _xlfn.XLOOKUP(_xlpm.key, [1]PHYCOCYANIN!$A:$A, [1]PHYCOCYANIN!$H:$H, ""),
  IF(_xlpm.val = 0, "", _xlpm.val)
)</f>
        <v/>
      </c>
      <c r="P104" s="5" t="str">
        <f>_xlfn.LET(
  _xlpm.key, $A104 &amp; "_" &amp; TEXT(P$2, "yyyy-mm-dd"),
  _xlpm.val, _xlfn.XLOOKUP(_xlpm.key, [1]PHYCOCYANIN!$A:$A, [1]PHYCOCYANIN!$H:$H, ""),
  IF(_xlpm.val = 0, "", _xlpm.val)
)</f>
        <v/>
      </c>
      <c r="Q104" s="5" t="str">
        <f>_xlfn.LET(
  _xlpm.key, $A104 &amp; "_" &amp; TEXT(Q$2, "yyyy-mm-dd"),
  _xlpm.val, _xlfn.XLOOKUP(_xlpm.key, [1]PHYCOCYANIN!$A:$A, [1]PHYCOCYANIN!$H:$H, ""),
  IF(_xlpm.val = 0, "", _xlpm.val)
)</f>
        <v/>
      </c>
      <c r="R104" s="30" t="str">
        <f>_xlfn.XLOOKUP(A104,[1]SURVEY123!$L:$L,[1]SURVEY123!$AK:$AK,"",0,-1)</f>
        <v/>
      </c>
    </row>
  </sheetData>
  <mergeCells count="4">
    <mergeCell ref="C1:Q1"/>
    <mergeCell ref="R1:R2"/>
    <mergeCell ref="B1:B2"/>
    <mergeCell ref="A1:A2"/>
  </mergeCells>
  <conditionalFormatting sqref="C3:Q104">
    <cfRule type="containsBlanks" dxfId="3" priority="2">
      <formula>LEN(TRIM(C3))=0</formula>
    </cfRule>
  </conditionalFormatting>
  <conditionalFormatting sqref="R1:R2">
    <cfRule type="containsText" dxfId="2" priority="3" operator="containsText" text="Score">
      <formula>NOT(ISERROR(SEARCH("Score",R1)))</formula>
    </cfRule>
  </conditionalFormatting>
  <conditionalFormatting sqref="R3:R104">
    <cfRule type="cellIs" dxfId="1" priority="1" operator="equal">
      <formula>"NA"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032472CC-8653-41F2-BF84-3B7A664A7083}">
            <x14:iconSet custom="1">
              <x14:cfvo type="percent">
                <xm:f>0</xm:f>
              </x14:cfvo>
              <x14:cfvo type="num">
                <xm:f>20</xm:f>
              </x14:cfvo>
              <x14:cfvo type="num">
                <xm:f>199</xm:f>
              </x14:cfvo>
              <x14:cfIcon iconSet="NoIcons" iconId="0"/>
              <x14:cfIcon iconSet="3Symbols2" iconId="1"/>
              <x14:cfIcon iconSet="3TrafficLights1" iconId="0"/>
            </x14:iconSet>
          </x14:cfRule>
          <xm:sqref>C3:Q104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04"/>
  <sheetViews>
    <sheetView zoomScale="80" zoomScaleNormal="80" workbookViewId="0">
      <pane xSplit="1" ySplit="1" topLeftCell="B239" activePane="bottomRight" state="frozen"/>
      <selection pane="bottomRight" activeCell="U37" sqref="U37"/>
      <selection pane="bottomLeft" activeCell="A2" sqref="A2"/>
      <selection pane="topRight" activeCell="C1" sqref="C1"/>
    </sheetView>
  </sheetViews>
  <sheetFormatPr defaultColWidth="8.5703125" defaultRowHeight="14.45"/>
  <cols>
    <col min="1" max="1" width="7.42578125" bestFit="1" customWidth="1"/>
    <col min="2" max="2" width="23.42578125" bestFit="1" customWidth="1"/>
    <col min="3" max="3" width="27.5703125" style="27" bestFit="1" customWidth="1"/>
    <col min="4" max="4" width="14.5703125" customWidth="1"/>
    <col min="5" max="8" width="8.5703125" customWidth="1"/>
    <col min="9" max="9" width="8.42578125" customWidth="1"/>
    <col min="10" max="21" width="8.42578125" bestFit="1" customWidth="1"/>
    <col min="23" max="38" width="8.5703125" customWidth="1"/>
    <col min="40" max="55" width="8.5703125" customWidth="1"/>
    <col min="57" max="72" width="8.5703125" customWidth="1"/>
    <col min="74" max="89" width="8.5703125" customWidth="1"/>
    <col min="91" max="105" width="8.5703125" customWidth="1"/>
    <col min="106" max="106" width="9" customWidth="1"/>
    <col min="107" max="107" width="19.5703125" bestFit="1" customWidth="1"/>
    <col min="108" max="108" width="23.42578125" bestFit="1" customWidth="1"/>
    <col min="109" max="122" width="8.5703125" customWidth="1"/>
    <col min="123" max="123" width="9" customWidth="1"/>
    <col min="124" max="125" width="9.5703125" bestFit="1" customWidth="1"/>
  </cols>
  <sheetData>
    <row r="1" spans="1:127" s="1" customFormat="1" ht="43.5">
      <c r="A1" s="1" t="s">
        <v>0</v>
      </c>
      <c r="B1" s="1" t="s">
        <v>136</v>
      </c>
      <c r="C1" s="26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29" t="s">
        <v>241</v>
      </c>
      <c r="DD1" s="29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</row>
    <row r="2" spans="1:127" s="1" customFormat="1">
      <c r="A2" s="1" t="s">
        <v>260</v>
      </c>
      <c r="B2" s="1" t="s">
        <v>261</v>
      </c>
      <c r="C2" s="27" t="str" cm="1">
        <f t="array" ref="C2">IFERROR(MAX(_xlfn._xlws.FILTER([1]SURVEY123!$J:$J,[1]SURVEY123!$L:$L=A2)),"NA")</f>
        <v>NA</v>
      </c>
      <c r="D2">
        <f>COUNT(G2:U2)</f>
        <v>15</v>
      </c>
      <c r="E2" s="1" t="s">
        <v>262</v>
      </c>
      <c r="F2" s="1">
        <v>99.9</v>
      </c>
      <c r="G2" s="1">
        <v>99.9</v>
      </c>
      <c r="H2" s="1">
        <v>99.9</v>
      </c>
      <c r="I2" s="1">
        <v>99.9</v>
      </c>
      <c r="J2" s="1">
        <v>99.9</v>
      </c>
      <c r="K2" s="1">
        <v>99.9</v>
      </c>
      <c r="L2" s="1">
        <v>99.9</v>
      </c>
      <c r="M2" s="1">
        <v>99.9</v>
      </c>
      <c r="N2" s="1">
        <v>99.9</v>
      </c>
      <c r="O2" s="1">
        <v>99.9</v>
      </c>
      <c r="P2" s="1">
        <v>99.9</v>
      </c>
      <c r="Q2" s="1">
        <v>99.9</v>
      </c>
      <c r="R2" s="1">
        <v>99.9</v>
      </c>
      <c r="S2" s="1">
        <v>99.9</v>
      </c>
      <c r="T2" s="1">
        <v>99.9</v>
      </c>
      <c r="U2" s="1">
        <v>99.9</v>
      </c>
      <c r="V2" s="1" t="s">
        <v>262</v>
      </c>
      <c r="W2" s="1">
        <v>99.9</v>
      </c>
      <c r="X2" s="1">
        <v>99.9</v>
      </c>
      <c r="Y2" s="1">
        <v>99.9</v>
      </c>
      <c r="Z2" s="1">
        <v>99.9</v>
      </c>
      <c r="AA2" s="1">
        <v>99.9</v>
      </c>
      <c r="AB2" s="1">
        <v>99.9</v>
      </c>
      <c r="AC2" s="1">
        <v>99.9</v>
      </c>
      <c r="AD2" s="1">
        <v>99.9</v>
      </c>
      <c r="AE2" s="1">
        <v>99.9</v>
      </c>
      <c r="AF2" s="1">
        <v>99.9</v>
      </c>
      <c r="AG2" s="1">
        <v>99.9</v>
      </c>
      <c r="AH2" s="1">
        <v>99.9</v>
      </c>
      <c r="AI2" s="1">
        <v>99.9</v>
      </c>
      <c r="AJ2" s="1">
        <v>99.9</v>
      </c>
      <c r="AK2" s="1">
        <v>99.9</v>
      </c>
      <c r="AL2" s="1">
        <v>99.9</v>
      </c>
      <c r="AM2" s="1" t="s">
        <v>262</v>
      </c>
      <c r="AN2" s="1">
        <v>99.9</v>
      </c>
      <c r="AO2" s="1">
        <v>99.9</v>
      </c>
      <c r="AP2" s="1">
        <v>99.9</v>
      </c>
      <c r="AQ2" s="1">
        <v>99.9</v>
      </c>
      <c r="AR2" s="1">
        <v>99.9</v>
      </c>
      <c r="AS2" s="1">
        <v>99.9</v>
      </c>
      <c r="AT2" s="1">
        <v>99.9</v>
      </c>
      <c r="AU2" s="1">
        <v>99.9</v>
      </c>
      <c r="AV2" s="1">
        <v>99.9</v>
      </c>
      <c r="AW2" s="1">
        <v>99.9</v>
      </c>
      <c r="AX2" s="1">
        <v>99.9</v>
      </c>
      <c r="AY2" s="1">
        <v>99.9</v>
      </c>
      <c r="AZ2" s="1">
        <v>99.9</v>
      </c>
      <c r="BA2" s="1">
        <v>99.9</v>
      </c>
      <c r="BB2" s="1">
        <v>99.9</v>
      </c>
      <c r="BC2" s="1">
        <v>99.9</v>
      </c>
      <c r="BD2" s="1" t="s">
        <v>262</v>
      </c>
      <c r="BE2" s="1">
        <v>99.9</v>
      </c>
      <c r="BF2" s="1">
        <v>99.9</v>
      </c>
      <c r="BG2" s="1">
        <v>99.9</v>
      </c>
      <c r="BH2" s="1">
        <v>99.9</v>
      </c>
      <c r="BI2" s="1">
        <v>99.9</v>
      </c>
      <c r="BJ2" s="1">
        <v>99.9</v>
      </c>
      <c r="BK2" s="1">
        <v>99.9</v>
      </c>
      <c r="BL2" s="1">
        <v>99.9</v>
      </c>
      <c r="BM2" s="1">
        <v>99.9</v>
      </c>
      <c r="BN2" s="1">
        <v>99.9</v>
      </c>
      <c r="BO2" s="1">
        <v>99.9</v>
      </c>
      <c r="BP2" s="1">
        <v>99.9</v>
      </c>
      <c r="BQ2" s="1">
        <v>99.9</v>
      </c>
      <c r="BR2" s="1">
        <v>99.9</v>
      </c>
      <c r="BS2" s="1">
        <v>99.9</v>
      </c>
      <c r="BT2" s="1">
        <v>99.9</v>
      </c>
      <c r="BU2" s="1" t="s">
        <v>262</v>
      </c>
      <c r="BV2" s="1">
        <v>99.9</v>
      </c>
      <c r="BW2" s="1">
        <v>99.9</v>
      </c>
      <c r="BX2" s="1">
        <v>99.9</v>
      </c>
      <c r="BY2" s="1">
        <v>99.9</v>
      </c>
      <c r="BZ2" s="1">
        <v>99.9</v>
      </c>
      <c r="CA2" s="1">
        <v>99.9</v>
      </c>
      <c r="CB2" s="1">
        <v>99.9</v>
      </c>
      <c r="CC2" s="1">
        <v>99.9</v>
      </c>
      <c r="CD2" s="1">
        <v>99.9</v>
      </c>
      <c r="CE2" s="1">
        <v>99.9</v>
      </c>
      <c r="CF2" s="1">
        <v>99.9</v>
      </c>
      <c r="CG2" s="1">
        <v>99.9</v>
      </c>
      <c r="CH2" s="1">
        <v>99.9</v>
      </c>
      <c r="CI2" s="1">
        <v>99.9</v>
      </c>
      <c r="CJ2" s="1">
        <v>99.9</v>
      </c>
      <c r="CK2" s="1">
        <v>99.9</v>
      </c>
      <c r="CL2" s="1" t="s">
        <v>262</v>
      </c>
      <c r="CM2" s="1">
        <v>99.9</v>
      </c>
      <c r="CN2" s="1">
        <v>99.9</v>
      </c>
      <c r="CO2" s="1">
        <v>99.9</v>
      </c>
      <c r="CP2" s="1">
        <v>99.9</v>
      </c>
      <c r="CQ2" s="1">
        <v>99.9</v>
      </c>
      <c r="CR2" s="1">
        <v>99.9</v>
      </c>
      <c r="CS2" s="1">
        <v>99.9</v>
      </c>
      <c r="CT2" s="1">
        <v>99.9</v>
      </c>
      <c r="CU2" s="1">
        <v>99.9</v>
      </c>
      <c r="CV2" s="1">
        <v>99.9</v>
      </c>
      <c r="CW2" s="1">
        <v>99.9</v>
      </c>
      <c r="CX2" s="1">
        <v>99.9</v>
      </c>
      <c r="CY2" s="1">
        <v>99.9</v>
      </c>
      <c r="CZ2" s="1">
        <v>99.9</v>
      </c>
      <c r="DA2" s="1">
        <v>99.9</v>
      </c>
      <c r="DB2" s="1">
        <v>99.9</v>
      </c>
      <c r="DC2" s="1" t="s">
        <v>262</v>
      </c>
      <c r="DD2" s="1" t="s">
        <v>262</v>
      </c>
      <c r="DE2" s="1">
        <v>99.9</v>
      </c>
      <c r="DF2" s="1">
        <v>99.9</v>
      </c>
      <c r="DG2" s="1">
        <v>99.9</v>
      </c>
      <c r="DH2" s="1">
        <v>99.9</v>
      </c>
      <c r="DI2" s="1">
        <v>99.9</v>
      </c>
      <c r="DJ2" s="1">
        <v>99.9</v>
      </c>
      <c r="DK2" s="1">
        <v>99.9</v>
      </c>
      <c r="DL2" s="1">
        <v>99.9</v>
      </c>
      <c r="DM2" s="1">
        <v>99.9</v>
      </c>
      <c r="DN2" s="1">
        <v>99.9</v>
      </c>
      <c r="DO2" s="1">
        <v>99.9</v>
      </c>
      <c r="DP2" s="1">
        <v>99.9</v>
      </c>
      <c r="DQ2" s="1">
        <v>99.9</v>
      </c>
      <c r="DR2" s="1">
        <v>99.9</v>
      </c>
      <c r="DS2" s="1">
        <v>99.9</v>
      </c>
      <c r="DT2" s="33">
        <v>0</v>
      </c>
      <c r="DU2" s="33">
        <v>0</v>
      </c>
    </row>
    <row r="3" spans="1:127" s="1" customFormat="1">
      <c r="A3" s="3" t="s">
        <v>6</v>
      </c>
      <c r="B3" s="28" t="s">
        <v>263</v>
      </c>
      <c r="C3" s="27" cm="1">
        <f t="array" ref="C3">IFERROR(MAX(_xlfn._xlws.FILTER([1]SURVEY123!$J:$J,[1]SURVEY123!$L:$L=A3)),"NA")</f>
        <v>45872.666666666664</v>
      </c>
      <c r="D3">
        <f t="shared" ref="D3" si="0">COUNT(G3:U3)</f>
        <v>11</v>
      </c>
      <c r="E3" t="str">
        <f>Temperature!T3</f>
        <v>Excellent</v>
      </c>
      <c r="F3">
        <f>Temperature!B3</f>
        <v>22.818181818181817</v>
      </c>
      <c r="G3" s="23" t="str">
        <f>Temperature!C3</f>
        <v/>
      </c>
      <c r="H3" s="23">
        <f>Temperature!D3</f>
        <v>15</v>
      </c>
      <c r="I3" s="23">
        <f>Temperature!E3</f>
        <v>16</v>
      </c>
      <c r="J3" s="23">
        <f>Temperature!F3</f>
        <v>20</v>
      </c>
      <c r="K3" s="23">
        <f>Temperature!G3</f>
        <v>17</v>
      </c>
      <c r="L3" s="23">
        <f>Temperature!H3</f>
        <v>26</v>
      </c>
      <c r="M3" s="23">
        <f>Temperature!I3</f>
        <v>27</v>
      </c>
      <c r="N3" s="23">
        <f>Temperature!J3</f>
        <v>25</v>
      </c>
      <c r="O3" s="23">
        <f>Temperature!K3</f>
        <v>27</v>
      </c>
      <c r="P3" s="23">
        <f>Temperature!L3</f>
        <v>26</v>
      </c>
      <c r="Q3" s="23">
        <f>Temperature!M3</f>
        <v>27</v>
      </c>
      <c r="R3" s="23">
        <f>Temperature!N3</f>
        <v>25</v>
      </c>
      <c r="S3" s="23" t="str">
        <f>Temperature!O3</f>
        <v/>
      </c>
      <c r="T3" s="23" t="str">
        <f>Temperature!P3</f>
        <v/>
      </c>
      <c r="U3" s="23" t="str">
        <f>Temperature!Q3</f>
        <v/>
      </c>
      <c r="V3" t="str">
        <f>'E. coli'!S3</f>
        <v>Poor</v>
      </c>
      <c r="W3" s="2">
        <f>'E. coli'!B3</f>
        <v>220.58207557240351</v>
      </c>
      <c r="X3" s="23" t="str">
        <f>'E. coli'!C3</f>
        <v/>
      </c>
      <c r="Y3" s="23">
        <f>'E. coli'!D3</f>
        <v>191.8</v>
      </c>
      <c r="Z3" s="23">
        <f>'E. coli'!E3</f>
        <v>2500</v>
      </c>
      <c r="AA3" s="23">
        <f>'E. coli'!F3</f>
        <v>435.2</v>
      </c>
      <c r="AB3" s="23">
        <f>'E. coli'!G3</f>
        <v>185</v>
      </c>
      <c r="AC3" s="23">
        <f>'E. coli'!H3</f>
        <v>40.799999999999997</v>
      </c>
      <c r="AD3" s="23" t="str">
        <f>'E. coli'!I3</f>
        <v/>
      </c>
      <c r="AE3" s="23">
        <f>'E. coli'!J3</f>
        <v>67</v>
      </c>
      <c r="AF3" s="23">
        <f>'E. coli'!K3</f>
        <v>344.8</v>
      </c>
      <c r="AG3" s="23">
        <f>'E. coli'!L3</f>
        <v>64</v>
      </c>
      <c r="AH3" s="23">
        <f>'E. coli'!M3</f>
        <v>1553.1</v>
      </c>
      <c r="AI3" s="23">
        <f>'E. coli'!N3</f>
        <v>75.400000000000006</v>
      </c>
      <c r="AJ3" s="23" t="str">
        <f>'E. coli'!O3</f>
        <v/>
      </c>
      <c r="AK3" s="23" t="str">
        <f>'E. coli'!P3</f>
        <v/>
      </c>
      <c r="AL3" s="23" t="str">
        <f>'E. coli'!Q3</f>
        <v/>
      </c>
      <c r="AM3" t="str">
        <f>Turbidity!T3</f>
        <v>Excellent</v>
      </c>
      <c r="AN3" s="2">
        <f>Turbidity!B3</f>
        <v>4.1036363636363635</v>
      </c>
      <c r="AO3" s="23" t="str">
        <f>Turbidity!C3</f>
        <v/>
      </c>
      <c r="AP3" s="23">
        <f>Turbidity!D3</f>
        <v>7.39</v>
      </c>
      <c r="AQ3" s="23">
        <f>Turbidity!E3</f>
        <v>11.4</v>
      </c>
      <c r="AR3" s="23">
        <f>Turbidity!F3</f>
        <v>2.74</v>
      </c>
      <c r="AS3" s="23">
        <f>Turbidity!G3</f>
        <v>2.08</v>
      </c>
      <c r="AT3" s="23">
        <f>Turbidity!H3</f>
        <v>1.8</v>
      </c>
      <c r="AU3" s="23">
        <f>Turbidity!I3</f>
        <v>3.86</v>
      </c>
      <c r="AV3" s="23">
        <f>Turbidity!J3</f>
        <v>2.67</v>
      </c>
      <c r="AW3" s="23">
        <f>Turbidity!K3</f>
        <v>3.7</v>
      </c>
      <c r="AX3" s="23">
        <f>Turbidity!L3</f>
        <v>3.21</v>
      </c>
      <c r="AY3" s="23">
        <f>Turbidity!M3</f>
        <v>4.22</v>
      </c>
      <c r="AZ3" s="23">
        <f>Turbidity!N3</f>
        <v>2.0699999999999998</v>
      </c>
      <c r="BA3" s="23" t="str">
        <f>Turbidity!O3</f>
        <v/>
      </c>
      <c r="BB3" s="23" t="str">
        <f>Turbidity!P3</f>
        <v/>
      </c>
      <c r="BC3" s="23" t="str">
        <f>Turbidity!Q3</f>
        <v/>
      </c>
      <c r="BD3" t="str">
        <f>Chloride!T3</f>
        <v>Poor</v>
      </c>
      <c r="BE3" s="2">
        <f>Chloride!B3</f>
        <v>272.10216363636363</v>
      </c>
      <c r="BF3" s="23" t="str">
        <f>Chloride!C3</f>
        <v/>
      </c>
      <c r="BG3" s="23">
        <f>Chloride!D3</f>
        <v>666.0634</v>
      </c>
      <c r="BH3" s="23">
        <f>Chloride!E3</f>
        <v>198.4606</v>
      </c>
      <c r="BI3" s="23">
        <f>Chloride!F3</f>
        <v>260.57920000000001</v>
      </c>
      <c r="BJ3" s="23">
        <f>Chloride!G3</f>
        <v>186.21520000000001</v>
      </c>
      <c r="BK3" s="23">
        <f>Chloride!H3</f>
        <v>191.7277</v>
      </c>
      <c r="BL3" s="23">
        <f>Chloride!I3</f>
        <v>221.26499999999999</v>
      </c>
      <c r="BM3" s="23">
        <f>Chloride!J3</f>
        <v>245.65770000000001</v>
      </c>
      <c r="BN3" s="23">
        <f>Chloride!K3</f>
        <v>296.46350000000001</v>
      </c>
      <c r="BO3" s="23">
        <f>Chloride!L3</f>
        <v>174.72890000000001</v>
      </c>
      <c r="BP3" s="23">
        <f>Chloride!M3</f>
        <v>279.27440000000001</v>
      </c>
      <c r="BQ3" s="23">
        <f>Chloride!N3</f>
        <v>272.68819999999999</v>
      </c>
      <c r="BR3" s="23" t="str">
        <f>Chloride!O3</f>
        <v/>
      </c>
      <c r="BS3" s="23" t="str">
        <f>Chloride!P3</f>
        <v/>
      </c>
      <c r="BT3" s="23" t="str">
        <f>Chloride!Q3</f>
        <v/>
      </c>
      <c r="BU3" t="str">
        <f>Phosphate!T3</f>
        <v>Poor</v>
      </c>
      <c r="BV3" s="2">
        <f>Phosphate!B3</f>
        <v>0.10900363636363636</v>
      </c>
      <c r="BW3" s="23" t="str">
        <f>Phosphate!C3</f>
        <v/>
      </c>
      <c r="BX3" s="23">
        <f>Phosphate!D3</f>
        <v>0.18629999999999999</v>
      </c>
      <c r="BY3" s="23">
        <f>Phosphate!E3</f>
        <v>3.2379999999999999E-2</v>
      </c>
      <c r="BZ3" s="23">
        <f>Phosphate!F3</f>
        <v>0.10238999999999999</v>
      </c>
      <c r="CA3" s="23">
        <f>Phosphate!G3</f>
        <v>0.11631</v>
      </c>
      <c r="CB3" s="23">
        <f>Phosphate!H3</f>
        <v>0.11453000000000001</v>
      </c>
      <c r="CC3" s="23">
        <f>Phosphate!I3</f>
        <v>9.9559999999999996E-2</v>
      </c>
      <c r="CD3" s="23">
        <f>Phosphate!J3</f>
        <v>0.11713</v>
      </c>
      <c r="CE3" s="23">
        <f>Phosphate!K3</f>
        <v>0.16356999999999999</v>
      </c>
      <c r="CF3" s="23">
        <f>Phosphate!L3</f>
        <v>5.6460000000000003E-2</v>
      </c>
      <c r="CG3" s="23">
        <f>Phosphate!M3</f>
        <v>0.11279</v>
      </c>
      <c r="CH3" s="23">
        <f>Phosphate!N3</f>
        <v>9.7619999999999998E-2</v>
      </c>
      <c r="CI3" s="23" t="str">
        <f>Phosphate!O3</f>
        <v/>
      </c>
      <c r="CJ3" s="23" t="str">
        <f>Phosphate!P3</f>
        <v/>
      </c>
      <c r="CK3" s="23" t="str">
        <f>Phosphate!Q3</f>
        <v/>
      </c>
      <c r="CL3" t="str">
        <f>Nitrate!T3</f>
        <v>Excellent</v>
      </c>
      <c r="CM3" s="2">
        <f>Nitrate!B3</f>
        <v>0.63710320545454546</v>
      </c>
      <c r="CN3" s="23" t="str">
        <f>Nitrate!C3</f>
        <v/>
      </c>
      <c r="CO3" s="23">
        <f>Nitrate!D3</f>
        <v>2.5646620000000002E-2</v>
      </c>
      <c r="CP3" s="23">
        <f>Nitrate!E3</f>
        <v>5.1429580000000003E-2</v>
      </c>
      <c r="CQ3" s="23">
        <f>Nitrate!F3</f>
        <v>1.0159619600000001</v>
      </c>
      <c r="CR3" s="23">
        <f>Nitrate!G3</f>
        <v>0.48482294999999997</v>
      </c>
      <c r="CS3" s="23">
        <f>Nitrate!H3</f>
        <v>0.50849418999999996</v>
      </c>
      <c r="CT3" s="23">
        <f>Nitrate!I3</f>
        <v>0.95103327999999998</v>
      </c>
      <c r="CU3" s="23">
        <f>Nitrate!J3</f>
        <v>0.84276185000000003</v>
      </c>
      <c r="CV3" s="23">
        <f>Nitrate!K3</f>
        <v>0.8363576800000001</v>
      </c>
      <c r="CW3" s="23">
        <f>Nitrate!L3</f>
        <v>0.64716375999999987</v>
      </c>
      <c r="CX3" s="23">
        <f>Nitrate!M3</f>
        <v>0.87210151999999996</v>
      </c>
      <c r="CY3" s="23">
        <f>Nitrate!N3</f>
        <v>0.77236187000000001</v>
      </c>
      <c r="CZ3" s="23" t="str">
        <f>Nitrate!O3</f>
        <v/>
      </c>
      <c r="DA3" s="23" t="str">
        <f>Nitrate!P3</f>
        <v/>
      </c>
      <c r="DB3" s="23" t="str">
        <f>Nitrate!Q3</f>
        <v/>
      </c>
      <c r="DC3" s="2" t="str">
        <f>Phycocyanin!R3</f>
        <v/>
      </c>
      <c r="DD3" s="27" t="str">
        <f>Phycocyanin!$B3</f>
        <v/>
      </c>
      <c r="DE3" s="23" t="str">
        <f>Phycocyanin!C3</f>
        <v/>
      </c>
      <c r="DF3" s="23" t="str">
        <f>Phycocyanin!D3</f>
        <v/>
      </c>
      <c r="DG3" s="23" t="str">
        <f>Phycocyanin!E3</f>
        <v/>
      </c>
      <c r="DH3" s="23" t="str">
        <f>Phycocyanin!F3</f>
        <v/>
      </c>
      <c r="DI3" s="23" t="str">
        <f>Phycocyanin!G3</f>
        <v/>
      </c>
      <c r="DJ3" s="23" t="str">
        <f>Phycocyanin!H3</f>
        <v/>
      </c>
      <c r="DK3" s="23" t="str">
        <f>Phycocyanin!I3</f>
        <v/>
      </c>
      <c r="DL3" s="23" t="str">
        <f>Phycocyanin!J3</f>
        <v/>
      </c>
      <c r="DM3" s="23" t="str">
        <f>Phycocyanin!K3</f>
        <v/>
      </c>
      <c r="DN3" s="23" t="str">
        <f>Phycocyanin!L3</f>
        <v/>
      </c>
      <c r="DO3" s="23" t="str">
        <f>Phycocyanin!M3</f>
        <v/>
      </c>
      <c r="DP3" s="23" t="str">
        <f>Phycocyanin!N3</f>
        <v/>
      </c>
      <c r="DQ3" s="23" t="str">
        <f>Phycocyanin!O3</f>
        <v/>
      </c>
      <c r="DR3" s="23" t="str">
        <f>Phycocyanin!P3</f>
        <v/>
      </c>
      <c r="DS3" s="23" t="str">
        <f>Phycocyanin!Q3</f>
        <v/>
      </c>
      <c r="DT3" s="19" t="str">
        <f>TRIM(_xlfn.XLOOKUP(A3, '[1]Site_GPS-Coordinates'!$A:$A, '[1]Site_GPS-Coordinates'!$B:$B))</f>
        <v>40.14815</v>
      </c>
      <c r="DU3" t="str">
        <f>TRIM(_xlfn.XLOOKUP(A3, '[1]Site_GPS-Coordinates'!$A:$A, '[1]Site_GPS-Coordinates'!$C:$C))</f>
        <v>-74.71825</v>
      </c>
    </row>
    <row r="4" spans="1:127">
      <c r="A4" s="3" t="s">
        <v>7</v>
      </c>
      <c r="B4" t="s">
        <v>264</v>
      </c>
      <c r="C4" s="27" cm="1">
        <f t="array" ref="C4">IFERROR(MAX(_xlfn._xlws.FILTER([1]SURVEY123!$J:$J,[1]SURVEY123!$L:$L=A4)),"NA")</f>
        <v>45872.666666666664</v>
      </c>
      <c r="D4">
        <f t="shared" ref="D4:D67" si="1">COUNT(G4:U4)</f>
        <v>7</v>
      </c>
      <c r="E4" t="str">
        <f>Temperature!T4</f>
        <v>Excellent</v>
      </c>
      <c r="F4">
        <f>Temperature!B4</f>
        <v>22</v>
      </c>
      <c r="G4" s="23" t="str">
        <f>Temperature!C4</f>
        <v/>
      </c>
      <c r="H4" s="23">
        <f>Temperature!D4</f>
        <v>15</v>
      </c>
      <c r="I4" s="23" t="str">
        <f>Temperature!E4</f>
        <v/>
      </c>
      <c r="J4" s="23" t="str">
        <f>Temperature!F4</f>
        <v/>
      </c>
      <c r="K4" s="23" t="str">
        <f>Temperature!G4</f>
        <v/>
      </c>
      <c r="L4" s="23" t="str">
        <f>Temperature!H4</f>
        <v/>
      </c>
      <c r="M4" s="23">
        <f>Temperature!I4</f>
        <v>24</v>
      </c>
      <c r="N4" s="23">
        <f>Temperature!J4</f>
        <v>24</v>
      </c>
      <c r="O4" s="23">
        <f>Temperature!K4</f>
        <v>23</v>
      </c>
      <c r="P4" s="23">
        <f>Temperature!L4</f>
        <v>23</v>
      </c>
      <c r="Q4" s="23">
        <f>Temperature!M4</f>
        <v>23</v>
      </c>
      <c r="R4" s="23">
        <f>Temperature!N4</f>
        <v>22</v>
      </c>
      <c r="S4" s="23" t="str">
        <f>Temperature!O4</f>
        <v/>
      </c>
      <c r="T4" s="23" t="str">
        <f>Temperature!P4</f>
        <v/>
      </c>
      <c r="U4" s="23" t="str">
        <f>Temperature!Q4</f>
        <v/>
      </c>
      <c r="V4" t="str">
        <f>'E. coli'!S4</f>
        <v>Poor</v>
      </c>
      <c r="W4" s="2">
        <f>'E. coli'!B4</f>
        <v>519.34170273582424</v>
      </c>
      <c r="X4" s="23" t="str">
        <f>'E. coli'!C4</f>
        <v/>
      </c>
      <c r="Y4" s="23" t="str">
        <f>'E. coli'!D4</f>
        <v/>
      </c>
      <c r="Z4" s="23" t="str">
        <f>'E. coli'!E4</f>
        <v/>
      </c>
      <c r="AA4" s="23" t="str">
        <f>'E. coli'!F4</f>
        <v/>
      </c>
      <c r="AB4" s="23" t="str">
        <f>'E. coli'!G4</f>
        <v/>
      </c>
      <c r="AC4" s="23" t="str">
        <f>'E. coli'!H4</f>
        <v/>
      </c>
      <c r="AD4" s="23">
        <f>'E. coli'!I4</f>
        <v>648.79999999999995</v>
      </c>
      <c r="AE4" s="23">
        <f>'E. coli'!J4</f>
        <v>260.3</v>
      </c>
      <c r="AF4" s="23">
        <f>'E. coli'!K4</f>
        <v>235.9</v>
      </c>
      <c r="AG4" s="23">
        <f>'E. coli'!L4</f>
        <v>78.8</v>
      </c>
      <c r="AH4" s="23">
        <f>'E. coli'!M4</f>
        <v>2500</v>
      </c>
      <c r="AI4" s="23">
        <f>'E. coli'!N4</f>
        <v>2500</v>
      </c>
      <c r="AJ4" s="23" t="str">
        <f>'E. coli'!O4</f>
        <v/>
      </c>
      <c r="AK4" s="23" t="str">
        <f>'E. coli'!P4</f>
        <v/>
      </c>
      <c r="AL4" s="23" t="str">
        <f>'E. coli'!Q4</f>
        <v/>
      </c>
      <c r="AM4" t="str">
        <f>Turbidity!T4</f>
        <v>Excellent</v>
      </c>
      <c r="AN4" s="2">
        <f>Turbidity!B4</f>
        <v>5.2266666666666666</v>
      </c>
      <c r="AO4" s="23" t="str">
        <f>Turbidity!C4</f>
        <v/>
      </c>
      <c r="AP4" s="23" t="str">
        <f>Turbidity!D4</f>
        <v/>
      </c>
      <c r="AQ4" s="23" t="str">
        <f>Turbidity!E4</f>
        <v/>
      </c>
      <c r="AR4" s="23" t="str">
        <f>Turbidity!F4</f>
        <v/>
      </c>
      <c r="AS4" s="23" t="str">
        <f>Turbidity!G4</f>
        <v/>
      </c>
      <c r="AT4" s="23" t="str">
        <f>Turbidity!H4</f>
        <v/>
      </c>
      <c r="AU4" s="23">
        <f>Turbidity!I4</f>
        <v>7.97</v>
      </c>
      <c r="AV4" s="23">
        <f>Turbidity!J4</f>
        <v>3.12</v>
      </c>
      <c r="AW4" s="23">
        <f>Turbidity!K4</f>
        <v>3.01</v>
      </c>
      <c r="AX4" s="23">
        <f>Turbidity!L4</f>
        <v>10.3</v>
      </c>
      <c r="AY4" s="23">
        <f>Turbidity!M4</f>
        <v>5.13</v>
      </c>
      <c r="AZ4" s="23">
        <f>Turbidity!N4</f>
        <v>1.83</v>
      </c>
      <c r="BA4" s="23" t="str">
        <f>Turbidity!O4</f>
        <v/>
      </c>
      <c r="BB4" s="23" t="str">
        <f>Turbidity!P4</f>
        <v/>
      </c>
      <c r="BC4" s="23" t="str">
        <f>Turbidity!Q4</f>
        <v/>
      </c>
      <c r="BD4" t="str">
        <f>Chloride!T4</f>
        <v>Poor</v>
      </c>
      <c r="BE4" s="2">
        <f>Chloride!B4</f>
        <v>919.50491666666676</v>
      </c>
      <c r="BF4" s="23" t="str">
        <f>Chloride!C4</f>
        <v/>
      </c>
      <c r="BG4" s="23" t="str">
        <f>Chloride!D4</f>
        <v/>
      </c>
      <c r="BH4" s="23" t="str">
        <f>Chloride!E4</f>
        <v/>
      </c>
      <c r="BI4" s="23" t="str">
        <f>Chloride!F4</f>
        <v/>
      </c>
      <c r="BJ4" s="23" t="str">
        <f>Chloride!G4</f>
        <v/>
      </c>
      <c r="BK4" s="23" t="str">
        <f>Chloride!H4</f>
        <v/>
      </c>
      <c r="BL4" s="23">
        <f>Chloride!I4</f>
        <v>1002.38</v>
      </c>
      <c r="BM4" s="23">
        <f>Chloride!J4</f>
        <v>790.84670000000006</v>
      </c>
      <c r="BN4" s="23">
        <f>Chloride!K4</f>
        <v>943.1961</v>
      </c>
      <c r="BO4" s="23">
        <f>Chloride!L4</f>
        <v>861.87549999999999</v>
      </c>
      <c r="BP4" s="23">
        <f>Chloride!M4</f>
        <v>909.44619999999998</v>
      </c>
      <c r="BQ4" s="23">
        <f>Chloride!N4</f>
        <v>1009.285</v>
      </c>
      <c r="BR4" s="23" t="str">
        <f>Chloride!O4</f>
        <v/>
      </c>
      <c r="BS4" s="23" t="str">
        <f>Chloride!P4</f>
        <v/>
      </c>
      <c r="BT4" s="23" t="str">
        <f>Chloride!Q4</f>
        <v/>
      </c>
      <c r="BU4" t="str">
        <f>Phosphate!T4</f>
        <v>Poor</v>
      </c>
      <c r="BV4" s="2">
        <f>Phosphate!B4</f>
        <v>0.85613499999999998</v>
      </c>
      <c r="BW4" s="23" t="str">
        <f>Phosphate!C4</f>
        <v/>
      </c>
      <c r="BX4" s="23" t="str">
        <f>Phosphate!D4</f>
        <v/>
      </c>
      <c r="BY4" s="23" t="str">
        <f>Phosphate!E4</f>
        <v/>
      </c>
      <c r="BZ4" s="23" t="str">
        <f>Phosphate!F4</f>
        <v/>
      </c>
      <c r="CA4" s="23" t="str">
        <f>Phosphate!G4</f>
        <v/>
      </c>
      <c r="CB4" s="23" t="str">
        <f>Phosphate!H4</f>
        <v/>
      </c>
      <c r="CC4" s="23">
        <f>Phosphate!I4</f>
        <v>0.79020000000000001</v>
      </c>
      <c r="CD4" s="23">
        <f>Phosphate!J4</f>
        <v>0.63295000000000001</v>
      </c>
      <c r="CE4" s="23">
        <f>Phosphate!K4</f>
        <v>0.92315999999999998</v>
      </c>
      <c r="CF4" s="23">
        <f>Phosphate!L4</f>
        <v>0.74895</v>
      </c>
      <c r="CG4" s="23">
        <f>Phosphate!M4</f>
        <v>0.83116000000000001</v>
      </c>
      <c r="CH4" s="23">
        <f>Phosphate!N4</f>
        <v>1.2103900000000001</v>
      </c>
      <c r="CI4" s="23" t="str">
        <f>Phosphate!O4</f>
        <v/>
      </c>
      <c r="CJ4" s="23" t="str">
        <f>Phosphate!P4</f>
        <v/>
      </c>
      <c r="CK4" s="23" t="str">
        <f>Phosphate!Q4</f>
        <v/>
      </c>
      <c r="CL4" t="str">
        <f>Nitrate!T4</f>
        <v>NA</v>
      </c>
      <c r="CM4" s="2" t="str">
        <f>Nitrate!B4</f>
        <v/>
      </c>
      <c r="CN4" s="23" t="str">
        <f>Nitrate!C4</f>
        <v/>
      </c>
      <c r="CO4" s="23" t="str">
        <f>Nitrate!D4</f>
        <v/>
      </c>
      <c r="CP4" s="23" t="str">
        <f>Nitrate!E4</f>
        <v/>
      </c>
      <c r="CQ4" s="23" t="str">
        <f>Nitrate!F4</f>
        <v/>
      </c>
      <c r="CR4" s="23" t="str">
        <f>Nitrate!G4</f>
        <v/>
      </c>
      <c r="CS4" s="23" t="str">
        <f>Nitrate!H4</f>
        <v/>
      </c>
      <c r="CT4" s="23" t="str">
        <f>Nitrate!I4</f>
        <v>0.0000</v>
      </c>
      <c r="CU4" s="23" t="str">
        <f>Nitrate!J4</f>
        <v>0.0000</v>
      </c>
      <c r="CV4" s="23" t="str">
        <f>Nitrate!K4</f>
        <v>0.0000</v>
      </c>
      <c r="CW4" s="23" t="str">
        <f>Nitrate!L4</f>
        <v>0.0000</v>
      </c>
      <c r="CX4" s="23" t="str">
        <f>Nitrate!M4</f>
        <v>0.0000</v>
      </c>
      <c r="CY4" s="23" t="str">
        <f>Nitrate!N4</f>
        <v>0.0000</v>
      </c>
      <c r="CZ4" s="23" t="str">
        <f>Nitrate!O4</f>
        <v/>
      </c>
      <c r="DA4" s="23" t="str">
        <f>Nitrate!P4</f>
        <v/>
      </c>
      <c r="DB4" s="23" t="str">
        <f>Nitrate!Q4</f>
        <v/>
      </c>
      <c r="DC4" s="2" t="str">
        <f>Phycocyanin!R4</f>
        <v/>
      </c>
      <c r="DD4" s="27">
        <f>Phycocyanin!$B4</f>
        <v>45866</v>
      </c>
      <c r="DE4" s="23" t="str">
        <f>Phycocyanin!C4</f>
        <v/>
      </c>
      <c r="DF4" s="23" t="str">
        <f>Phycocyanin!D4</f>
        <v/>
      </c>
      <c r="DG4" s="23" t="str">
        <f>Phycocyanin!E4</f>
        <v/>
      </c>
      <c r="DH4" s="23" t="str">
        <f>Phycocyanin!F4</f>
        <v/>
      </c>
      <c r="DI4" s="23" t="str">
        <f>Phycocyanin!G4</f>
        <v/>
      </c>
      <c r="DJ4" s="23" t="str">
        <f>Phycocyanin!H4</f>
        <v/>
      </c>
      <c r="DK4" s="23" t="str">
        <f>Phycocyanin!I4</f>
        <v/>
      </c>
      <c r="DL4" s="23" t="str">
        <f>Phycocyanin!J4</f>
        <v/>
      </c>
      <c r="DM4" s="23" t="str">
        <f>Phycocyanin!K4</f>
        <v/>
      </c>
      <c r="DN4" s="23" t="str">
        <f>Phycocyanin!L4</f>
        <v/>
      </c>
      <c r="DO4" s="23" t="str">
        <f>Phycocyanin!M4</f>
        <v/>
      </c>
      <c r="DP4" s="23" t="str">
        <f>Phycocyanin!N4</f>
        <v/>
      </c>
      <c r="DQ4" s="23" t="str">
        <f>Phycocyanin!O4</f>
        <v/>
      </c>
      <c r="DR4" s="23" t="str">
        <f>Phycocyanin!P4</f>
        <v/>
      </c>
      <c r="DS4" s="23" t="str">
        <f>Phycocyanin!Q4</f>
        <v/>
      </c>
      <c r="DT4" s="19" t="str">
        <f>TRIM(_xlfn.XLOOKUP(A4, '[1]Site_GPS-Coordinates'!$A:$A, '[1]Site_GPS-Coordinates'!$B:$B))</f>
        <v>40.21823185</v>
      </c>
      <c r="DU4" t="str">
        <f>TRIM(_xlfn.XLOOKUP(A4, '[1]Site_GPS-Coordinates'!$A:$A, '[1]Site_GPS-Coordinates'!$C:$C))</f>
        <v>-74.76312495</v>
      </c>
    </row>
    <row r="5" spans="1:127">
      <c r="A5" s="3" t="s">
        <v>8</v>
      </c>
      <c r="B5" t="s">
        <v>264</v>
      </c>
      <c r="C5" s="27" cm="1">
        <f t="array" ref="C5">IFERROR(MAX(_xlfn._xlws.FILTER([1]SURVEY123!$J:$J,[1]SURVEY123!$L:$L=A5)),"NA")</f>
        <v>45858.666666666664</v>
      </c>
      <c r="D5">
        <f t="shared" si="1"/>
        <v>4</v>
      </c>
      <c r="E5" t="str">
        <f>Temperature!T5</f>
        <v>Excellent</v>
      </c>
      <c r="F5">
        <f>Temperature!B5</f>
        <v>22.75</v>
      </c>
      <c r="G5" s="23" t="str">
        <f>Temperature!C5</f>
        <v/>
      </c>
      <c r="H5" s="23" t="str">
        <f>Temperature!D5</f>
        <v/>
      </c>
      <c r="I5" s="23" t="str">
        <f>Temperature!E5</f>
        <v/>
      </c>
      <c r="J5" s="23" t="str">
        <f>Temperature!F5</f>
        <v/>
      </c>
      <c r="K5" s="23" t="str">
        <f>Temperature!G5</f>
        <v/>
      </c>
      <c r="L5" s="23" t="str">
        <f>Temperature!H5</f>
        <v/>
      </c>
      <c r="M5" s="23">
        <f>Temperature!I5</f>
        <v>23</v>
      </c>
      <c r="N5" s="23">
        <f>Temperature!J5</f>
        <v>22</v>
      </c>
      <c r="O5" s="23">
        <f>Temperature!K5</f>
        <v>23</v>
      </c>
      <c r="P5" s="23">
        <f>Temperature!L5</f>
        <v>23</v>
      </c>
      <c r="Q5" s="23" t="str">
        <f>Temperature!M5</f>
        <v/>
      </c>
      <c r="R5" s="23" t="str">
        <f>Temperature!N5</f>
        <v/>
      </c>
      <c r="S5" s="23" t="str">
        <f>Temperature!O5</f>
        <v/>
      </c>
      <c r="T5" s="23" t="str">
        <f>Temperature!P5</f>
        <v/>
      </c>
      <c r="U5" s="23" t="str">
        <f>Temperature!Q5</f>
        <v/>
      </c>
      <c r="V5" t="str">
        <f>'E. coli'!S5</f>
        <v>Poor</v>
      </c>
      <c r="W5" s="2">
        <f>'E. coli'!B5</f>
        <v>1423.0068146021522</v>
      </c>
      <c r="X5" s="23" t="str">
        <f>'E. coli'!C5</f>
        <v/>
      </c>
      <c r="Y5" s="23" t="str">
        <f>'E. coli'!D5</f>
        <v/>
      </c>
      <c r="Z5" s="23" t="str">
        <f>'E. coli'!E5</f>
        <v/>
      </c>
      <c r="AA5" s="23" t="str">
        <f>'E. coli'!F5</f>
        <v/>
      </c>
      <c r="AB5" s="23" t="str">
        <f>'E. coli'!G5</f>
        <v/>
      </c>
      <c r="AC5" s="23" t="str">
        <f>'E. coli'!H5</f>
        <v/>
      </c>
      <c r="AD5" s="23">
        <f>'E. coli'!I5</f>
        <v>2500</v>
      </c>
      <c r="AE5" s="23">
        <f>'E. coli'!J5</f>
        <v>648.79999999999995</v>
      </c>
      <c r="AF5" s="23">
        <f>'E. coli'!K5</f>
        <v>1011.2</v>
      </c>
      <c r="AG5" s="23">
        <f>'E. coli'!L5</f>
        <v>2500</v>
      </c>
      <c r="AH5" s="23" t="str">
        <f>'E. coli'!M5</f>
        <v/>
      </c>
      <c r="AI5" s="23" t="str">
        <f>'E. coli'!N5</f>
        <v/>
      </c>
      <c r="AJ5" s="23" t="str">
        <f>'E. coli'!O5</f>
        <v/>
      </c>
      <c r="AK5" s="23" t="str">
        <f>'E. coli'!P5</f>
        <v/>
      </c>
      <c r="AL5" s="23" t="str">
        <f>'E. coli'!Q5</f>
        <v/>
      </c>
      <c r="AM5" t="str">
        <f>Turbidity!T5</f>
        <v>Excellent</v>
      </c>
      <c r="AN5" s="2">
        <f>Turbidity!B5</f>
        <v>4.6575000000000006</v>
      </c>
      <c r="AO5" s="23" t="str">
        <f>Turbidity!C5</f>
        <v/>
      </c>
      <c r="AP5" s="23" t="str">
        <f>Turbidity!D5</f>
        <v/>
      </c>
      <c r="AQ5" s="23" t="str">
        <f>Turbidity!E5</f>
        <v/>
      </c>
      <c r="AR5" s="23" t="str">
        <f>Turbidity!F5</f>
        <v/>
      </c>
      <c r="AS5" s="23" t="str">
        <f>Turbidity!G5</f>
        <v/>
      </c>
      <c r="AT5" s="23" t="str">
        <f>Turbidity!H5</f>
        <v/>
      </c>
      <c r="AU5" s="23">
        <f>Turbidity!I5</f>
        <v>4.7</v>
      </c>
      <c r="AV5" s="23">
        <f>Turbidity!J5</f>
        <v>4.33</v>
      </c>
      <c r="AW5" s="23">
        <f>Turbidity!K5</f>
        <v>3.55</v>
      </c>
      <c r="AX5" s="23">
        <f>Turbidity!L5</f>
        <v>6.05</v>
      </c>
      <c r="AY5" s="23" t="str">
        <f>Turbidity!M5</f>
        <v/>
      </c>
      <c r="AZ5" s="23" t="str">
        <f>Turbidity!N5</f>
        <v/>
      </c>
      <c r="BA5" s="23" t="str">
        <f>Turbidity!O5</f>
        <v/>
      </c>
      <c r="BB5" s="23" t="str">
        <f>Turbidity!P5</f>
        <v/>
      </c>
      <c r="BC5" s="23" t="str">
        <f>Turbidity!Q5</f>
        <v/>
      </c>
      <c r="BD5" t="str">
        <f>Chloride!T5</f>
        <v>Poor</v>
      </c>
      <c r="BE5" s="2">
        <f>Chloride!B5</f>
        <v>843.7550500000001</v>
      </c>
      <c r="BF5" s="23" t="str">
        <f>Chloride!C5</f>
        <v/>
      </c>
      <c r="BG5" s="23" t="str">
        <f>Chloride!D5</f>
        <v/>
      </c>
      <c r="BH5" s="23" t="str">
        <f>Chloride!E5</f>
        <v/>
      </c>
      <c r="BI5" s="23" t="str">
        <f>Chloride!F5</f>
        <v/>
      </c>
      <c r="BJ5" s="23" t="str">
        <f>Chloride!G5</f>
        <v/>
      </c>
      <c r="BK5" s="23" t="str">
        <f>Chloride!H5</f>
        <v/>
      </c>
      <c r="BL5" s="23">
        <f>Chloride!I5</f>
        <v>993.56600000000003</v>
      </c>
      <c r="BM5" s="23">
        <f>Chloride!J5</f>
        <v>733.90350000000001</v>
      </c>
      <c r="BN5" s="23">
        <f>Chloride!K5</f>
        <v>834.12369999999999</v>
      </c>
      <c r="BO5" s="23">
        <f>Chloride!L5</f>
        <v>813.42700000000002</v>
      </c>
      <c r="BP5" s="23" t="str">
        <f>Chloride!M5</f>
        <v/>
      </c>
      <c r="BQ5" s="23" t="str">
        <f>Chloride!N5</f>
        <v/>
      </c>
      <c r="BR5" s="23" t="str">
        <f>Chloride!O5</f>
        <v/>
      </c>
      <c r="BS5" s="23" t="str">
        <f>Chloride!P5</f>
        <v/>
      </c>
      <c r="BT5" s="23" t="str">
        <f>Chloride!Q5</f>
        <v/>
      </c>
      <c r="BU5" t="str">
        <f>Phosphate!T5</f>
        <v>Poor</v>
      </c>
      <c r="BV5" s="2">
        <f>Phosphate!B5</f>
        <v>0.79047500000000004</v>
      </c>
      <c r="BW5" s="23" t="str">
        <f>Phosphate!C5</f>
        <v/>
      </c>
      <c r="BX5" s="23" t="str">
        <f>Phosphate!D5</f>
        <v/>
      </c>
      <c r="BY5" s="23" t="str">
        <f>Phosphate!E5</f>
        <v/>
      </c>
      <c r="BZ5" s="23" t="str">
        <f>Phosphate!F5</f>
        <v/>
      </c>
      <c r="CA5" s="23" t="str">
        <f>Phosphate!G5</f>
        <v/>
      </c>
      <c r="CB5" s="23" t="str">
        <f>Phosphate!H5</f>
        <v/>
      </c>
      <c r="CC5" s="23">
        <f>Phosphate!I5</f>
        <v>1.03244</v>
      </c>
      <c r="CD5" s="23">
        <f>Phosphate!J5</f>
        <v>0.51504000000000005</v>
      </c>
      <c r="CE5" s="23">
        <f>Phosphate!K5</f>
        <v>0.82250999999999996</v>
      </c>
      <c r="CF5" s="23">
        <f>Phosphate!L5</f>
        <v>0.79191</v>
      </c>
      <c r="CG5" s="23" t="str">
        <f>Phosphate!M5</f>
        <v/>
      </c>
      <c r="CH5" s="23" t="str">
        <f>Phosphate!N5</f>
        <v/>
      </c>
      <c r="CI5" s="23" t="str">
        <f>Phosphate!O5</f>
        <v/>
      </c>
      <c r="CJ5" s="23" t="str">
        <f>Phosphate!P5</f>
        <v/>
      </c>
      <c r="CK5" s="23" t="str">
        <f>Phosphate!Q5</f>
        <v/>
      </c>
      <c r="CL5" t="str">
        <f>Nitrate!T5</f>
        <v>NA</v>
      </c>
      <c r="CM5" s="2" t="str">
        <f>Nitrate!B5</f>
        <v/>
      </c>
      <c r="CN5" s="23" t="str">
        <f>Nitrate!C5</f>
        <v/>
      </c>
      <c r="CO5" s="23" t="str">
        <f>Nitrate!D5</f>
        <v/>
      </c>
      <c r="CP5" s="23" t="str">
        <f>Nitrate!E5</f>
        <v/>
      </c>
      <c r="CQ5" s="23" t="str">
        <f>Nitrate!F5</f>
        <v/>
      </c>
      <c r="CR5" s="23" t="str">
        <f>Nitrate!G5</f>
        <v/>
      </c>
      <c r="CS5" s="23" t="str">
        <f>Nitrate!H5</f>
        <v/>
      </c>
      <c r="CT5" s="23" t="str">
        <f>Nitrate!I5</f>
        <v>0.0000</v>
      </c>
      <c r="CU5" s="23" t="str">
        <f>Nitrate!J5</f>
        <v>0.0000</v>
      </c>
      <c r="CV5" s="23" t="str">
        <f>Nitrate!K5</f>
        <v>0.0000</v>
      </c>
      <c r="CW5" s="23" t="str">
        <f>Nitrate!L5</f>
        <v>0.0000</v>
      </c>
      <c r="CX5" s="23" t="str">
        <f>Nitrate!M5</f>
        <v/>
      </c>
      <c r="CY5" s="23" t="str">
        <f>Nitrate!N5</f>
        <v/>
      </c>
      <c r="CZ5" s="23" t="str">
        <f>Nitrate!O5</f>
        <v/>
      </c>
      <c r="DA5" s="23" t="str">
        <f>Nitrate!P5</f>
        <v/>
      </c>
      <c r="DB5" s="23" t="str">
        <f>Nitrate!Q5</f>
        <v/>
      </c>
      <c r="DC5" s="2" t="str">
        <f>Phycocyanin!R5</f>
        <v/>
      </c>
      <c r="DD5" s="27" t="str">
        <f>Phycocyanin!$B5</f>
        <v/>
      </c>
      <c r="DE5" s="23" t="str">
        <f>Phycocyanin!C5</f>
        <v/>
      </c>
      <c r="DF5" s="23" t="str">
        <f>Phycocyanin!D5</f>
        <v/>
      </c>
      <c r="DG5" s="23" t="str">
        <f>Phycocyanin!E5</f>
        <v/>
      </c>
      <c r="DH5" s="23" t="str">
        <f>Phycocyanin!F5</f>
        <v/>
      </c>
      <c r="DI5" s="23" t="str">
        <f>Phycocyanin!G5</f>
        <v/>
      </c>
      <c r="DJ5" s="23" t="str">
        <f>Phycocyanin!H5</f>
        <v/>
      </c>
      <c r="DK5" s="23" t="str">
        <f>Phycocyanin!I5</f>
        <v/>
      </c>
      <c r="DL5" s="23" t="str">
        <f>Phycocyanin!J5</f>
        <v/>
      </c>
      <c r="DM5" s="23" t="str">
        <f>Phycocyanin!K5</f>
        <v/>
      </c>
      <c r="DN5" s="23" t="str">
        <f>Phycocyanin!L5</f>
        <v/>
      </c>
      <c r="DO5" s="23" t="str">
        <f>Phycocyanin!M5</f>
        <v/>
      </c>
      <c r="DP5" s="23" t="str">
        <f>Phycocyanin!N5</f>
        <v/>
      </c>
      <c r="DQ5" s="23" t="str">
        <f>Phycocyanin!O5</f>
        <v/>
      </c>
      <c r="DR5" s="23" t="str">
        <f>Phycocyanin!P5</f>
        <v/>
      </c>
      <c r="DS5" s="23" t="str">
        <f>Phycocyanin!Q5</f>
        <v/>
      </c>
      <c r="DT5" s="19" t="str">
        <f>TRIM(_xlfn.XLOOKUP(A5, '[1]Site_GPS-Coordinates'!$A:$A, '[1]Site_GPS-Coordinates'!$B:$B))</f>
        <v>40.230508</v>
      </c>
      <c r="DU5" t="str">
        <f>TRIM(_xlfn.XLOOKUP(A5, '[1]Site_GPS-Coordinates'!$A:$A, '[1]Site_GPS-Coordinates'!$C:$C))</f>
        <v>-74.742507</v>
      </c>
    </row>
    <row r="6" spans="1:127">
      <c r="A6" s="3" t="s">
        <v>9</v>
      </c>
      <c r="B6" t="s">
        <v>264</v>
      </c>
      <c r="C6" s="27" cm="1">
        <f t="array" ref="C6">IFERROR(MAX(_xlfn._xlws.FILTER([1]SURVEY123!$J:$J,[1]SURVEY123!$L:$L=A6)),"NA")</f>
        <v>45858.666666666664</v>
      </c>
      <c r="D6">
        <f t="shared" si="1"/>
        <v>4</v>
      </c>
      <c r="E6" t="str">
        <f>Temperature!T6</f>
        <v>Excellent</v>
      </c>
      <c r="F6">
        <f>Temperature!B6</f>
        <v>23.75</v>
      </c>
      <c r="G6" s="23" t="str">
        <f>Temperature!C6</f>
        <v/>
      </c>
      <c r="H6" s="23" t="str">
        <f>Temperature!D6</f>
        <v/>
      </c>
      <c r="I6" s="23" t="str">
        <f>Temperature!E6</f>
        <v/>
      </c>
      <c r="J6" s="23" t="str">
        <f>Temperature!F6</f>
        <v/>
      </c>
      <c r="K6" s="23" t="str">
        <f>Temperature!G6</f>
        <v/>
      </c>
      <c r="L6" s="23" t="str">
        <f>Temperature!H6</f>
        <v/>
      </c>
      <c r="M6" s="23">
        <f>Temperature!I6</f>
        <v>24</v>
      </c>
      <c r="N6" s="23">
        <f>Temperature!J6</f>
        <v>23</v>
      </c>
      <c r="O6" s="23">
        <f>Temperature!K6</f>
        <v>24</v>
      </c>
      <c r="P6" s="23">
        <f>Temperature!L6</f>
        <v>24</v>
      </c>
      <c r="Q6" s="23" t="str">
        <f>Temperature!M6</f>
        <v/>
      </c>
      <c r="R6" s="23" t="str">
        <f>Temperature!N6</f>
        <v/>
      </c>
      <c r="S6" s="23" t="str">
        <f>Temperature!O6</f>
        <v/>
      </c>
      <c r="T6" s="23" t="str">
        <f>Temperature!P6</f>
        <v/>
      </c>
      <c r="U6" s="23" t="str">
        <f>Temperature!Q6</f>
        <v/>
      </c>
      <c r="V6" t="str">
        <f>'E. coli'!S6</f>
        <v>Poor</v>
      </c>
      <c r="W6" s="2">
        <f>'E. coli'!B6</f>
        <v>909.29751159810769</v>
      </c>
      <c r="X6" s="23" t="str">
        <f>'E. coli'!C6</f>
        <v/>
      </c>
      <c r="Y6" s="23" t="str">
        <f>'E. coli'!D6</f>
        <v/>
      </c>
      <c r="Z6" s="23" t="str">
        <f>'E. coli'!E6</f>
        <v/>
      </c>
      <c r="AA6" s="23" t="str">
        <f>'E. coli'!F6</f>
        <v/>
      </c>
      <c r="AB6" s="23" t="str">
        <f>'E. coli'!G6</f>
        <v/>
      </c>
      <c r="AC6" s="23" t="str">
        <f>'E. coli'!H6</f>
        <v/>
      </c>
      <c r="AD6" s="23">
        <f>'E. coli'!I6</f>
        <v>1046.2</v>
      </c>
      <c r="AE6" s="23">
        <f>'E. coli'!J6</f>
        <v>816.4</v>
      </c>
      <c r="AF6" s="23">
        <f>'E. coli'!K6</f>
        <v>816.4</v>
      </c>
      <c r="AG6" s="23">
        <f>'E. coli'!L6</f>
        <v>980.4</v>
      </c>
      <c r="AH6" s="23" t="str">
        <f>'E. coli'!M6</f>
        <v/>
      </c>
      <c r="AI6" s="23" t="str">
        <f>'E. coli'!N6</f>
        <v/>
      </c>
      <c r="AJ6" s="23" t="str">
        <f>'E. coli'!O6</f>
        <v/>
      </c>
      <c r="AK6" s="23" t="str">
        <f>'E. coli'!P6</f>
        <v/>
      </c>
      <c r="AL6" s="23" t="str">
        <f>'E. coli'!Q6</f>
        <v/>
      </c>
      <c r="AM6" t="str">
        <f>Turbidity!T6</f>
        <v>Good</v>
      </c>
      <c r="AN6" s="2">
        <f>Turbidity!B6</f>
        <v>11.254999999999999</v>
      </c>
      <c r="AO6" s="23" t="str">
        <f>Turbidity!C6</f>
        <v/>
      </c>
      <c r="AP6" s="23" t="str">
        <f>Turbidity!D6</f>
        <v/>
      </c>
      <c r="AQ6" s="23" t="str">
        <f>Turbidity!E6</f>
        <v/>
      </c>
      <c r="AR6" s="23" t="str">
        <f>Turbidity!F6</f>
        <v/>
      </c>
      <c r="AS6" s="23" t="str">
        <f>Turbidity!G6</f>
        <v/>
      </c>
      <c r="AT6" s="23" t="str">
        <f>Turbidity!H6</f>
        <v/>
      </c>
      <c r="AU6" s="23">
        <f>Turbidity!I6</f>
        <v>6.35</v>
      </c>
      <c r="AV6" s="23">
        <f>Turbidity!J6</f>
        <v>20.7</v>
      </c>
      <c r="AW6" s="23">
        <f>Turbidity!K6</f>
        <v>6.87</v>
      </c>
      <c r="AX6" s="23">
        <f>Turbidity!L6</f>
        <v>11.1</v>
      </c>
      <c r="AY6" s="23" t="str">
        <f>Turbidity!M6</f>
        <v/>
      </c>
      <c r="AZ6" s="23" t="str">
        <f>Turbidity!N6</f>
        <v/>
      </c>
      <c r="BA6" s="23" t="str">
        <f>Turbidity!O6</f>
        <v/>
      </c>
      <c r="BB6" s="23" t="str">
        <f>Turbidity!P6</f>
        <v/>
      </c>
      <c r="BC6" s="23" t="str">
        <f>Turbidity!Q6</f>
        <v/>
      </c>
      <c r="BD6" t="str">
        <f>Chloride!T6</f>
        <v>Poor</v>
      </c>
      <c r="BE6" s="2">
        <f>Chloride!B6</f>
        <v>836.2832249999999</v>
      </c>
      <c r="BF6" s="23" t="str">
        <f>Chloride!C6</f>
        <v/>
      </c>
      <c r="BG6" s="23" t="str">
        <f>Chloride!D6</f>
        <v/>
      </c>
      <c r="BH6" s="23" t="str">
        <f>Chloride!E6</f>
        <v/>
      </c>
      <c r="BI6" s="23" t="str">
        <f>Chloride!F6</f>
        <v/>
      </c>
      <c r="BJ6" s="23" t="str">
        <f>Chloride!G6</f>
        <v/>
      </c>
      <c r="BK6" s="23" t="str">
        <f>Chloride!H6</f>
        <v/>
      </c>
      <c r="BL6" s="23">
        <f>Chloride!I6</f>
        <v>967.25819999999999</v>
      </c>
      <c r="BM6" s="23">
        <f>Chloride!J6</f>
        <v>738.33370000000002</v>
      </c>
      <c r="BN6" s="23">
        <f>Chloride!K6</f>
        <v>813.71529999999996</v>
      </c>
      <c r="BO6" s="23">
        <f>Chloride!L6</f>
        <v>825.82569999999998</v>
      </c>
      <c r="BP6" s="23" t="str">
        <f>Chloride!M6</f>
        <v/>
      </c>
      <c r="BQ6" s="23" t="str">
        <f>Chloride!N6</f>
        <v/>
      </c>
      <c r="BR6" s="23" t="str">
        <f>Chloride!O6</f>
        <v/>
      </c>
      <c r="BS6" s="23" t="str">
        <f>Chloride!P6</f>
        <v/>
      </c>
      <c r="BT6" s="23" t="str">
        <f>Chloride!Q6</f>
        <v/>
      </c>
      <c r="BU6" t="str">
        <f>Phosphate!T6</f>
        <v>Poor</v>
      </c>
      <c r="BV6" s="2">
        <f>Phosphate!B6</f>
        <v>0.75611249999999997</v>
      </c>
      <c r="BW6" s="23" t="str">
        <f>Phosphate!C6</f>
        <v/>
      </c>
      <c r="BX6" s="23" t="str">
        <f>Phosphate!D6</f>
        <v/>
      </c>
      <c r="BY6" s="23" t="str">
        <f>Phosphate!E6</f>
        <v/>
      </c>
      <c r="BZ6" s="23" t="str">
        <f>Phosphate!F6</f>
        <v/>
      </c>
      <c r="CA6" s="23" t="str">
        <f>Phosphate!G6</f>
        <v/>
      </c>
      <c r="CB6" s="23" t="str">
        <f>Phosphate!H6</f>
        <v/>
      </c>
      <c r="CC6" s="23">
        <f>Phosphate!I6</f>
        <v>0.85058999999999996</v>
      </c>
      <c r="CD6" s="23">
        <f>Phosphate!J6</f>
        <v>0.58735000000000004</v>
      </c>
      <c r="CE6" s="23">
        <f>Phosphate!K6</f>
        <v>0.79910999999999999</v>
      </c>
      <c r="CF6" s="23">
        <f>Phosphate!L6</f>
        <v>0.78739999999999999</v>
      </c>
      <c r="CG6" s="23" t="str">
        <f>Phosphate!M6</f>
        <v/>
      </c>
      <c r="CH6" s="23" t="str">
        <f>Phosphate!N6</f>
        <v/>
      </c>
      <c r="CI6" s="23" t="str">
        <f>Phosphate!O6</f>
        <v/>
      </c>
      <c r="CJ6" s="23" t="str">
        <f>Phosphate!P6</f>
        <v/>
      </c>
      <c r="CK6" s="23" t="str">
        <f>Phosphate!Q6</f>
        <v/>
      </c>
      <c r="CL6" t="str">
        <f>Nitrate!T6</f>
        <v>NA</v>
      </c>
      <c r="CM6" s="2" t="str">
        <f>Nitrate!B6</f>
        <v/>
      </c>
      <c r="CN6" s="23" t="str">
        <f>Nitrate!C6</f>
        <v/>
      </c>
      <c r="CO6" s="23" t="str">
        <f>Nitrate!D6</f>
        <v/>
      </c>
      <c r="CP6" s="23" t="str">
        <f>Nitrate!E6</f>
        <v/>
      </c>
      <c r="CQ6" s="23" t="str">
        <f>Nitrate!F6</f>
        <v/>
      </c>
      <c r="CR6" s="23" t="str">
        <f>Nitrate!G6</f>
        <v/>
      </c>
      <c r="CS6" s="23" t="str">
        <f>Nitrate!H6</f>
        <v/>
      </c>
      <c r="CT6" s="23" t="str">
        <f>Nitrate!I6</f>
        <v>0.0000</v>
      </c>
      <c r="CU6" s="23" t="str">
        <f>Nitrate!J6</f>
        <v>0.0000</v>
      </c>
      <c r="CV6" s="23" t="str">
        <f>Nitrate!K6</f>
        <v>0.0000</v>
      </c>
      <c r="CW6" s="23" t="str">
        <f>Nitrate!L6</f>
        <v>0.0000</v>
      </c>
      <c r="CX6" s="23" t="str">
        <f>Nitrate!M6</f>
        <v/>
      </c>
      <c r="CY6" s="23" t="str">
        <f>Nitrate!N6</f>
        <v/>
      </c>
      <c r="CZ6" s="23" t="str">
        <f>Nitrate!O6</f>
        <v/>
      </c>
      <c r="DA6" s="23" t="str">
        <f>Nitrate!P6</f>
        <v/>
      </c>
      <c r="DB6" s="23" t="str">
        <f>Nitrate!Q6</f>
        <v/>
      </c>
      <c r="DC6" s="2" t="str">
        <f>Phycocyanin!R6</f>
        <v/>
      </c>
      <c r="DD6" s="27" t="str">
        <f>Phycocyanin!$B6</f>
        <v/>
      </c>
      <c r="DE6" s="23" t="str">
        <f>Phycocyanin!C6</f>
        <v/>
      </c>
      <c r="DF6" s="23" t="str">
        <f>Phycocyanin!D6</f>
        <v/>
      </c>
      <c r="DG6" s="23" t="str">
        <f>Phycocyanin!E6</f>
        <v/>
      </c>
      <c r="DH6" s="23" t="str">
        <f>Phycocyanin!F6</f>
        <v/>
      </c>
      <c r="DI6" s="23" t="str">
        <f>Phycocyanin!G6</f>
        <v/>
      </c>
      <c r="DJ6" s="23" t="str">
        <f>Phycocyanin!H6</f>
        <v/>
      </c>
      <c r="DK6" s="23" t="str">
        <f>Phycocyanin!I6</f>
        <v/>
      </c>
      <c r="DL6" s="23" t="str">
        <f>Phycocyanin!J6</f>
        <v/>
      </c>
      <c r="DM6" s="23" t="str">
        <f>Phycocyanin!K6</f>
        <v/>
      </c>
      <c r="DN6" s="23" t="str">
        <f>Phycocyanin!L6</f>
        <v/>
      </c>
      <c r="DO6" s="23" t="str">
        <f>Phycocyanin!M6</f>
        <v/>
      </c>
      <c r="DP6" s="23" t="str">
        <f>Phycocyanin!N6</f>
        <v/>
      </c>
      <c r="DQ6" s="23" t="str">
        <f>Phycocyanin!O6</f>
        <v/>
      </c>
      <c r="DR6" s="23" t="str">
        <f>Phycocyanin!P6</f>
        <v/>
      </c>
      <c r="DS6" s="23" t="str">
        <f>Phycocyanin!Q6</f>
        <v/>
      </c>
      <c r="DT6" s="19" t="str">
        <f>TRIM(_xlfn.XLOOKUP(A6, '[1]Site_GPS-Coordinates'!$A:$A, '[1]Site_GPS-Coordinates'!$B:$B))</f>
        <v>40.318509</v>
      </c>
      <c r="DU6" t="str">
        <f>TRIM(_xlfn.XLOOKUP(A6, '[1]Site_GPS-Coordinates'!$A:$A, '[1]Site_GPS-Coordinates'!$C:$C))</f>
        <v>-74.838028</v>
      </c>
    </row>
    <row r="7" spans="1:127">
      <c r="A7" s="3" t="s">
        <v>10</v>
      </c>
      <c r="B7" t="s">
        <v>264</v>
      </c>
      <c r="C7" s="27" cm="1">
        <f t="array" ref="C7">IFERROR(MAX(_xlfn._xlws.FILTER([1]SURVEY123!$J:$J,[1]SURVEY123!$L:$L=A7)),"NA")</f>
        <v>45858.666666666664</v>
      </c>
      <c r="D7">
        <f t="shared" si="1"/>
        <v>7</v>
      </c>
      <c r="E7" t="str">
        <f>Temperature!T7</f>
        <v>Excellent</v>
      </c>
      <c r="F7">
        <f>Temperature!B7</f>
        <v>21.571428571428573</v>
      </c>
      <c r="G7" s="23" t="str">
        <f>Temperature!C7</f>
        <v/>
      </c>
      <c r="H7" s="23" t="str">
        <f>Temperature!D7</f>
        <v/>
      </c>
      <c r="I7" s="23">
        <f>Temperature!E7</f>
        <v>15</v>
      </c>
      <c r="J7" s="23">
        <f>Temperature!F7</f>
        <v>21</v>
      </c>
      <c r="K7" s="23">
        <f>Temperature!G7</f>
        <v>18</v>
      </c>
      <c r="L7" s="23">
        <f>Temperature!H7</f>
        <v>23</v>
      </c>
      <c r="M7" s="23">
        <f>Temperature!I7</f>
        <v>25</v>
      </c>
      <c r="N7" s="23">
        <f>Temperature!J7</f>
        <v>24</v>
      </c>
      <c r="O7" s="23">
        <f>Temperature!K7</f>
        <v>25</v>
      </c>
      <c r="P7" s="23" t="str">
        <f>Temperature!L7</f>
        <v/>
      </c>
      <c r="Q7" s="23" t="str">
        <f>Temperature!M7</f>
        <v/>
      </c>
      <c r="R7" s="23" t="str">
        <f>Temperature!N7</f>
        <v/>
      </c>
      <c r="S7" s="23" t="str">
        <f>Temperature!O7</f>
        <v/>
      </c>
      <c r="T7" s="23" t="str">
        <f>Temperature!P7</f>
        <v/>
      </c>
      <c r="U7" s="23" t="str">
        <f>Temperature!Q7</f>
        <v/>
      </c>
      <c r="V7" t="str">
        <f>'E. coli'!S7</f>
        <v>Poor</v>
      </c>
      <c r="W7" s="2">
        <f>'E. coli'!B7</f>
        <v>330.04603328690683</v>
      </c>
      <c r="X7" s="23" t="str">
        <f>'E. coli'!C7</f>
        <v/>
      </c>
      <c r="Y7" s="23" t="str">
        <f>'E. coli'!D7</f>
        <v/>
      </c>
      <c r="Z7" s="23">
        <f>'E. coli'!E7</f>
        <v>648.79999999999995</v>
      </c>
      <c r="AA7" s="23">
        <f>'E. coli'!F7</f>
        <v>214.3</v>
      </c>
      <c r="AB7" s="23">
        <f>'E. coli'!G7</f>
        <v>1986.3</v>
      </c>
      <c r="AC7" s="23">
        <f>'E. coli'!H7</f>
        <v>214.2</v>
      </c>
      <c r="AD7" s="23">
        <f>'E. coli'!I7</f>
        <v>178.2</v>
      </c>
      <c r="AE7" s="23">
        <f>'E. coli'!J7</f>
        <v>84.2</v>
      </c>
      <c r="AF7" s="23">
        <f>'E. coli'!K7</f>
        <v>231</v>
      </c>
      <c r="AG7" s="23">
        <f>'E. coli'!L7</f>
        <v>686.7</v>
      </c>
      <c r="AH7" s="23" t="str">
        <f>'E. coli'!M7</f>
        <v/>
      </c>
      <c r="AI7" s="23" t="str">
        <f>'E. coli'!N7</f>
        <v/>
      </c>
      <c r="AJ7" s="23" t="str">
        <f>'E. coli'!O7</f>
        <v/>
      </c>
      <c r="AK7" s="23" t="str">
        <f>'E. coli'!P7</f>
        <v/>
      </c>
      <c r="AL7" s="23" t="str">
        <f>'E. coli'!Q7</f>
        <v/>
      </c>
      <c r="AM7" t="str">
        <f>Turbidity!T7</f>
        <v>Excellent</v>
      </c>
      <c r="AN7" s="2">
        <f>Turbidity!B7</f>
        <v>4.8649999999999993</v>
      </c>
      <c r="AO7" s="23" t="str">
        <f>Turbidity!C7</f>
        <v/>
      </c>
      <c r="AP7" s="23" t="str">
        <f>Turbidity!D7</f>
        <v/>
      </c>
      <c r="AQ7" s="23">
        <f>Turbidity!E7</f>
        <v>5.67</v>
      </c>
      <c r="AR7" s="23">
        <f>Turbidity!F7</f>
        <v>4.7699999999999996</v>
      </c>
      <c r="AS7" s="23">
        <f>Turbidity!G7</f>
        <v>6.3</v>
      </c>
      <c r="AT7" s="23">
        <f>Turbidity!H7</f>
        <v>4.16</v>
      </c>
      <c r="AU7" s="23">
        <f>Turbidity!I7</f>
        <v>4.5199999999999996</v>
      </c>
      <c r="AV7" s="23">
        <f>Turbidity!J7</f>
        <v>7.82</v>
      </c>
      <c r="AW7" s="23">
        <f>Turbidity!K7</f>
        <v>2.19</v>
      </c>
      <c r="AX7" s="23">
        <f>Turbidity!L7</f>
        <v>3.49</v>
      </c>
      <c r="AY7" s="23" t="str">
        <f>Turbidity!M7</f>
        <v/>
      </c>
      <c r="AZ7" s="23" t="str">
        <f>Turbidity!N7</f>
        <v/>
      </c>
      <c r="BA7" s="23" t="str">
        <f>Turbidity!O7</f>
        <v/>
      </c>
      <c r="BB7" s="23" t="str">
        <f>Turbidity!P7</f>
        <v/>
      </c>
      <c r="BC7" s="23" t="str">
        <f>Turbidity!Q7</f>
        <v/>
      </c>
      <c r="BD7" t="str">
        <f>Chloride!T7</f>
        <v>Poor</v>
      </c>
      <c r="BE7" s="2">
        <f>Chloride!B7</f>
        <v>301.07859999999999</v>
      </c>
      <c r="BF7" s="23" t="str">
        <f>Chloride!C7</f>
        <v/>
      </c>
      <c r="BG7" s="23" t="str">
        <f>Chloride!D7</f>
        <v/>
      </c>
      <c r="BH7" s="23">
        <f>Chloride!E7</f>
        <v>411.54480000000001</v>
      </c>
      <c r="BI7" s="23">
        <f>Chloride!F7</f>
        <v>448.99090000000001</v>
      </c>
      <c r="BJ7" s="23">
        <f>Chloride!G7</f>
        <v>477.14980000000003</v>
      </c>
      <c r="BK7" s="23">
        <f>Chloride!H7</f>
        <v>218.8015</v>
      </c>
      <c r="BL7" s="23">
        <f>Chloride!I7</f>
        <v>200.8614</v>
      </c>
      <c r="BM7" s="23">
        <f>Chloride!J7</f>
        <v>194.01910000000001</v>
      </c>
      <c r="BN7" s="23">
        <f>Chloride!K7</f>
        <v>278.9837</v>
      </c>
      <c r="BO7" s="23">
        <f>Chloride!L7</f>
        <v>178.27760000000001</v>
      </c>
      <c r="BP7" s="23" t="str">
        <f>Chloride!M7</f>
        <v/>
      </c>
      <c r="BQ7" s="23" t="str">
        <f>Chloride!N7</f>
        <v/>
      </c>
      <c r="BR7" s="23" t="str">
        <f>Chloride!O7</f>
        <v/>
      </c>
      <c r="BS7" s="23" t="str">
        <f>Chloride!P7</f>
        <v/>
      </c>
      <c r="BT7" s="23" t="str">
        <f>Chloride!Q7</f>
        <v/>
      </c>
      <c r="BU7" t="str">
        <f>Phosphate!T7</f>
        <v>Fair</v>
      </c>
      <c r="BV7" s="2">
        <f>Phosphate!B7</f>
        <v>0.20198125</v>
      </c>
      <c r="BW7" s="23" t="str">
        <f>Phosphate!C7</f>
        <v/>
      </c>
      <c r="BX7" s="23" t="str">
        <f>Phosphate!D7</f>
        <v/>
      </c>
      <c r="BY7" s="23">
        <f>Phosphate!E7</f>
        <v>4.2659999999999997E-2</v>
      </c>
      <c r="BZ7" s="23">
        <f>Phosphate!F7</f>
        <v>0.44194</v>
      </c>
      <c r="CA7" s="23">
        <f>Phosphate!G7</f>
        <v>5.6180000000000001E-2</v>
      </c>
      <c r="CB7" s="23">
        <f>Phosphate!H7</f>
        <v>7.5929999999999997E-2</v>
      </c>
      <c r="CC7" s="23">
        <f>Phosphate!I7</f>
        <v>8.9300000000000004E-2</v>
      </c>
      <c r="CD7" s="23">
        <f>Phosphate!J7</f>
        <v>0.77934000000000003</v>
      </c>
      <c r="CE7" s="23">
        <f>Phosphate!K7</f>
        <v>7.8159999999999993E-2</v>
      </c>
      <c r="CF7" s="23">
        <f>Phosphate!L7</f>
        <v>5.2339999999999998E-2</v>
      </c>
      <c r="CG7" s="23" t="str">
        <f>Phosphate!M7</f>
        <v/>
      </c>
      <c r="CH7" s="23" t="str">
        <f>Phosphate!N7</f>
        <v/>
      </c>
      <c r="CI7" s="23" t="str">
        <f>Phosphate!O7</f>
        <v/>
      </c>
      <c r="CJ7" s="23" t="str">
        <f>Phosphate!P7</f>
        <v/>
      </c>
      <c r="CK7" s="23" t="str">
        <f>Phosphate!Q7</f>
        <v/>
      </c>
      <c r="CL7" t="str">
        <f>Nitrate!T7</f>
        <v>Excellent</v>
      </c>
      <c r="CM7" s="2">
        <f>Nitrate!B7</f>
        <v>0.50928490000000004</v>
      </c>
      <c r="CN7" s="23" t="str">
        <f>Nitrate!C7</f>
        <v/>
      </c>
      <c r="CO7" s="23" t="str">
        <f>Nitrate!D7</f>
        <v/>
      </c>
      <c r="CP7" s="23">
        <f>Nitrate!E7</f>
        <v>0.25749362000000003</v>
      </c>
      <c r="CQ7" s="23">
        <f>Nitrate!F7</f>
        <v>0.37965991999999998</v>
      </c>
      <c r="CR7" s="23">
        <f>Nitrate!G7</f>
        <v>0.37113963</v>
      </c>
      <c r="CS7" s="23">
        <f>Nitrate!H7</f>
        <v>0.47772023999999996</v>
      </c>
      <c r="CT7" s="23">
        <f>Nitrate!I7</f>
        <v>0.59691469000000008</v>
      </c>
      <c r="CU7" s="23">
        <f>Nitrate!J7</f>
        <v>0.72250923999999994</v>
      </c>
      <c r="CV7" s="23">
        <f>Nitrate!K7</f>
        <v>0.71470908</v>
      </c>
      <c r="CW7" s="23">
        <f>Nitrate!L7</f>
        <v>0.55413277999999999</v>
      </c>
      <c r="CX7" s="23" t="str">
        <f>Nitrate!M7</f>
        <v/>
      </c>
      <c r="CY7" s="23" t="str">
        <f>Nitrate!N7</f>
        <v/>
      </c>
      <c r="CZ7" s="23" t="str">
        <f>Nitrate!O7</f>
        <v/>
      </c>
      <c r="DA7" s="23" t="str">
        <f>Nitrate!P7</f>
        <v/>
      </c>
      <c r="DB7" s="23" t="str">
        <f>Nitrate!Q7</f>
        <v/>
      </c>
      <c r="DC7" s="2" t="str">
        <f>Phycocyanin!R7</f>
        <v/>
      </c>
      <c r="DD7" s="27" t="str">
        <f>Phycocyanin!$B7</f>
        <v/>
      </c>
      <c r="DE7" s="23" t="str">
        <f>Phycocyanin!C7</f>
        <v/>
      </c>
      <c r="DF7" s="23" t="str">
        <f>Phycocyanin!D7</f>
        <v/>
      </c>
      <c r="DG7" s="23" t="str">
        <f>Phycocyanin!E7</f>
        <v/>
      </c>
      <c r="DH7" s="23" t="str">
        <f>Phycocyanin!F7</f>
        <v/>
      </c>
      <c r="DI7" s="23" t="str">
        <f>Phycocyanin!G7</f>
        <v/>
      </c>
      <c r="DJ7" s="23" t="str">
        <f>Phycocyanin!H7</f>
        <v/>
      </c>
      <c r="DK7" s="23" t="str">
        <f>Phycocyanin!I7</f>
        <v/>
      </c>
      <c r="DL7" s="23" t="str">
        <f>Phycocyanin!J7</f>
        <v/>
      </c>
      <c r="DM7" s="23" t="str">
        <f>Phycocyanin!K7</f>
        <v/>
      </c>
      <c r="DN7" s="23" t="str">
        <f>Phycocyanin!L7</f>
        <v/>
      </c>
      <c r="DO7" s="23" t="str">
        <f>Phycocyanin!M7</f>
        <v/>
      </c>
      <c r="DP7" s="23" t="str">
        <f>Phycocyanin!N7</f>
        <v/>
      </c>
      <c r="DQ7" s="23" t="str">
        <f>Phycocyanin!O7</f>
        <v/>
      </c>
      <c r="DR7" s="23" t="str">
        <f>Phycocyanin!P7</f>
        <v/>
      </c>
      <c r="DS7" s="23" t="str">
        <f>Phycocyanin!Q7</f>
        <v/>
      </c>
      <c r="DT7" s="19" t="str">
        <f>TRIM(_xlfn.XLOOKUP(A7, '[1]Site_GPS-Coordinates'!$A:$A, '[1]Site_GPS-Coordinates'!$B:$B))</f>
        <v>40.264367</v>
      </c>
      <c r="DU7" t="str">
        <f>TRIM(_xlfn.XLOOKUP(A7, '[1]Site_GPS-Coordinates'!$A:$A, '[1]Site_GPS-Coordinates'!$C:$C))</f>
        <v>-74.711906</v>
      </c>
    </row>
    <row r="8" spans="1:127">
      <c r="A8" s="3" t="s">
        <v>11</v>
      </c>
      <c r="B8" t="s">
        <v>264</v>
      </c>
      <c r="C8" s="27" cm="1">
        <f t="array" ref="C8">IFERROR(MAX(_xlfn._xlws.FILTER([1]SURVEY123!$J:$J,[1]SURVEY123!$L:$L=A8)),"NA")</f>
        <v>45872.666666666664</v>
      </c>
      <c r="D8">
        <f t="shared" si="1"/>
        <v>5</v>
      </c>
      <c r="E8" t="str">
        <f>Temperature!T8</f>
        <v>Excellent</v>
      </c>
      <c r="F8">
        <f>Temperature!B8</f>
        <v>25.34</v>
      </c>
      <c r="G8" s="23" t="str">
        <f>Temperature!C8</f>
        <v/>
      </c>
      <c r="H8" s="23" t="str">
        <f>Temperature!D8</f>
        <v/>
      </c>
      <c r="I8" s="23" t="str">
        <f>Temperature!E8</f>
        <v/>
      </c>
      <c r="J8" s="23" t="str">
        <f>Temperature!F8</f>
        <v/>
      </c>
      <c r="K8" s="23" t="str">
        <f>Temperature!G8</f>
        <v/>
      </c>
      <c r="L8" s="23">
        <f>Temperature!H8</f>
        <v>25</v>
      </c>
      <c r="M8" s="23" t="str">
        <f>Temperature!I8</f>
        <v/>
      </c>
      <c r="N8" s="23">
        <f>Temperature!J8</f>
        <v>24</v>
      </c>
      <c r="O8" s="23">
        <f>Temperature!K8</f>
        <v>28</v>
      </c>
      <c r="P8" s="23" t="str">
        <f>Temperature!L8</f>
        <v/>
      </c>
      <c r="Q8" s="23">
        <f>Temperature!M8</f>
        <v>24.5</v>
      </c>
      <c r="R8" s="23">
        <f>Temperature!N8</f>
        <v>25.2</v>
      </c>
      <c r="S8" s="23" t="str">
        <f>Temperature!O8</f>
        <v/>
      </c>
      <c r="T8" s="23" t="str">
        <f>Temperature!P8</f>
        <v/>
      </c>
      <c r="U8" s="23" t="str">
        <f>Temperature!Q8</f>
        <v/>
      </c>
      <c r="V8" t="str">
        <f>'E. coli'!S8</f>
        <v>Poor</v>
      </c>
      <c r="W8" s="2">
        <f>'E. coli'!B8</f>
        <v>212.00749364219323</v>
      </c>
      <c r="X8" s="23" t="str">
        <f>'E. coli'!C8</f>
        <v/>
      </c>
      <c r="Y8" s="23" t="str">
        <f>'E. coli'!D8</f>
        <v/>
      </c>
      <c r="Z8" s="23" t="str">
        <f>'E. coli'!E8</f>
        <v/>
      </c>
      <c r="AA8" s="23" t="str">
        <f>'E. coli'!F8</f>
        <v/>
      </c>
      <c r="AB8" s="23" t="str">
        <f>'E. coli'!G8</f>
        <v/>
      </c>
      <c r="AC8" s="23">
        <f>'E. coli'!H8</f>
        <v>2500</v>
      </c>
      <c r="AD8" s="23">
        <f>'E. coli'!I8</f>
        <v>1046.2</v>
      </c>
      <c r="AE8" s="23">
        <f>'E. coli'!J8</f>
        <v>456.9</v>
      </c>
      <c r="AF8" s="23">
        <f>'E. coli'!K8</f>
        <v>2500</v>
      </c>
      <c r="AG8" s="23">
        <f>'E. coli'!L8</f>
        <v>8.6</v>
      </c>
      <c r="AH8" s="23">
        <f>'E. coli'!M8</f>
        <v>33.6</v>
      </c>
      <c r="AI8" s="23">
        <f>'E. coli'!N8</f>
        <v>22.3</v>
      </c>
      <c r="AJ8" s="23" t="str">
        <f>'E. coli'!O8</f>
        <v/>
      </c>
      <c r="AK8" s="23" t="str">
        <f>'E. coli'!P8</f>
        <v/>
      </c>
      <c r="AL8" s="23" t="str">
        <f>'E. coli'!Q8</f>
        <v/>
      </c>
      <c r="AM8" t="str">
        <f>Turbidity!T8</f>
        <v>Excellent</v>
      </c>
      <c r="AN8" s="2">
        <f>Turbidity!B8</f>
        <v>2.1114285714285717</v>
      </c>
      <c r="AO8" s="23" t="str">
        <f>Turbidity!C8</f>
        <v/>
      </c>
      <c r="AP8" s="23" t="str">
        <f>Turbidity!D8</f>
        <v/>
      </c>
      <c r="AQ8" s="23" t="str">
        <f>Turbidity!E8</f>
        <v/>
      </c>
      <c r="AR8" s="23" t="str">
        <f>Turbidity!F8</f>
        <v/>
      </c>
      <c r="AS8" s="23" t="str">
        <f>Turbidity!G8</f>
        <v/>
      </c>
      <c r="AT8" s="23">
        <f>Turbidity!H8</f>
        <v>2.25</v>
      </c>
      <c r="AU8" s="23">
        <f>Turbidity!I8</f>
        <v>2.04</v>
      </c>
      <c r="AV8" s="23">
        <f>Turbidity!J8</f>
        <v>2.0299999999999998</v>
      </c>
      <c r="AW8" s="23">
        <f>Turbidity!K8</f>
        <v>1.73</v>
      </c>
      <c r="AX8" s="23">
        <f>Turbidity!L8</f>
        <v>2.46</v>
      </c>
      <c r="AY8" s="23">
        <f>Turbidity!M8</f>
        <v>2.31</v>
      </c>
      <c r="AZ8" s="23">
        <f>Turbidity!N8</f>
        <v>1.96</v>
      </c>
      <c r="BA8" s="23" t="str">
        <f>Turbidity!O8</f>
        <v/>
      </c>
      <c r="BB8" s="23" t="str">
        <f>Turbidity!P8</f>
        <v/>
      </c>
      <c r="BC8" s="23" t="str">
        <f>Turbidity!Q8</f>
        <v/>
      </c>
      <c r="BD8" t="str">
        <f>Chloride!T8</f>
        <v>Poor</v>
      </c>
      <c r="BE8" s="2">
        <f>Chloride!B8</f>
        <v>351.44331428571428</v>
      </c>
      <c r="BF8" s="23" t="str">
        <f>Chloride!C8</f>
        <v/>
      </c>
      <c r="BG8" s="23" t="str">
        <f>Chloride!D8</f>
        <v/>
      </c>
      <c r="BH8" s="23" t="str">
        <f>Chloride!E8</f>
        <v/>
      </c>
      <c r="BI8" s="23" t="str">
        <f>Chloride!F8</f>
        <v/>
      </c>
      <c r="BJ8" s="23" t="str">
        <f>Chloride!G8</f>
        <v/>
      </c>
      <c r="BK8" s="23">
        <f>Chloride!H8</f>
        <v>322.60059999999999</v>
      </c>
      <c r="BL8" s="23">
        <f>Chloride!I8</f>
        <v>369.90629999999999</v>
      </c>
      <c r="BM8" s="23">
        <f>Chloride!J8</f>
        <v>348.99259999999998</v>
      </c>
      <c r="BN8" s="23">
        <f>Chloride!K8</f>
        <v>362.02499999999998</v>
      </c>
      <c r="BO8" s="23">
        <f>Chloride!L8</f>
        <v>347.13150000000002</v>
      </c>
      <c r="BP8" s="23">
        <f>Chloride!M8</f>
        <v>359.42540000000002</v>
      </c>
      <c r="BQ8" s="23">
        <f>Chloride!N8</f>
        <v>350.02179999999998</v>
      </c>
      <c r="BR8" s="23" t="str">
        <f>Chloride!O8</f>
        <v/>
      </c>
      <c r="BS8" s="23" t="str">
        <f>Chloride!P8</f>
        <v/>
      </c>
      <c r="BT8" s="23" t="str">
        <f>Chloride!Q8</f>
        <v/>
      </c>
      <c r="BU8" t="str">
        <f>Phosphate!T8</f>
        <v>Excellent</v>
      </c>
      <c r="BV8" s="2">
        <f>Phosphate!B8</f>
        <v>1.9848571428571431E-2</v>
      </c>
      <c r="BW8" s="23" t="str">
        <f>Phosphate!C8</f>
        <v/>
      </c>
      <c r="BX8" s="23" t="str">
        <f>Phosphate!D8</f>
        <v/>
      </c>
      <c r="BY8" s="23" t="str">
        <f>Phosphate!E8</f>
        <v/>
      </c>
      <c r="BZ8" s="23" t="str">
        <f>Phosphate!F8</f>
        <v/>
      </c>
      <c r="CA8" s="23" t="str">
        <f>Phosphate!G8</f>
        <v/>
      </c>
      <c r="CB8" s="23">
        <f>Phosphate!H8</f>
        <v>1.112E-2</v>
      </c>
      <c r="CC8" s="23">
        <f>Phosphate!I8</f>
        <v>4.8160000000000001E-2</v>
      </c>
      <c r="CD8" s="23">
        <f>Phosphate!J8</f>
        <v>1.4829999999999999E-2</v>
      </c>
      <c r="CE8" s="23">
        <f>Phosphate!K8</f>
        <v>2.716E-2</v>
      </c>
      <c r="CF8" s="23">
        <f>Phosphate!L8</f>
        <v>1.311E-2</v>
      </c>
      <c r="CG8" s="23">
        <f>Phosphate!M8</f>
        <v>1.1809999999999999E-2</v>
      </c>
      <c r="CH8" s="23">
        <f>Phosphate!N8</f>
        <v>1.2749999999999999E-2</v>
      </c>
      <c r="CI8" s="23" t="str">
        <f>Phosphate!O8</f>
        <v/>
      </c>
      <c r="CJ8" s="23" t="str">
        <f>Phosphate!P8</f>
        <v/>
      </c>
      <c r="CK8" s="23" t="str">
        <f>Phosphate!Q8</f>
        <v/>
      </c>
      <c r="CL8" t="str">
        <f>Nitrate!T8</f>
        <v>Excellent</v>
      </c>
      <c r="CM8" s="2">
        <f>Nitrate!B8</f>
        <v>0.32229967428571432</v>
      </c>
      <c r="CN8" s="23" t="str">
        <f>Nitrate!C8</f>
        <v/>
      </c>
      <c r="CO8" s="23" t="str">
        <f>Nitrate!D8</f>
        <v/>
      </c>
      <c r="CP8" s="23" t="str">
        <f>Nitrate!E8</f>
        <v/>
      </c>
      <c r="CQ8" s="23" t="str">
        <f>Nitrate!F8</f>
        <v/>
      </c>
      <c r="CR8" s="23" t="str">
        <f>Nitrate!G8</f>
        <v/>
      </c>
      <c r="CS8" s="23">
        <f>Nitrate!H8</f>
        <v>0.38966499000000004</v>
      </c>
      <c r="CT8" s="23">
        <f>Nitrate!I8</f>
        <v>0.46891225000000003</v>
      </c>
      <c r="CU8" s="23">
        <f>Nitrate!J8</f>
        <v>0.45555001000000001</v>
      </c>
      <c r="CV8" s="23">
        <f>Nitrate!K8</f>
        <v>0.26564588000000006</v>
      </c>
      <c r="CW8" s="23">
        <f>Nitrate!L8</f>
        <v>0.25282350999999997</v>
      </c>
      <c r="CX8" s="23">
        <f>Nitrate!M8</f>
        <v>0.22858636000000002</v>
      </c>
      <c r="CY8" s="23">
        <f>Nitrate!N8</f>
        <v>0.19491471999999999</v>
      </c>
      <c r="CZ8" s="23" t="str">
        <f>Nitrate!O8</f>
        <v/>
      </c>
      <c r="DA8" s="23" t="str">
        <f>Nitrate!P8</f>
        <v/>
      </c>
      <c r="DB8" s="23" t="str">
        <f>Nitrate!Q8</f>
        <v/>
      </c>
      <c r="DC8" s="2" t="str">
        <f>Phycocyanin!R8</f>
        <v/>
      </c>
      <c r="DD8" s="27" t="str">
        <f>Phycocyanin!$B8</f>
        <v/>
      </c>
      <c r="DE8" s="23" t="str">
        <f>Phycocyanin!C8</f>
        <v/>
      </c>
      <c r="DF8" s="23" t="str">
        <f>Phycocyanin!D8</f>
        <v/>
      </c>
      <c r="DG8" s="23" t="str">
        <f>Phycocyanin!E8</f>
        <v/>
      </c>
      <c r="DH8" s="23" t="str">
        <f>Phycocyanin!F8</f>
        <v/>
      </c>
      <c r="DI8" s="23" t="str">
        <f>Phycocyanin!G8</f>
        <v/>
      </c>
      <c r="DJ8" s="23" t="str">
        <f>Phycocyanin!H8</f>
        <v/>
      </c>
      <c r="DK8" s="23" t="str">
        <f>Phycocyanin!I8</f>
        <v/>
      </c>
      <c r="DL8" s="23" t="str">
        <f>Phycocyanin!J8</f>
        <v/>
      </c>
      <c r="DM8" s="23" t="str">
        <f>Phycocyanin!K8</f>
        <v/>
      </c>
      <c r="DN8" s="23" t="str">
        <f>Phycocyanin!L8</f>
        <v/>
      </c>
      <c r="DO8" s="23" t="str">
        <f>Phycocyanin!M8</f>
        <v/>
      </c>
      <c r="DP8" s="23" t="str">
        <f>Phycocyanin!N8</f>
        <v/>
      </c>
      <c r="DQ8" s="23" t="str">
        <f>Phycocyanin!O8</f>
        <v/>
      </c>
      <c r="DR8" s="23" t="str">
        <f>Phycocyanin!P8</f>
        <v/>
      </c>
      <c r="DS8" s="23" t="str">
        <f>Phycocyanin!Q8</f>
        <v/>
      </c>
      <c r="DT8" s="19" t="str">
        <f>TRIM(_xlfn.XLOOKUP(A8, '[1]Site_GPS-Coordinates'!$A:$A, '[1]Site_GPS-Coordinates'!$B:$B))</f>
        <v>40.270032</v>
      </c>
      <c r="DU8" t="str">
        <f>TRIM(_xlfn.XLOOKUP(A8, '[1]Site_GPS-Coordinates'!$A:$A, '[1]Site_GPS-Coordinates'!$C:$C))</f>
        <v>-74.671764</v>
      </c>
    </row>
    <row r="9" spans="1:127">
      <c r="A9" s="3" t="s">
        <v>12</v>
      </c>
      <c r="B9" t="s">
        <v>264</v>
      </c>
      <c r="C9" s="27" cm="1">
        <f t="array" ref="C9">IFERROR(MAX(_xlfn._xlws.FILTER([1]SURVEY123!$J:$J,[1]SURVEY123!$L:$L=A9)),"NA")</f>
        <v>45858.666666666664</v>
      </c>
      <c r="D9">
        <f t="shared" si="1"/>
        <v>3</v>
      </c>
      <c r="E9" t="str">
        <f>Temperature!T9</f>
        <v>Excellent</v>
      </c>
      <c r="F9">
        <f>Temperature!B9</f>
        <v>24.666666666666668</v>
      </c>
      <c r="G9" s="23" t="str">
        <f>Temperature!C9</f>
        <v/>
      </c>
      <c r="H9" s="23" t="str">
        <f>Temperature!D9</f>
        <v/>
      </c>
      <c r="I9" s="23" t="str">
        <f>Temperature!E9</f>
        <v/>
      </c>
      <c r="J9" s="23" t="str">
        <f>Temperature!F9</f>
        <v/>
      </c>
      <c r="K9" s="23" t="str">
        <f>Temperature!G9</f>
        <v/>
      </c>
      <c r="L9" s="23" t="str">
        <f>Temperature!H9</f>
        <v/>
      </c>
      <c r="M9" s="23" t="str">
        <f>Temperature!I9</f>
        <v/>
      </c>
      <c r="N9" s="23">
        <f>Temperature!J9</f>
        <v>25</v>
      </c>
      <c r="O9" s="23">
        <f>Temperature!K9</f>
        <v>24</v>
      </c>
      <c r="P9" s="23">
        <f>Temperature!L9</f>
        <v>25</v>
      </c>
      <c r="Q9" s="23" t="str">
        <f>Temperature!M9</f>
        <v/>
      </c>
      <c r="R9" s="23" t="str">
        <f>Temperature!N9</f>
        <v/>
      </c>
      <c r="S9" s="23" t="str">
        <f>Temperature!O9</f>
        <v/>
      </c>
      <c r="T9" s="23" t="str">
        <f>Temperature!P9</f>
        <v/>
      </c>
      <c r="U9" s="23" t="str">
        <f>Temperature!Q9</f>
        <v/>
      </c>
      <c r="V9" t="str">
        <f>'E. coli'!S9</f>
        <v>Fair</v>
      </c>
      <c r="W9" s="2">
        <f>'E. coli'!B9</f>
        <v>147.73173219022871</v>
      </c>
      <c r="X9" s="23" t="str">
        <f>'E. coli'!C9</f>
        <v/>
      </c>
      <c r="Y9" s="23" t="str">
        <f>'E. coli'!D9</f>
        <v/>
      </c>
      <c r="Z9" s="23" t="str">
        <f>'E. coli'!E9</f>
        <v/>
      </c>
      <c r="AA9" s="23" t="str">
        <f>'E. coli'!F9</f>
        <v/>
      </c>
      <c r="AB9" s="23" t="str">
        <f>'E. coli'!G9</f>
        <v/>
      </c>
      <c r="AC9" s="23" t="str">
        <f>'E. coli'!H9</f>
        <v/>
      </c>
      <c r="AD9" s="23" t="str">
        <f>'E. coli'!I9</f>
        <v/>
      </c>
      <c r="AE9" s="23">
        <f>'E. coli'!J9</f>
        <v>190.4</v>
      </c>
      <c r="AF9" s="23">
        <f>'E. coli'!K9</f>
        <v>167</v>
      </c>
      <c r="AG9" s="23">
        <f>'E. coli'!L9</f>
        <v>101.4</v>
      </c>
      <c r="AH9" s="23" t="str">
        <f>'E. coli'!M9</f>
        <v/>
      </c>
      <c r="AI9" s="23" t="str">
        <f>'E. coli'!N9</f>
        <v/>
      </c>
      <c r="AJ9" s="23" t="str">
        <f>'E. coli'!O9</f>
        <v/>
      </c>
      <c r="AK9" s="23" t="str">
        <f>'E. coli'!P9</f>
        <v/>
      </c>
      <c r="AL9" s="23" t="str">
        <f>'E. coli'!Q9</f>
        <v/>
      </c>
      <c r="AM9" t="str">
        <f>Turbidity!T9</f>
        <v>Good</v>
      </c>
      <c r="AN9" s="2">
        <f>Turbidity!B9</f>
        <v>14.533333333333333</v>
      </c>
      <c r="AO9" s="23" t="str">
        <f>Turbidity!C9</f>
        <v/>
      </c>
      <c r="AP9" s="23" t="str">
        <f>Turbidity!D9</f>
        <v/>
      </c>
      <c r="AQ9" s="23" t="str">
        <f>Turbidity!E9</f>
        <v/>
      </c>
      <c r="AR9" s="23" t="str">
        <f>Turbidity!F9</f>
        <v/>
      </c>
      <c r="AS9" s="23" t="str">
        <f>Turbidity!G9</f>
        <v/>
      </c>
      <c r="AT9" s="23" t="str">
        <f>Turbidity!H9</f>
        <v/>
      </c>
      <c r="AU9" s="23" t="str">
        <f>Turbidity!I9</f>
        <v/>
      </c>
      <c r="AV9" s="23">
        <f>Turbidity!J9</f>
        <v>12.7</v>
      </c>
      <c r="AW9" s="23">
        <f>Turbidity!K9</f>
        <v>12.8</v>
      </c>
      <c r="AX9" s="23">
        <f>Turbidity!L9</f>
        <v>18.100000000000001</v>
      </c>
      <c r="AY9" s="23" t="str">
        <f>Turbidity!M9</f>
        <v/>
      </c>
      <c r="AZ9" s="23" t="str">
        <f>Turbidity!N9</f>
        <v/>
      </c>
      <c r="BA9" s="23" t="str">
        <f>Turbidity!O9</f>
        <v/>
      </c>
      <c r="BB9" s="23" t="str">
        <f>Turbidity!P9</f>
        <v/>
      </c>
      <c r="BC9" s="23" t="str">
        <f>Turbidity!Q9</f>
        <v/>
      </c>
      <c r="BD9" t="str">
        <f>Chloride!T9</f>
        <v>Poor</v>
      </c>
      <c r="BE9" s="2">
        <f>Chloride!B9</f>
        <v>427.98216666666667</v>
      </c>
      <c r="BF9" s="23" t="str">
        <f>Chloride!C9</f>
        <v/>
      </c>
      <c r="BG9" s="23" t="str">
        <f>Chloride!D9</f>
        <v/>
      </c>
      <c r="BH9" s="23" t="str">
        <f>Chloride!E9</f>
        <v/>
      </c>
      <c r="BI9" s="23" t="str">
        <f>Chloride!F9</f>
        <v/>
      </c>
      <c r="BJ9" s="23" t="str">
        <f>Chloride!G9</f>
        <v/>
      </c>
      <c r="BK9" s="23" t="str">
        <f>Chloride!H9</f>
        <v/>
      </c>
      <c r="BL9" s="23" t="str">
        <f>Chloride!I9</f>
        <v/>
      </c>
      <c r="BM9" s="23">
        <f>Chloride!J9</f>
        <v>465.10860000000002</v>
      </c>
      <c r="BN9" s="23">
        <f>Chloride!K9</f>
        <v>420.98070000000001</v>
      </c>
      <c r="BO9" s="23">
        <f>Chloride!L9</f>
        <v>397.85719999999998</v>
      </c>
      <c r="BP9" s="23" t="str">
        <f>Chloride!M9</f>
        <v/>
      </c>
      <c r="BQ9" s="23" t="str">
        <f>Chloride!N9</f>
        <v/>
      </c>
      <c r="BR9" s="23" t="str">
        <f>Chloride!O9</f>
        <v/>
      </c>
      <c r="BS9" s="23" t="str">
        <f>Chloride!P9</f>
        <v/>
      </c>
      <c r="BT9" s="23" t="str">
        <f>Chloride!Q9</f>
        <v/>
      </c>
      <c r="BU9" t="str">
        <f>Phosphate!T9</f>
        <v>Poor</v>
      </c>
      <c r="BV9" s="2">
        <f>Phosphate!B9</f>
        <v>0.15827666666666668</v>
      </c>
      <c r="BW9" s="23" t="str">
        <f>Phosphate!C9</f>
        <v/>
      </c>
      <c r="BX9" s="23" t="str">
        <f>Phosphate!D9</f>
        <v/>
      </c>
      <c r="BY9" s="23" t="str">
        <f>Phosphate!E9</f>
        <v/>
      </c>
      <c r="BZ9" s="23" t="str">
        <f>Phosphate!F9</f>
        <v/>
      </c>
      <c r="CA9" s="23" t="str">
        <f>Phosphate!G9</f>
        <v/>
      </c>
      <c r="CB9" s="23" t="str">
        <f>Phosphate!H9</f>
        <v/>
      </c>
      <c r="CC9" s="23" t="str">
        <f>Phosphate!I9</f>
        <v/>
      </c>
      <c r="CD9" s="23">
        <f>Phosphate!J9</f>
        <v>0.21048</v>
      </c>
      <c r="CE9" s="23">
        <f>Phosphate!K9</f>
        <v>0.14865999999999999</v>
      </c>
      <c r="CF9" s="23">
        <f>Phosphate!L9</f>
        <v>0.11569</v>
      </c>
      <c r="CG9" s="23" t="str">
        <f>Phosphate!M9</f>
        <v/>
      </c>
      <c r="CH9" s="23" t="str">
        <f>Phosphate!N9</f>
        <v/>
      </c>
      <c r="CI9" s="23" t="str">
        <f>Phosphate!O9</f>
        <v/>
      </c>
      <c r="CJ9" s="23" t="str">
        <f>Phosphate!P9</f>
        <v/>
      </c>
      <c r="CK9" s="23" t="str">
        <f>Phosphate!Q9</f>
        <v/>
      </c>
      <c r="CL9" t="str">
        <f>Nitrate!T9</f>
        <v>Excellent</v>
      </c>
      <c r="CM9" s="2">
        <f>Nitrate!B9</f>
        <v>0.26664080333333334</v>
      </c>
      <c r="CN9" s="23" t="str">
        <f>Nitrate!C9</f>
        <v/>
      </c>
      <c r="CO9" s="23" t="str">
        <f>Nitrate!D9</f>
        <v/>
      </c>
      <c r="CP9" s="23" t="str">
        <f>Nitrate!E9</f>
        <v/>
      </c>
      <c r="CQ9" s="23" t="str">
        <f>Nitrate!F9</f>
        <v/>
      </c>
      <c r="CR9" s="23" t="str">
        <f>Nitrate!G9</f>
        <v/>
      </c>
      <c r="CS9" s="23" t="str">
        <f>Nitrate!H9</f>
        <v/>
      </c>
      <c r="CT9" s="23" t="str">
        <f>Nitrate!I9</f>
        <v/>
      </c>
      <c r="CU9" s="23">
        <f>Nitrate!J9</f>
        <v>0.22135788000000001</v>
      </c>
      <c r="CV9" s="23">
        <f>Nitrate!K9</f>
        <v>0.22239403999999999</v>
      </c>
      <c r="CW9" s="23">
        <f>Nitrate!L9</f>
        <v>0.35617048999999995</v>
      </c>
      <c r="CX9" s="23" t="str">
        <f>Nitrate!M9</f>
        <v/>
      </c>
      <c r="CY9" s="23" t="str">
        <f>Nitrate!N9</f>
        <v/>
      </c>
      <c r="CZ9" s="23" t="str">
        <f>Nitrate!O9</f>
        <v/>
      </c>
      <c r="DA9" s="23" t="str">
        <f>Nitrate!P9</f>
        <v/>
      </c>
      <c r="DB9" s="23" t="str">
        <f>Nitrate!Q9</f>
        <v/>
      </c>
      <c r="DC9" s="2" t="str">
        <f>Phycocyanin!R9</f>
        <v/>
      </c>
      <c r="DD9" s="27" t="str">
        <f>Phycocyanin!$B9</f>
        <v/>
      </c>
      <c r="DE9" s="23" t="str">
        <f>Phycocyanin!C9</f>
        <v/>
      </c>
      <c r="DF9" s="23" t="str">
        <f>Phycocyanin!D9</f>
        <v/>
      </c>
      <c r="DG9" s="23" t="str">
        <f>Phycocyanin!E9</f>
        <v/>
      </c>
      <c r="DH9" s="23" t="str">
        <f>Phycocyanin!F9</f>
        <v/>
      </c>
      <c r="DI9" s="23" t="str">
        <f>Phycocyanin!G9</f>
        <v/>
      </c>
      <c r="DJ9" s="23" t="str">
        <f>Phycocyanin!H9</f>
        <v/>
      </c>
      <c r="DK9" s="23" t="str">
        <f>Phycocyanin!I9</f>
        <v/>
      </c>
      <c r="DL9" s="23" t="str">
        <f>Phycocyanin!J9</f>
        <v/>
      </c>
      <c r="DM9" s="23" t="str">
        <f>Phycocyanin!K9</f>
        <v/>
      </c>
      <c r="DN9" s="23" t="str">
        <f>Phycocyanin!L9</f>
        <v/>
      </c>
      <c r="DO9" s="23" t="str">
        <f>Phycocyanin!M9</f>
        <v/>
      </c>
      <c r="DP9" s="23" t="str">
        <f>Phycocyanin!N9</f>
        <v/>
      </c>
      <c r="DQ9" s="23" t="str">
        <f>Phycocyanin!O9</f>
        <v/>
      </c>
      <c r="DR9" s="23" t="str">
        <f>Phycocyanin!P9</f>
        <v/>
      </c>
      <c r="DS9" s="23" t="str">
        <f>Phycocyanin!Q9</f>
        <v/>
      </c>
      <c r="DT9" s="19" t="str">
        <f>TRIM(_xlfn.XLOOKUP(A9, '[1]Site_GPS-Coordinates'!$A:$A, '[1]Site_GPS-Coordinates'!$B:$B))</f>
        <v>40.241915</v>
      </c>
      <c r="DU9" t="str">
        <f>TRIM(_xlfn.XLOOKUP(A9, '[1]Site_GPS-Coordinates'!$A:$A, '[1]Site_GPS-Coordinates'!$C:$C))</f>
        <v>-74.594794</v>
      </c>
    </row>
    <row r="10" spans="1:127">
      <c r="A10" s="3" t="s">
        <v>13</v>
      </c>
      <c r="B10" t="s">
        <v>264</v>
      </c>
      <c r="C10" s="27" t="str" cm="1">
        <f t="array" ref="C10">IFERROR(MAX(_xlfn._xlws.FILTER([1]SURVEY123!$J:$J,[1]SURVEY123!$L:$L=A10)),"NA")</f>
        <v>NA</v>
      </c>
      <c r="D10">
        <f t="shared" si="1"/>
        <v>0</v>
      </c>
      <c r="E10" t="str">
        <f>Temperature!T10</f>
        <v>NA</v>
      </c>
      <c r="F10" t="str">
        <f>Temperature!B10</f>
        <v/>
      </c>
      <c r="G10" s="23" t="str">
        <f>Temperature!C10</f>
        <v/>
      </c>
      <c r="H10" s="23" t="str">
        <f>Temperature!D10</f>
        <v/>
      </c>
      <c r="I10" s="23" t="str">
        <f>Temperature!E10</f>
        <v/>
      </c>
      <c r="J10" s="23" t="str">
        <f>Temperature!F10</f>
        <v/>
      </c>
      <c r="K10" s="23" t="str">
        <f>Temperature!G10</f>
        <v/>
      </c>
      <c r="L10" s="23" t="str">
        <f>Temperature!H10</f>
        <v/>
      </c>
      <c r="M10" s="23" t="str">
        <f>Temperature!I10</f>
        <v/>
      </c>
      <c r="N10" s="23" t="str">
        <f>Temperature!J10</f>
        <v/>
      </c>
      <c r="O10" s="23" t="str">
        <f>Temperature!K10</f>
        <v/>
      </c>
      <c r="P10" s="23" t="str">
        <f>Temperature!L10</f>
        <v/>
      </c>
      <c r="Q10" s="23" t="str">
        <f>Temperature!M10</f>
        <v/>
      </c>
      <c r="R10" s="23" t="str">
        <f>Temperature!N10</f>
        <v/>
      </c>
      <c r="S10" s="23" t="str">
        <f>Temperature!O10</f>
        <v/>
      </c>
      <c r="T10" s="23" t="str">
        <f>Temperature!P10</f>
        <v/>
      </c>
      <c r="U10" s="23" t="str">
        <f>Temperature!Q10</f>
        <v/>
      </c>
      <c r="V10" t="str">
        <f>'E. coli'!S10</f>
        <v>NA</v>
      </c>
      <c r="W10" s="2" t="str">
        <f>'E. coli'!B10</f>
        <v/>
      </c>
      <c r="X10" s="23" t="str">
        <f>'E. coli'!C10</f>
        <v/>
      </c>
      <c r="Y10" s="23" t="str">
        <f>'E. coli'!D10</f>
        <v/>
      </c>
      <c r="Z10" s="23" t="str">
        <f>'E. coli'!E10</f>
        <v/>
      </c>
      <c r="AA10" s="23" t="str">
        <f>'E. coli'!F10</f>
        <v/>
      </c>
      <c r="AB10" s="23" t="str">
        <f>'E. coli'!G10</f>
        <v/>
      </c>
      <c r="AC10" s="23" t="str">
        <f>'E. coli'!H10</f>
        <v/>
      </c>
      <c r="AD10" s="23" t="str">
        <f>'E. coli'!I10</f>
        <v/>
      </c>
      <c r="AE10" s="23" t="str">
        <f>'E. coli'!J10</f>
        <v/>
      </c>
      <c r="AF10" s="23" t="str">
        <f>'E. coli'!K10</f>
        <v/>
      </c>
      <c r="AG10" s="23" t="str">
        <f>'E. coli'!L10</f>
        <v/>
      </c>
      <c r="AH10" s="23" t="str">
        <f>'E. coli'!M10</f>
        <v/>
      </c>
      <c r="AI10" s="23" t="str">
        <f>'E. coli'!N10</f>
        <v/>
      </c>
      <c r="AJ10" s="23" t="str">
        <f>'E. coli'!O10</f>
        <v/>
      </c>
      <c r="AK10" s="23" t="str">
        <f>'E. coli'!P10</f>
        <v/>
      </c>
      <c r="AL10" s="23" t="str">
        <f>'E. coli'!Q10</f>
        <v/>
      </c>
      <c r="AM10" t="str">
        <f>Turbidity!T10</f>
        <v>NA</v>
      </c>
      <c r="AN10" s="2" t="str">
        <f>Turbidity!B10</f>
        <v/>
      </c>
      <c r="AO10" s="23" t="str">
        <f>Turbidity!C10</f>
        <v/>
      </c>
      <c r="AP10" s="23" t="str">
        <f>Turbidity!D10</f>
        <v/>
      </c>
      <c r="AQ10" s="23" t="str">
        <f>Turbidity!E10</f>
        <v/>
      </c>
      <c r="AR10" s="23" t="str">
        <f>Turbidity!F10</f>
        <v/>
      </c>
      <c r="AS10" s="23" t="str">
        <f>Turbidity!G10</f>
        <v/>
      </c>
      <c r="AT10" s="23" t="str">
        <f>Turbidity!H10</f>
        <v/>
      </c>
      <c r="AU10" s="23" t="str">
        <f>Turbidity!I10</f>
        <v/>
      </c>
      <c r="AV10" s="23" t="str">
        <f>Turbidity!J10</f>
        <v/>
      </c>
      <c r="AW10" s="23" t="str">
        <f>Turbidity!K10</f>
        <v/>
      </c>
      <c r="AX10" s="23" t="str">
        <f>Turbidity!L10</f>
        <v/>
      </c>
      <c r="AY10" s="23" t="str">
        <f>Turbidity!M10</f>
        <v/>
      </c>
      <c r="AZ10" s="23" t="str">
        <f>Turbidity!N10</f>
        <v/>
      </c>
      <c r="BA10" s="23" t="str">
        <f>Turbidity!O10</f>
        <v/>
      </c>
      <c r="BB10" s="23" t="str">
        <f>Turbidity!P10</f>
        <v/>
      </c>
      <c r="BC10" s="23" t="str">
        <f>Turbidity!Q10</f>
        <v/>
      </c>
      <c r="BD10" t="str">
        <f>Chloride!T10</f>
        <v>NA</v>
      </c>
      <c r="BE10" s="2" t="str">
        <f>Chloride!B10</f>
        <v/>
      </c>
      <c r="BF10" s="23" t="str">
        <f>Chloride!C10</f>
        <v/>
      </c>
      <c r="BG10" s="23" t="str">
        <f>Chloride!D10</f>
        <v/>
      </c>
      <c r="BH10" s="23" t="str">
        <f>Chloride!E10</f>
        <v/>
      </c>
      <c r="BI10" s="23" t="str">
        <f>Chloride!F10</f>
        <v/>
      </c>
      <c r="BJ10" s="23" t="str">
        <f>Chloride!G10</f>
        <v/>
      </c>
      <c r="BK10" s="23" t="str">
        <f>Chloride!H10</f>
        <v/>
      </c>
      <c r="BL10" s="23" t="str">
        <f>Chloride!I10</f>
        <v/>
      </c>
      <c r="BM10" s="23" t="str">
        <f>Chloride!J10</f>
        <v/>
      </c>
      <c r="BN10" s="23" t="str">
        <f>Chloride!K10</f>
        <v/>
      </c>
      <c r="BO10" s="23" t="str">
        <f>Chloride!L10</f>
        <v/>
      </c>
      <c r="BP10" s="23" t="str">
        <f>Chloride!M10</f>
        <v/>
      </c>
      <c r="BQ10" s="23" t="str">
        <f>Chloride!N10</f>
        <v/>
      </c>
      <c r="BR10" s="23" t="str">
        <f>Chloride!O10</f>
        <v/>
      </c>
      <c r="BS10" s="23" t="str">
        <f>Chloride!P10</f>
        <v/>
      </c>
      <c r="BT10" s="23" t="str">
        <f>Chloride!Q10</f>
        <v/>
      </c>
      <c r="BU10" t="str">
        <f>Phosphate!T10</f>
        <v>NA</v>
      </c>
      <c r="BV10" s="2" t="str">
        <f>Phosphate!B10</f>
        <v/>
      </c>
      <c r="BW10" s="23" t="str">
        <f>Phosphate!C10</f>
        <v/>
      </c>
      <c r="BX10" s="23" t="str">
        <f>Phosphate!D10</f>
        <v/>
      </c>
      <c r="BY10" s="23" t="str">
        <f>Phosphate!E10</f>
        <v/>
      </c>
      <c r="BZ10" s="23" t="str">
        <f>Phosphate!F10</f>
        <v/>
      </c>
      <c r="CA10" s="23" t="str">
        <f>Phosphate!G10</f>
        <v/>
      </c>
      <c r="CB10" s="23" t="str">
        <f>Phosphate!H10</f>
        <v/>
      </c>
      <c r="CC10" s="23" t="str">
        <f>Phosphate!I10</f>
        <v/>
      </c>
      <c r="CD10" s="23" t="str">
        <f>Phosphate!J10</f>
        <v/>
      </c>
      <c r="CE10" s="23" t="str">
        <f>Phosphate!K10</f>
        <v/>
      </c>
      <c r="CF10" s="23" t="str">
        <f>Phosphate!L10</f>
        <v/>
      </c>
      <c r="CG10" s="23" t="str">
        <f>Phosphate!M10</f>
        <v/>
      </c>
      <c r="CH10" s="23" t="str">
        <f>Phosphate!N10</f>
        <v/>
      </c>
      <c r="CI10" s="23" t="str">
        <f>Phosphate!O10</f>
        <v/>
      </c>
      <c r="CJ10" s="23" t="str">
        <f>Phosphate!P10</f>
        <v/>
      </c>
      <c r="CK10" s="23" t="str">
        <f>Phosphate!Q10</f>
        <v/>
      </c>
      <c r="CL10" t="str">
        <f>Nitrate!T10</f>
        <v>NA</v>
      </c>
      <c r="CM10" s="2" t="str">
        <f>Nitrate!B10</f>
        <v/>
      </c>
      <c r="CN10" s="23" t="str">
        <f>Nitrate!C10</f>
        <v/>
      </c>
      <c r="CO10" s="23" t="str">
        <f>Nitrate!D10</f>
        <v/>
      </c>
      <c r="CP10" s="23" t="str">
        <f>Nitrate!E10</f>
        <v/>
      </c>
      <c r="CQ10" s="23" t="str">
        <f>Nitrate!F10</f>
        <v/>
      </c>
      <c r="CR10" s="23" t="str">
        <f>Nitrate!G10</f>
        <v/>
      </c>
      <c r="CS10" s="23" t="str">
        <f>Nitrate!H10</f>
        <v/>
      </c>
      <c r="CT10" s="23" t="str">
        <f>Nitrate!I10</f>
        <v/>
      </c>
      <c r="CU10" s="23" t="str">
        <f>Nitrate!J10</f>
        <v/>
      </c>
      <c r="CV10" s="23" t="str">
        <f>Nitrate!K10</f>
        <v/>
      </c>
      <c r="CW10" s="23" t="str">
        <f>Nitrate!L10</f>
        <v/>
      </c>
      <c r="CX10" s="23" t="str">
        <f>Nitrate!M10</f>
        <v/>
      </c>
      <c r="CY10" s="23" t="str">
        <f>Nitrate!N10</f>
        <v/>
      </c>
      <c r="CZ10" s="23" t="str">
        <f>Nitrate!O10</f>
        <v/>
      </c>
      <c r="DA10" s="23" t="str">
        <f>Nitrate!P10</f>
        <v/>
      </c>
      <c r="DB10" s="23" t="str">
        <f>Nitrate!Q10</f>
        <v/>
      </c>
      <c r="DC10" s="2" t="str">
        <f>Phycocyanin!R10</f>
        <v/>
      </c>
      <c r="DD10" s="27" t="str">
        <f>Phycocyanin!$B10</f>
        <v/>
      </c>
      <c r="DE10" s="23" t="str">
        <f>Phycocyanin!C10</f>
        <v/>
      </c>
      <c r="DF10" s="23" t="str">
        <f>Phycocyanin!D10</f>
        <v/>
      </c>
      <c r="DG10" s="23" t="str">
        <f>Phycocyanin!E10</f>
        <v/>
      </c>
      <c r="DH10" s="23" t="str">
        <f>Phycocyanin!F10</f>
        <v/>
      </c>
      <c r="DI10" s="23" t="str">
        <f>Phycocyanin!G10</f>
        <v/>
      </c>
      <c r="DJ10" s="23" t="str">
        <f>Phycocyanin!H10</f>
        <v/>
      </c>
      <c r="DK10" s="23" t="str">
        <f>Phycocyanin!I10</f>
        <v/>
      </c>
      <c r="DL10" s="23" t="str">
        <f>Phycocyanin!J10</f>
        <v/>
      </c>
      <c r="DM10" s="23" t="str">
        <f>Phycocyanin!K10</f>
        <v/>
      </c>
      <c r="DN10" s="23" t="str">
        <f>Phycocyanin!L10</f>
        <v/>
      </c>
      <c r="DO10" s="23" t="str">
        <f>Phycocyanin!M10</f>
        <v/>
      </c>
      <c r="DP10" s="23" t="str">
        <f>Phycocyanin!N10</f>
        <v/>
      </c>
      <c r="DQ10" s="23" t="str">
        <f>Phycocyanin!O10</f>
        <v/>
      </c>
      <c r="DR10" s="23" t="str">
        <f>Phycocyanin!P10</f>
        <v/>
      </c>
      <c r="DS10" s="23" t="str">
        <f>Phycocyanin!Q10</f>
        <v/>
      </c>
      <c r="DT10" s="19" t="str">
        <f>TRIM(_xlfn.XLOOKUP(A10, '[1]Site_GPS-Coordinates'!$A:$A, '[1]Site_GPS-Coordinates'!$B:$B))</f>
        <v>40.24571</v>
      </c>
      <c r="DU10" t="str">
        <f>TRIM(_xlfn.XLOOKUP(A10, '[1]Site_GPS-Coordinates'!$A:$A, '[1]Site_GPS-Coordinates'!$C:$C))</f>
        <v>-74.73027</v>
      </c>
    </row>
    <row r="11" spans="1:127">
      <c r="A11" s="3" t="s">
        <v>14</v>
      </c>
      <c r="B11" t="s">
        <v>265</v>
      </c>
      <c r="C11" s="27" cm="1">
        <f t="array" ref="C11">IFERROR(MAX(_xlfn._xlws.FILTER([1]SURVEY123!$J:$J,[1]SURVEY123!$L:$L=A11)),"NA")</f>
        <v>45872.666666666664</v>
      </c>
      <c r="D11">
        <f t="shared" si="1"/>
        <v>11</v>
      </c>
      <c r="E11" t="str">
        <f>Temperature!T11</f>
        <v>Excellent</v>
      </c>
      <c r="F11">
        <f>Temperature!B11</f>
        <v>23.727272727272727</v>
      </c>
      <c r="G11" s="23">
        <f>Temperature!C11</f>
        <v>20.5</v>
      </c>
      <c r="H11" s="23">
        <f>Temperature!D11</f>
        <v>16</v>
      </c>
      <c r="I11" s="23">
        <f>Temperature!E11</f>
        <v>17.5</v>
      </c>
      <c r="J11" s="23">
        <f>Temperature!F11</f>
        <v>23.5</v>
      </c>
      <c r="K11" s="23">
        <f>Temperature!G11</f>
        <v>21</v>
      </c>
      <c r="L11" s="23" t="str">
        <f>Temperature!H11</f>
        <v/>
      </c>
      <c r="M11" s="23">
        <f>Temperature!I11</f>
        <v>26</v>
      </c>
      <c r="N11" s="23">
        <f>Temperature!J11</f>
        <v>27</v>
      </c>
      <c r="O11" s="23">
        <f>Temperature!K11</f>
        <v>27</v>
      </c>
      <c r="P11" s="23">
        <f>Temperature!L11</f>
        <v>27</v>
      </c>
      <c r="Q11" s="23">
        <f>Temperature!M11</f>
        <v>28</v>
      </c>
      <c r="R11" s="23">
        <f>Temperature!N11</f>
        <v>27.5</v>
      </c>
      <c r="S11" s="23" t="str">
        <f>Temperature!O11</f>
        <v/>
      </c>
      <c r="T11" s="23" t="str">
        <f>Temperature!P11</f>
        <v/>
      </c>
      <c r="U11" s="23" t="str">
        <f>Temperature!Q11</f>
        <v/>
      </c>
      <c r="V11" t="str">
        <f>'E. coli'!S11</f>
        <v>Excellent</v>
      </c>
      <c r="W11" s="2">
        <f>'E. coli'!B11</f>
        <v>13.829669895876187</v>
      </c>
      <c r="X11" s="23">
        <f>'E. coli'!C11</f>
        <v>29.9</v>
      </c>
      <c r="Y11" s="23">
        <f>'E. coli'!D11</f>
        <v>29.2</v>
      </c>
      <c r="Z11" s="23">
        <f>'E. coli'!E11</f>
        <v>16</v>
      </c>
      <c r="AA11" s="23">
        <f>'E. coli'!F11</f>
        <v>51.2</v>
      </c>
      <c r="AB11" s="23">
        <f>'E. coli'!G11</f>
        <v>74.3</v>
      </c>
      <c r="AC11" s="23" t="str">
        <f>'E. coli'!H11</f>
        <v/>
      </c>
      <c r="AD11" s="23">
        <f>'E. coli'!I11</f>
        <v>23.3</v>
      </c>
      <c r="AE11" s="23">
        <f>'E. coli'!J11</f>
        <v>28.7</v>
      </c>
      <c r="AF11" s="23">
        <f>'E. coli'!K11</f>
        <v>1</v>
      </c>
      <c r="AG11" s="23">
        <f>'E. coli'!L11</f>
        <v>8.3000000000000007</v>
      </c>
      <c r="AH11" s="23">
        <f>'E. coli'!M11</f>
        <v>12</v>
      </c>
      <c r="AI11" s="23">
        <f>'E. coli'!N11</f>
        <v>1</v>
      </c>
      <c r="AJ11" s="23" t="str">
        <f>'E. coli'!O11</f>
        <v/>
      </c>
      <c r="AK11" s="23" t="str">
        <f>'E. coli'!P11</f>
        <v/>
      </c>
      <c r="AL11" s="23" t="str">
        <f>'E. coli'!Q11</f>
        <v/>
      </c>
      <c r="AM11" t="str">
        <f>Turbidity!T11</f>
        <v>Good</v>
      </c>
      <c r="AN11" s="2">
        <f>Turbidity!B11</f>
        <v>13.882727272727271</v>
      </c>
      <c r="AO11" s="23">
        <f>Turbidity!C11</f>
        <v>6.29</v>
      </c>
      <c r="AP11" s="23">
        <f>Turbidity!D11</f>
        <v>5.95</v>
      </c>
      <c r="AQ11" s="23">
        <f>Turbidity!E11</f>
        <v>5.23</v>
      </c>
      <c r="AR11" s="23">
        <f>Turbidity!F11</f>
        <v>3.24</v>
      </c>
      <c r="AS11" s="23">
        <f>Turbidity!G11</f>
        <v>13.2</v>
      </c>
      <c r="AT11" s="23" t="str">
        <f>Turbidity!H11</f>
        <v/>
      </c>
      <c r="AU11" s="23">
        <f>Turbidity!I11</f>
        <v>24.4</v>
      </c>
      <c r="AV11" s="23">
        <f>Turbidity!J11</f>
        <v>21.6</v>
      </c>
      <c r="AW11" s="23">
        <f>Turbidity!K11</f>
        <v>23.8</v>
      </c>
      <c r="AX11" s="23">
        <f>Turbidity!L11</f>
        <v>30.9</v>
      </c>
      <c r="AY11" s="23">
        <f>Turbidity!M11</f>
        <v>10.6</v>
      </c>
      <c r="AZ11" s="23">
        <f>Turbidity!N11</f>
        <v>7.5</v>
      </c>
      <c r="BA11" s="23" t="str">
        <f>Turbidity!O11</f>
        <v/>
      </c>
      <c r="BB11" s="23" t="str">
        <f>Turbidity!P11</f>
        <v/>
      </c>
      <c r="BC11" s="23" t="str">
        <f>Turbidity!Q11</f>
        <v/>
      </c>
      <c r="BD11" t="str">
        <f>Chloride!T11</f>
        <v>Poor</v>
      </c>
      <c r="BE11" s="2">
        <f>Chloride!B11</f>
        <v>253.59531818181816</v>
      </c>
      <c r="BF11" s="23">
        <f>Chloride!C11</f>
        <v>262.84840000000003</v>
      </c>
      <c r="BG11" s="23">
        <f>Chloride!D11</f>
        <v>246.83</v>
      </c>
      <c r="BH11" s="23">
        <f>Chloride!E11</f>
        <v>239.20760000000001</v>
      </c>
      <c r="BI11" s="23">
        <f>Chloride!F11</f>
        <v>236.48699999999999</v>
      </c>
      <c r="BJ11" s="23">
        <f>Chloride!G11</f>
        <v>235.73390000000001</v>
      </c>
      <c r="BK11" s="23" t="str">
        <f>Chloride!H11</f>
        <v/>
      </c>
      <c r="BL11" s="23">
        <f>Chloride!I11</f>
        <v>266.20839999999998</v>
      </c>
      <c r="BM11" s="23">
        <f>Chloride!J11</f>
        <v>255.41900000000001</v>
      </c>
      <c r="BN11" s="23">
        <f>Chloride!K11</f>
        <v>257.17180000000002</v>
      </c>
      <c r="BO11" s="23">
        <f>Chloride!L11</f>
        <v>250.36859999999999</v>
      </c>
      <c r="BP11" s="23">
        <f>Chloride!M11</f>
        <v>270.36680000000001</v>
      </c>
      <c r="BQ11" s="23">
        <f>Chloride!N11</f>
        <v>268.90699999999998</v>
      </c>
      <c r="BR11" s="23" t="str">
        <f>Chloride!O11</f>
        <v/>
      </c>
      <c r="BS11" s="23" t="str">
        <f>Chloride!P11</f>
        <v/>
      </c>
      <c r="BT11" s="23" t="str">
        <f>Chloride!Q11</f>
        <v/>
      </c>
      <c r="BU11" t="str">
        <f>Phosphate!T11</f>
        <v>Good</v>
      </c>
      <c r="BV11" s="2">
        <f>Phosphate!B11</f>
        <v>1.9224285714285715E-2</v>
      </c>
      <c r="BW11" s="23">
        <f>Phosphate!C11</f>
        <v>1.2880000000000001E-2</v>
      </c>
      <c r="BX11" s="23">
        <f>Phosphate!D11</f>
        <v>6.9899999999999997E-3</v>
      </c>
      <c r="BY11" s="23">
        <f>Phosphate!E11</f>
        <v>4.3800000000000002E-3</v>
      </c>
      <c r="BZ11" s="23">
        <f>Phosphate!F11</f>
        <v>3.5200000000000001E-3</v>
      </c>
      <c r="CA11" s="23" t="str">
        <f>Phosphate!G11</f>
        <v>0.0000</v>
      </c>
      <c r="CB11" s="23" t="str">
        <f>Phosphate!H11</f>
        <v/>
      </c>
      <c r="CC11" s="23">
        <f>Phosphate!I11</f>
        <v>8.5370000000000001E-2</v>
      </c>
      <c r="CD11" s="23" t="str">
        <f>Phosphate!J11</f>
        <v>0.0000</v>
      </c>
      <c r="CE11" s="23" t="str">
        <f>Phosphate!K11</f>
        <v>0.0000</v>
      </c>
      <c r="CF11" s="23" t="str">
        <f>Phosphate!L11</f>
        <v>0.0000</v>
      </c>
      <c r="CG11" s="23">
        <f>Phosphate!M11</f>
        <v>1.0699999999999999E-2</v>
      </c>
      <c r="CH11" s="23">
        <f>Phosphate!N11</f>
        <v>1.073E-2</v>
      </c>
      <c r="CI11" s="23" t="str">
        <f>Phosphate!O11</f>
        <v/>
      </c>
      <c r="CJ11" s="23" t="str">
        <f>Phosphate!P11</f>
        <v/>
      </c>
      <c r="CK11" s="23" t="str">
        <f>Phosphate!Q11</f>
        <v/>
      </c>
      <c r="CL11" t="str">
        <f>Nitrate!T11</f>
        <v>Excellent</v>
      </c>
      <c r="CM11" s="2">
        <f>Nitrate!B11</f>
        <v>5.756682375000001E-2</v>
      </c>
      <c r="CN11" s="23">
        <f>Nitrate!C11</f>
        <v>1.1233129999999999E-2</v>
      </c>
      <c r="CO11" s="23">
        <f>Nitrate!D11</f>
        <v>1.15922E-2</v>
      </c>
      <c r="CP11" s="23">
        <f>Nitrate!E11</f>
        <v>0.13579560000000002</v>
      </c>
      <c r="CQ11" s="23">
        <f>Nitrate!F11</f>
        <v>0.1043429</v>
      </c>
      <c r="CR11" s="23" t="str">
        <f>Nitrate!G11</f>
        <v>0.0000</v>
      </c>
      <c r="CS11" s="23" t="str">
        <f>Nitrate!H11</f>
        <v/>
      </c>
      <c r="CT11" s="23">
        <f>Nitrate!I11</f>
        <v>2.4248680000000002E-2</v>
      </c>
      <c r="CU11" s="23" t="str">
        <f>Nitrate!J11</f>
        <v>0.0000</v>
      </c>
      <c r="CV11" s="23">
        <f>Nitrate!K11</f>
        <v>8.1260499999999999E-2</v>
      </c>
      <c r="CW11" s="23" t="str">
        <f>Nitrate!L11</f>
        <v>0.0000</v>
      </c>
      <c r="CX11" s="23">
        <f>Nitrate!M11</f>
        <v>2.479866E-2</v>
      </c>
      <c r="CY11" s="23">
        <f>Nitrate!N11</f>
        <v>6.726291999999999E-2</v>
      </c>
      <c r="CZ11" s="23" t="str">
        <f>Nitrate!O11</f>
        <v/>
      </c>
      <c r="DA11" s="23" t="str">
        <f>Nitrate!P11</f>
        <v/>
      </c>
      <c r="DB11" s="23" t="str">
        <f>Nitrate!Q11</f>
        <v/>
      </c>
      <c r="DC11" s="2" t="str">
        <f>Phycocyanin!R11</f>
        <v>Advisory (as of 7/7/25)</v>
      </c>
      <c r="DD11" s="27">
        <f>Phycocyanin!$B11</f>
        <v>45839</v>
      </c>
      <c r="DE11" s="23" t="str">
        <f>Phycocyanin!C11</f>
        <v/>
      </c>
      <c r="DF11" s="23" t="str">
        <f>Phycocyanin!D11</f>
        <v/>
      </c>
      <c r="DG11" s="23" t="str">
        <f>Phycocyanin!E11</f>
        <v/>
      </c>
      <c r="DH11" s="23" t="str">
        <f>Phycocyanin!F11</f>
        <v/>
      </c>
      <c r="DI11" s="23" t="str">
        <f>Phycocyanin!G11</f>
        <v/>
      </c>
      <c r="DJ11" s="23" t="str">
        <f>Phycocyanin!H11</f>
        <v/>
      </c>
      <c r="DK11" s="23" t="str">
        <f>Phycocyanin!I11</f>
        <v/>
      </c>
      <c r="DL11" s="23" t="str">
        <f>Phycocyanin!J11</f>
        <v/>
      </c>
      <c r="DM11" s="23" t="str">
        <f>Phycocyanin!K11</f>
        <v/>
      </c>
      <c r="DN11" s="23" t="str">
        <f>Phycocyanin!L11</f>
        <v/>
      </c>
      <c r="DO11" s="23" t="str">
        <f>Phycocyanin!M11</f>
        <v/>
      </c>
      <c r="DP11" s="23" t="str">
        <f>Phycocyanin!N11</f>
        <v/>
      </c>
      <c r="DQ11" s="23" t="str">
        <f>Phycocyanin!O11</f>
        <v/>
      </c>
      <c r="DR11" s="23" t="str">
        <f>Phycocyanin!P11</f>
        <v/>
      </c>
      <c r="DS11" s="23" t="str">
        <f>Phycocyanin!Q11</f>
        <v/>
      </c>
      <c r="DT11" s="19" t="str">
        <f>TRIM(_xlfn.XLOOKUP(A11, '[1]Site_GPS-Coordinates'!$A:$A, '[1]Site_GPS-Coordinates'!$B:$B))</f>
        <v>40.21548613</v>
      </c>
      <c r="DU11" t="str">
        <f>TRIM(_xlfn.XLOOKUP(A11, '[1]Site_GPS-Coordinates'!$A:$A, '[1]Site_GPS-Coordinates'!$C:$C))</f>
        <v>-74.51750036</v>
      </c>
    </row>
    <row r="12" spans="1:127">
      <c r="A12" s="3" t="s">
        <v>15</v>
      </c>
      <c r="B12" t="s">
        <v>266</v>
      </c>
      <c r="C12" s="27" cm="1">
        <f t="array" ref="C12">IFERROR(MAX(_xlfn._xlws.FILTER([1]SURVEY123!$J:$J,[1]SURVEY123!$L:$L=A12)),"NA")</f>
        <v>45872.666666666664</v>
      </c>
      <c r="D12">
        <f t="shared" si="1"/>
        <v>7</v>
      </c>
      <c r="E12" t="str">
        <f>Temperature!T12</f>
        <v>Excellent</v>
      </c>
      <c r="F12">
        <f>Temperature!B12</f>
        <v>26.571428571428573</v>
      </c>
      <c r="G12" s="23" t="str">
        <f>Temperature!C12</f>
        <v/>
      </c>
      <c r="H12" s="23" t="str">
        <f>Temperature!D12</f>
        <v/>
      </c>
      <c r="I12" s="23" t="str">
        <f>Temperature!E12</f>
        <v/>
      </c>
      <c r="J12" s="23" t="str">
        <f>Temperature!F12</f>
        <v/>
      </c>
      <c r="K12" s="23" t="str">
        <f>Temperature!G12</f>
        <v/>
      </c>
      <c r="L12" s="23">
        <f>Temperature!H12</f>
        <v>24.5</v>
      </c>
      <c r="M12" s="23">
        <f>Temperature!I12</f>
        <v>27</v>
      </c>
      <c r="N12" s="23">
        <f>Temperature!J12</f>
        <v>26.5</v>
      </c>
      <c r="O12" s="23">
        <f>Temperature!K12</f>
        <v>28</v>
      </c>
      <c r="P12" s="23">
        <f>Temperature!L12</f>
        <v>26</v>
      </c>
      <c r="Q12" s="23">
        <f>Temperature!M12</f>
        <v>28</v>
      </c>
      <c r="R12" s="23">
        <f>Temperature!N12</f>
        <v>26</v>
      </c>
      <c r="S12" s="23" t="str">
        <f>Temperature!O12</f>
        <v/>
      </c>
      <c r="T12" s="23" t="str">
        <f>Temperature!P12</f>
        <v/>
      </c>
      <c r="U12" s="23" t="str">
        <f>Temperature!Q12</f>
        <v/>
      </c>
      <c r="V12" t="str">
        <f>'E. coli'!S12</f>
        <v>Excellent</v>
      </c>
      <c r="W12" s="2">
        <f>'E. coli'!B12</f>
        <v>8.3779883549395553</v>
      </c>
      <c r="X12" s="23" t="str">
        <f>'E. coli'!C12</f>
        <v/>
      </c>
      <c r="Y12" s="23" t="str">
        <f>'E. coli'!D12</f>
        <v/>
      </c>
      <c r="Z12" s="23" t="str">
        <f>'E. coli'!E12</f>
        <v/>
      </c>
      <c r="AA12" s="23" t="str">
        <f>'E. coli'!F12</f>
        <v/>
      </c>
      <c r="AB12" s="23" t="str">
        <f>'E. coli'!G12</f>
        <v/>
      </c>
      <c r="AC12" s="23">
        <f>'E. coli'!H12</f>
        <v>23.8</v>
      </c>
      <c r="AD12" s="23">
        <f>'E. coli'!I12</f>
        <v>21.3</v>
      </c>
      <c r="AE12" s="23">
        <f>'E. coli'!J12</f>
        <v>1</v>
      </c>
      <c r="AF12" s="23">
        <f>'E. coli'!K12</f>
        <v>2</v>
      </c>
      <c r="AG12" s="23">
        <f>'E. coli'!L12</f>
        <v>4.0999999999999996</v>
      </c>
      <c r="AH12" s="23">
        <f>'E. coli'!M12</f>
        <v>13.2</v>
      </c>
      <c r="AI12" s="23">
        <f>'E. coli'!N12</f>
        <v>52.8</v>
      </c>
      <c r="AJ12" s="23" t="str">
        <f>'E. coli'!O12</f>
        <v/>
      </c>
      <c r="AK12" s="23" t="str">
        <f>'E. coli'!P12</f>
        <v/>
      </c>
      <c r="AL12" s="23" t="str">
        <f>'E. coli'!Q12</f>
        <v/>
      </c>
      <c r="AM12" t="str">
        <f>Turbidity!T12</f>
        <v>Excellent</v>
      </c>
      <c r="AN12" s="2">
        <f>Turbidity!B12</f>
        <v>7.89</v>
      </c>
      <c r="AO12" s="23" t="str">
        <f>Turbidity!C12</f>
        <v/>
      </c>
      <c r="AP12" s="23" t="str">
        <f>Turbidity!D12</f>
        <v/>
      </c>
      <c r="AQ12" s="23" t="str">
        <f>Turbidity!E12</f>
        <v/>
      </c>
      <c r="AR12" s="23" t="str">
        <f>Turbidity!F12</f>
        <v/>
      </c>
      <c r="AS12" s="23" t="str">
        <f>Turbidity!G12</f>
        <v/>
      </c>
      <c r="AT12" s="23">
        <f>Turbidity!H12</f>
        <v>7.29</v>
      </c>
      <c r="AU12" s="23">
        <f>Turbidity!I12</f>
        <v>4.91</v>
      </c>
      <c r="AV12" s="23">
        <f>Turbidity!J12</f>
        <v>10</v>
      </c>
      <c r="AW12" s="23">
        <f>Turbidity!K12</f>
        <v>6.97</v>
      </c>
      <c r="AX12" s="23">
        <f>Turbidity!L12</f>
        <v>5.85</v>
      </c>
      <c r="AY12" s="23">
        <f>Turbidity!M12</f>
        <v>8.2100000000000009</v>
      </c>
      <c r="AZ12" s="23">
        <f>Turbidity!N12</f>
        <v>12</v>
      </c>
      <c r="BA12" s="23" t="str">
        <f>Turbidity!O12</f>
        <v/>
      </c>
      <c r="BB12" s="23" t="str">
        <f>Turbidity!P12</f>
        <v/>
      </c>
      <c r="BC12" s="23" t="str">
        <f>Turbidity!Q12</f>
        <v/>
      </c>
      <c r="BD12" t="str">
        <f>Chloride!T12</f>
        <v>Poor</v>
      </c>
      <c r="BE12" s="2">
        <f>Chloride!B12</f>
        <v>423.0462714285714</v>
      </c>
      <c r="BF12" s="23" t="str">
        <f>Chloride!C12</f>
        <v/>
      </c>
      <c r="BG12" s="23" t="str">
        <f>Chloride!D12</f>
        <v/>
      </c>
      <c r="BH12" s="23" t="str">
        <f>Chloride!E12</f>
        <v/>
      </c>
      <c r="BI12" s="23" t="str">
        <f>Chloride!F12</f>
        <v/>
      </c>
      <c r="BJ12" s="23" t="str">
        <f>Chloride!G12</f>
        <v/>
      </c>
      <c r="BK12" s="23">
        <f>Chloride!H12</f>
        <v>434.44439999999997</v>
      </c>
      <c r="BL12" s="23">
        <f>Chloride!I12</f>
        <v>500.59010000000001</v>
      </c>
      <c r="BM12" s="23">
        <f>Chloride!J12</f>
        <v>464.59100000000001</v>
      </c>
      <c r="BN12" s="23">
        <f>Chloride!K12</f>
        <v>426.92320000000001</v>
      </c>
      <c r="BO12" s="23">
        <f>Chloride!L12</f>
        <v>366.83940000000001</v>
      </c>
      <c r="BP12" s="23">
        <f>Chloride!M12</f>
        <v>417.52870000000001</v>
      </c>
      <c r="BQ12" s="23">
        <f>Chloride!N12</f>
        <v>350.40710000000001</v>
      </c>
      <c r="BR12" s="23" t="str">
        <f>Chloride!O12</f>
        <v/>
      </c>
      <c r="BS12" s="23" t="str">
        <f>Chloride!P12</f>
        <v/>
      </c>
      <c r="BT12" s="23" t="str">
        <f>Chloride!Q12</f>
        <v/>
      </c>
      <c r="BU12" t="str">
        <f>Phosphate!T12</f>
        <v>Fair</v>
      </c>
      <c r="BV12" s="2">
        <f>Phosphate!B12</f>
        <v>5.5300000000000002E-2</v>
      </c>
      <c r="BW12" s="23" t="str">
        <f>Phosphate!C12</f>
        <v/>
      </c>
      <c r="BX12" s="23" t="str">
        <f>Phosphate!D12</f>
        <v/>
      </c>
      <c r="BY12" s="23" t="str">
        <f>Phosphate!E12</f>
        <v/>
      </c>
      <c r="BZ12" s="23" t="str">
        <f>Phosphate!F12</f>
        <v/>
      </c>
      <c r="CA12" s="23" t="str">
        <f>Phosphate!G12</f>
        <v/>
      </c>
      <c r="CB12" s="23">
        <f>Phosphate!H12</f>
        <v>2.0619999999999999E-2</v>
      </c>
      <c r="CC12" s="23">
        <f>Phosphate!I12</f>
        <v>6.2190000000000002E-2</v>
      </c>
      <c r="CD12" s="23">
        <f>Phosphate!J12</f>
        <v>3.6769999999999997E-2</v>
      </c>
      <c r="CE12" s="23">
        <f>Phosphate!K12</f>
        <v>1.553E-2</v>
      </c>
      <c r="CF12" s="23">
        <f>Phosphate!L12</f>
        <v>9.8799999999999999E-2</v>
      </c>
      <c r="CG12" s="23">
        <f>Phosphate!M12</f>
        <v>3.65E-3</v>
      </c>
      <c r="CH12" s="23">
        <f>Phosphate!N12</f>
        <v>0.14954000000000001</v>
      </c>
      <c r="CI12" s="23" t="str">
        <f>Phosphate!O12</f>
        <v/>
      </c>
      <c r="CJ12" s="23" t="str">
        <f>Phosphate!P12</f>
        <v/>
      </c>
      <c r="CK12" s="23" t="str">
        <f>Phosphate!Q12</f>
        <v/>
      </c>
      <c r="CL12" t="str">
        <f>Nitrate!T12</f>
        <v>Excellent</v>
      </c>
      <c r="CM12" s="2">
        <f>Nitrate!B12</f>
        <v>0.12820817000000001</v>
      </c>
      <c r="CN12" s="23" t="str">
        <f>Nitrate!C12</f>
        <v/>
      </c>
      <c r="CO12" s="23" t="str">
        <f>Nitrate!D12</f>
        <v/>
      </c>
      <c r="CP12" s="23" t="str">
        <f>Nitrate!E12</f>
        <v/>
      </c>
      <c r="CQ12" s="23" t="str">
        <f>Nitrate!F12</f>
        <v/>
      </c>
      <c r="CR12" s="23" t="str">
        <f>Nitrate!G12</f>
        <v/>
      </c>
      <c r="CS12" s="23">
        <f>Nitrate!H12</f>
        <v>0.29807795999999998</v>
      </c>
      <c r="CT12" s="23">
        <f>Nitrate!I12</f>
        <v>0.1238905</v>
      </c>
      <c r="CU12" s="23">
        <f>Nitrate!J12</f>
        <v>1.5920550000000002E-2</v>
      </c>
      <c r="CV12" s="23">
        <f>Nitrate!K12</f>
        <v>0.14724690000000001</v>
      </c>
      <c r="CW12" s="23">
        <f>Nitrate!L12</f>
        <v>2.4778390000000001E-2</v>
      </c>
      <c r="CX12" s="23" t="str">
        <f>Nitrate!M12</f>
        <v>0.0000</v>
      </c>
      <c r="CY12" s="23">
        <f>Nitrate!N12</f>
        <v>0.15933472000000001</v>
      </c>
      <c r="CZ12" s="23" t="str">
        <f>Nitrate!O12</f>
        <v/>
      </c>
      <c r="DA12" s="23" t="str">
        <f>Nitrate!P12</f>
        <v/>
      </c>
      <c r="DB12" s="23" t="str">
        <f>Nitrate!Q12</f>
        <v/>
      </c>
      <c r="DC12" s="2" t="str">
        <f>Phycocyanin!R12</f>
        <v/>
      </c>
      <c r="DD12" s="27">
        <f>Phycocyanin!$B12</f>
        <v>45839</v>
      </c>
      <c r="DE12" s="23" t="str">
        <f>Phycocyanin!C12</f>
        <v/>
      </c>
      <c r="DF12" s="23" t="str">
        <f>Phycocyanin!D12</f>
        <v/>
      </c>
      <c r="DG12" s="23" t="str">
        <f>Phycocyanin!E12</f>
        <v/>
      </c>
      <c r="DH12" s="23" t="str">
        <f>Phycocyanin!F12</f>
        <v/>
      </c>
      <c r="DI12" s="23" t="str">
        <f>Phycocyanin!G12</f>
        <v/>
      </c>
      <c r="DJ12" s="23" t="str">
        <f>Phycocyanin!H12</f>
        <v/>
      </c>
      <c r="DK12" s="23" t="str">
        <f>Phycocyanin!I12</f>
        <v/>
      </c>
      <c r="DL12" s="23" t="str">
        <f>Phycocyanin!J12</f>
        <v/>
      </c>
      <c r="DM12" s="23" t="str">
        <f>Phycocyanin!K12</f>
        <v/>
      </c>
      <c r="DN12" s="23" t="str">
        <f>Phycocyanin!L12</f>
        <v/>
      </c>
      <c r="DO12" s="23" t="str">
        <f>Phycocyanin!M12</f>
        <v/>
      </c>
      <c r="DP12" s="23" t="str">
        <f>Phycocyanin!N12</f>
        <v/>
      </c>
      <c r="DQ12" s="23" t="str">
        <f>Phycocyanin!O12</f>
        <v/>
      </c>
      <c r="DR12" s="23" t="str">
        <f>Phycocyanin!P12</f>
        <v/>
      </c>
      <c r="DS12" s="23" t="str">
        <f>Phycocyanin!Q12</f>
        <v/>
      </c>
      <c r="DT12" s="19" t="str">
        <f>TRIM(_xlfn.XLOOKUP(A12, '[1]Site_GPS-Coordinates'!$A:$A, '[1]Site_GPS-Coordinates'!$B:$B))</f>
        <v>40.17545974</v>
      </c>
      <c r="DU12" t="str">
        <f>TRIM(_xlfn.XLOOKUP(A12, '[1]Site_GPS-Coordinates'!$A:$A, '[1]Site_GPS-Coordinates'!$C:$C))</f>
        <v>-74.58657222</v>
      </c>
      <c r="DW12" s="34"/>
    </row>
    <row r="13" spans="1:127">
      <c r="A13" s="3" t="s">
        <v>16</v>
      </c>
      <c r="B13" t="s">
        <v>267</v>
      </c>
      <c r="C13" s="27" cm="1">
        <f t="array" ref="C13">IFERROR(MAX(_xlfn._xlws.FILTER([1]SURVEY123!$J:$J,[1]SURVEY123!$L:$L=A13)),"NA")</f>
        <v>45816.666666666664</v>
      </c>
      <c r="D13">
        <f t="shared" si="1"/>
        <v>4</v>
      </c>
      <c r="E13" t="str">
        <f>Temperature!T13</f>
        <v>Excellent</v>
      </c>
      <c r="F13">
        <f>Temperature!B13</f>
        <v>17.625</v>
      </c>
      <c r="G13" s="23">
        <f>Temperature!C13</f>
        <v>20</v>
      </c>
      <c r="H13" s="23">
        <f>Temperature!D13</f>
        <v>12.5</v>
      </c>
      <c r="I13" s="23">
        <f>Temperature!E13</f>
        <v>15</v>
      </c>
      <c r="J13" s="23">
        <f>Temperature!F13</f>
        <v>23</v>
      </c>
      <c r="K13" s="23" t="str">
        <f>Temperature!G13</f>
        <v/>
      </c>
      <c r="L13" s="23" t="str">
        <f>Temperature!H13</f>
        <v/>
      </c>
      <c r="M13" s="23" t="str">
        <f>Temperature!I13</f>
        <v/>
      </c>
      <c r="N13" s="23" t="str">
        <f>Temperature!J13</f>
        <v/>
      </c>
      <c r="O13" s="23" t="str">
        <f>Temperature!K13</f>
        <v/>
      </c>
      <c r="P13" s="23" t="str">
        <f>Temperature!L13</f>
        <v/>
      </c>
      <c r="Q13" s="23" t="str">
        <f>Temperature!M13</f>
        <v/>
      </c>
      <c r="R13" s="23" t="str">
        <f>Temperature!N13</f>
        <v/>
      </c>
      <c r="S13" s="23" t="str">
        <f>Temperature!O13</f>
        <v/>
      </c>
      <c r="T13" s="23" t="str">
        <f>Temperature!P13</f>
        <v/>
      </c>
      <c r="U13" s="23" t="str">
        <f>Temperature!Q13</f>
        <v/>
      </c>
      <c r="V13" t="str">
        <f>'E. coli'!S13</f>
        <v>Poor</v>
      </c>
      <c r="W13" s="2">
        <f>'E. coli'!B13</f>
        <v>1653.6674577443575</v>
      </c>
      <c r="X13" s="23">
        <f>'E. coli'!C13</f>
        <v>478.6</v>
      </c>
      <c r="Y13" s="23">
        <f>'E. coli'!D13</f>
        <v>2500</v>
      </c>
      <c r="Z13" s="23">
        <f>'E. coli'!E13</f>
        <v>2500</v>
      </c>
      <c r="AA13" s="23">
        <f>'E. coli'!F13</f>
        <v>2500</v>
      </c>
      <c r="AB13" s="23" t="str">
        <f>'E. coli'!G13</f>
        <v/>
      </c>
      <c r="AC13" s="23" t="str">
        <f>'E. coli'!H13</f>
        <v/>
      </c>
      <c r="AD13" s="23" t="str">
        <f>'E. coli'!I13</f>
        <v/>
      </c>
      <c r="AE13" s="23" t="str">
        <f>'E. coli'!J13</f>
        <v/>
      </c>
      <c r="AF13" s="23" t="str">
        <f>'E. coli'!K13</f>
        <v/>
      </c>
      <c r="AG13" s="23" t="str">
        <f>'E. coli'!L13</f>
        <v/>
      </c>
      <c r="AH13" s="23" t="str">
        <f>'E. coli'!M13</f>
        <v/>
      </c>
      <c r="AI13" s="23" t="str">
        <f>'E. coli'!N13</f>
        <v/>
      </c>
      <c r="AJ13" s="23" t="str">
        <f>'E. coli'!O13</f>
        <v/>
      </c>
      <c r="AK13" s="23" t="str">
        <f>'E. coli'!P13</f>
        <v/>
      </c>
      <c r="AL13" s="23" t="str">
        <f>'E. coli'!Q13</f>
        <v/>
      </c>
      <c r="AM13" t="str">
        <f>Turbidity!T13</f>
        <v>Fair</v>
      </c>
      <c r="AN13" s="2">
        <f>Turbidity!B13</f>
        <v>38.950000000000003</v>
      </c>
      <c r="AO13" s="23">
        <f>Turbidity!C13</f>
        <v>15.9</v>
      </c>
      <c r="AP13" s="23">
        <f>Turbidity!D13</f>
        <v>26</v>
      </c>
      <c r="AQ13" s="23">
        <f>Turbidity!E13</f>
        <v>55.5</v>
      </c>
      <c r="AR13" s="23">
        <f>Turbidity!F13</f>
        <v>58.4</v>
      </c>
      <c r="AS13" s="23" t="str">
        <f>Turbidity!G13</f>
        <v/>
      </c>
      <c r="AT13" s="23" t="str">
        <f>Turbidity!H13</f>
        <v/>
      </c>
      <c r="AU13" s="23" t="str">
        <f>Turbidity!I13</f>
        <v/>
      </c>
      <c r="AV13" s="23" t="str">
        <f>Turbidity!J13</f>
        <v/>
      </c>
      <c r="AW13" s="23" t="str">
        <f>Turbidity!K13</f>
        <v/>
      </c>
      <c r="AX13" s="23" t="str">
        <f>Turbidity!L13</f>
        <v/>
      </c>
      <c r="AY13" s="23" t="str">
        <f>Turbidity!M13</f>
        <v/>
      </c>
      <c r="AZ13" s="23" t="str">
        <f>Turbidity!N13</f>
        <v/>
      </c>
      <c r="BA13" s="23" t="str">
        <f>Turbidity!O13</f>
        <v/>
      </c>
      <c r="BB13" s="23" t="str">
        <f>Turbidity!P13</f>
        <v/>
      </c>
      <c r="BC13" s="23" t="str">
        <f>Turbidity!Q13</f>
        <v/>
      </c>
      <c r="BD13" t="str">
        <f>Chloride!T13</f>
        <v>Good</v>
      </c>
      <c r="BE13" s="2">
        <f>Chloride!B13</f>
        <v>201.87190000000001</v>
      </c>
      <c r="BF13" s="23">
        <f>Chloride!C13</f>
        <v>247.5479</v>
      </c>
      <c r="BG13" s="23">
        <f>Chloride!D13</f>
        <v>197.26750000000001</v>
      </c>
      <c r="BH13" s="23">
        <f>Chloride!E13</f>
        <v>167.8603</v>
      </c>
      <c r="BI13" s="23">
        <f>Chloride!F13</f>
        <v>194.81190000000001</v>
      </c>
      <c r="BJ13" s="23" t="str">
        <f>Chloride!G13</f>
        <v/>
      </c>
      <c r="BK13" s="23" t="str">
        <f>Chloride!H13</f>
        <v/>
      </c>
      <c r="BL13" s="23" t="str">
        <f>Chloride!I13</f>
        <v/>
      </c>
      <c r="BM13" s="23" t="str">
        <f>Chloride!J13</f>
        <v/>
      </c>
      <c r="BN13" s="23" t="str">
        <f>Chloride!K13</f>
        <v/>
      </c>
      <c r="BO13" s="23" t="str">
        <f>Chloride!L13</f>
        <v/>
      </c>
      <c r="BP13" s="23" t="str">
        <f>Chloride!M13</f>
        <v/>
      </c>
      <c r="BQ13" s="23" t="str">
        <f>Chloride!N13</f>
        <v/>
      </c>
      <c r="BR13" s="23" t="str">
        <f>Chloride!O13</f>
        <v/>
      </c>
      <c r="BS13" s="23" t="str">
        <f>Chloride!P13</f>
        <v/>
      </c>
      <c r="BT13" s="23" t="str">
        <f>Chloride!Q13</f>
        <v/>
      </c>
      <c r="BU13" t="str">
        <f>Phosphate!T13</f>
        <v>Fair</v>
      </c>
      <c r="BV13" s="2">
        <f>Phosphate!B13</f>
        <v>0.118945</v>
      </c>
      <c r="BW13" s="23">
        <f>Phosphate!C13</f>
        <v>7.4759999999999993E-2</v>
      </c>
      <c r="BX13" s="23">
        <f>Phosphate!D13</f>
        <v>6.726E-2</v>
      </c>
      <c r="BY13" s="23">
        <f>Phosphate!E13</f>
        <v>0.13192000000000001</v>
      </c>
      <c r="BZ13" s="23">
        <f>Phosphate!F13</f>
        <v>0.20183999999999999</v>
      </c>
      <c r="CA13" s="23" t="str">
        <f>Phosphate!G13</f>
        <v/>
      </c>
      <c r="CB13" s="23" t="str">
        <f>Phosphate!H13</f>
        <v/>
      </c>
      <c r="CC13" s="23" t="str">
        <f>Phosphate!I13</f>
        <v/>
      </c>
      <c r="CD13" s="23" t="str">
        <f>Phosphate!J13</f>
        <v/>
      </c>
      <c r="CE13" s="23" t="str">
        <f>Phosphate!K13</f>
        <v/>
      </c>
      <c r="CF13" s="23" t="str">
        <f>Phosphate!L13</f>
        <v/>
      </c>
      <c r="CG13" s="23" t="str">
        <f>Phosphate!M13</f>
        <v/>
      </c>
      <c r="CH13" s="23" t="str">
        <f>Phosphate!N13</f>
        <v/>
      </c>
      <c r="CI13" s="23" t="str">
        <f>Phosphate!O13</f>
        <v/>
      </c>
      <c r="CJ13" s="23" t="str">
        <f>Phosphate!P13</f>
        <v/>
      </c>
      <c r="CK13" s="23" t="str">
        <f>Phosphate!Q13</f>
        <v/>
      </c>
      <c r="CL13" t="str">
        <f>Nitrate!T13</f>
        <v>Excellent</v>
      </c>
      <c r="CM13" s="2">
        <f>Nitrate!B13</f>
        <v>1.1150440000000003E-2</v>
      </c>
      <c r="CN13" s="23" t="str">
        <f>Nitrate!C13</f>
        <v>0.0000</v>
      </c>
      <c r="CO13" s="23">
        <f>Nitrate!D13</f>
        <v>1.6675370000000002E-2</v>
      </c>
      <c r="CP13" s="23">
        <f>Nitrate!E13</f>
        <v>1.6705230000000001E-2</v>
      </c>
      <c r="CQ13" s="23">
        <f>Nitrate!F13</f>
        <v>7.0720000000000001E-5</v>
      </c>
      <c r="CR13" s="23" t="str">
        <f>Nitrate!G13</f>
        <v/>
      </c>
      <c r="CS13" s="23" t="str">
        <f>Nitrate!H13</f>
        <v/>
      </c>
      <c r="CT13" s="23" t="str">
        <f>Nitrate!I13</f>
        <v/>
      </c>
      <c r="CU13" s="23" t="str">
        <f>Nitrate!J13</f>
        <v/>
      </c>
      <c r="CV13" s="23" t="str">
        <f>Nitrate!K13</f>
        <v/>
      </c>
      <c r="CW13" s="23" t="str">
        <f>Nitrate!L13</f>
        <v/>
      </c>
      <c r="CX13" s="23" t="str">
        <f>Nitrate!M13</f>
        <v/>
      </c>
      <c r="CY13" s="23" t="str">
        <f>Nitrate!N13</f>
        <v/>
      </c>
      <c r="CZ13" s="23" t="str">
        <f>Nitrate!O13</f>
        <v/>
      </c>
      <c r="DA13" s="23" t="str">
        <f>Nitrate!P13</f>
        <v/>
      </c>
      <c r="DB13" s="23" t="str">
        <f>Nitrate!Q13</f>
        <v/>
      </c>
      <c r="DC13" s="2" t="str">
        <f>Phycocyanin!R13</f>
        <v/>
      </c>
      <c r="DD13" s="27" t="str">
        <f>Phycocyanin!$B13</f>
        <v/>
      </c>
      <c r="DE13" s="23" t="str">
        <f>Phycocyanin!C13</f>
        <v/>
      </c>
      <c r="DF13" s="23" t="str">
        <f>Phycocyanin!D13</f>
        <v/>
      </c>
      <c r="DG13" s="23" t="str">
        <f>Phycocyanin!E13</f>
        <v/>
      </c>
      <c r="DH13" s="23" t="str">
        <f>Phycocyanin!F13</f>
        <v/>
      </c>
      <c r="DI13" s="23" t="str">
        <f>Phycocyanin!G13</f>
        <v/>
      </c>
      <c r="DJ13" s="23" t="str">
        <f>Phycocyanin!H13</f>
        <v/>
      </c>
      <c r="DK13" s="23" t="str">
        <f>Phycocyanin!I13</f>
        <v/>
      </c>
      <c r="DL13" s="23" t="str">
        <f>Phycocyanin!J13</f>
        <v/>
      </c>
      <c r="DM13" s="23" t="str">
        <f>Phycocyanin!K13</f>
        <v/>
      </c>
      <c r="DN13" s="23" t="str">
        <f>Phycocyanin!L13</f>
        <v/>
      </c>
      <c r="DO13" s="23" t="str">
        <f>Phycocyanin!M13</f>
        <v/>
      </c>
      <c r="DP13" s="23" t="str">
        <f>Phycocyanin!N13</f>
        <v/>
      </c>
      <c r="DQ13" s="23" t="str">
        <f>Phycocyanin!O13</f>
        <v/>
      </c>
      <c r="DR13" s="23" t="str">
        <f>Phycocyanin!P13</f>
        <v/>
      </c>
      <c r="DS13" s="23" t="str">
        <f>Phycocyanin!Q13</f>
        <v/>
      </c>
      <c r="DT13" s="19" t="str">
        <f>TRIM(_xlfn.XLOOKUP(A13, '[1]Site_GPS-Coordinates'!$A:$A, '[1]Site_GPS-Coordinates'!$B:$B))</f>
        <v>40.40017</v>
      </c>
      <c r="DU13" t="str">
        <f>TRIM(_xlfn.XLOOKUP(A13, '[1]Site_GPS-Coordinates'!$A:$A, '[1]Site_GPS-Coordinates'!$C:$C))</f>
        <v>-74.84299</v>
      </c>
    </row>
    <row r="14" spans="1:127">
      <c r="A14" s="3" t="s">
        <v>17</v>
      </c>
      <c r="B14" t="s">
        <v>268</v>
      </c>
      <c r="C14" s="27" cm="1">
        <f t="array" ref="C14">IFERROR(MAX(_xlfn._xlws.FILTER([1]SURVEY123!$J:$J,[1]SURVEY123!$L:$L=A14)),"NA")</f>
        <v>45872.666666666664</v>
      </c>
      <c r="D14">
        <f t="shared" si="1"/>
        <v>12</v>
      </c>
      <c r="E14" t="str">
        <f>Temperature!T14</f>
        <v>Excellent</v>
      </c>
      <c r="F14">
        <f>Temperature!B14</f>
        <v>19.75</v>
      </c>
      <c r="G14" s="23">
        <f>Temperature!C14</f>
        <v>17</v>
      </c>
      <c r="H14" s="23">
        <f>Temperature!D14</f>
        <v>14</v>
      </c>
      <c r="I14" s="23">
        <f>Temperature!E14</f>
        <v>14</v>
      </c>
      <c r="J14" s="23">
        <f>Temperature!F14</f>
        <v>19</v>
      </c>
      <c r="K14" s="23">
        <f>Temperature!G14</f>
        <v>17</v>
      </c>
      <c r="L14" s="23">
        <f>Temperature!H14</f>
        <v>22</v>
      </c>
      <c r="M14" s="23">
        <f>Temperature!I14</f>
        <v>23</v>
      </c>
      <c r="N14" s="23">
        <f>Temperature!J14</f>
        <v>21</v>
      </c>
      <c r="O14" s="23">
        <f>Temperature!K14</f>
        <v>24</v>
      </c>
      <c r="P14" s="23">
        <f>Temperature!L14</f>
        <v>23</v>
      </c>
      <c r="Q14" s="23">
        <f>Temperature!M14</f>
        <v>23</v>
      </c>
      <c r="R14" s="23">
        <f>Temperature!N14</f>
        <v>20</v>
      </c>
      <c r="S14" s="23" t="str">
        <f>Temperature!O14</f>
        <v/>
      </c>
      <c r="T14" s="23" t="str">
        <f>Temperature!P14</f>
        <v/>
      </c>
      <c r="U14" s="23" t="str">
        <f>Temperature!Q14</f>
        <v/>
      </c>
      <c r="V14" t="str">
        <f>'E. coli'!S14</f>
        <v>Good</v>
      </c>
      <c r="W14" s="2">
        <f>'E. coli'!B14</f>
        <v>72.408545533693527</v>
      </c>
      <c r="X14" s="23">
        <f>'E. coli'!C14</f>
        <v>114.5</v>
      </c>
      <c r="Y14" s="23">
        <f>'E. coli'!D14</f>
        <v>50.4</v>
      </c>
      <c r="Z14" s="23">
        <f>'E. coli'!E14</f>
        <v>920.8</v>
      </c>
      <c r="AA14" s="23">
        <f>'E. coli'!F14</f>
        <v>88.4</v>
      </c>
      <c r="AB14" s="23">
        <f>'E. coli'!G14</f>
        <v>1203.3</v>
      </c>
      <c r="AC14" s="23">
        <f>'E. coli'!H14</f>
        <v>78</v>
      </c>
      <c r="AD14" s="23">
        <f>'E. coli'!I14</f>
        <v>101.4</v>
      </c>
      <c r="AE14" s="23">
        <f>'E. coli'!J14</f>
        <v>10.5</v>
      </c>
      <c r="AF14" s="23">
        <f>'E. coli'!K14</f>
        <v>18.899999999999999</v>
      </c>
      <c r="AG14" s="23">
        <f>'E. coli'!L14</f>
        <v>23.5</v>
      </c>
      <c r="AH14" s="23">
        <f>'E. coli'!M14</f>
        <v>95.8</v>
      </c>
      <c r="AI14" s="23">
        <f>'E. coli'!N14</f>
        <v>10.4</v>
      </c>
      <c r="AJ14" s="23" t="str">
        <f>'E. coli'!O14</f>
        <v/>
      </c>
      <c r="AK14" s="23" t="str">
        <f>'E. coli'!P14</f>
        <v/>
      </c>
      <c r="AL14" s="23" t="str">
        <f>'E. coli'!Q14</f>
        <v/>
      </c>
      <c r="AM14" t="str">
        <f>Turbidity!T14</f>
        <v>Excellent</v>
      </c>
      <c r="AN14" s="2">
        <f>Turbidity!B14</f>
        <v>1.2508333333333335</v>
      </c>
      <c r="AO14" s="23">
        <f>Turbidity!C14</f>
        <v>2.33</v>
      </c>
      <c r="AP14" s="23">
        <f>Turbidity!D14</f>
        <v>1.3</v>
      </c>
      <c r="AQ14" s="23">
        <f>Turbidity!E14</f>
        <v>3.71</v>
      </c>
      <c r="AR14" s="23">
        <f>Turbidity!F14</f>
        <v>0.65</v>
      </c>
      <c r="AS14" s="23">
        <f>Turbidity!G14</f>
        <v>2.4900000000000002</v>
      </c>
      <c r="AT14" s="23">
        <f>Turbidity!H14</f>
        <v>0.56000000000000005</v>
      </c>
      <c r="AU14" s="23">
        <f>Turbidity!I14</f>
        <v>0.59</v>
      </c>
      <c r="AV14" s="23">
        <f>Turbidity!J14</f>
        <v>0.89</v>
      </c>
      <c r="AW14" s="23">
        <f>Turbidity!K14</f>
        <v>0.66</v>
      </c>
      <c r="AX14" s="23">
        <f>Turbidity!L14</f>
        <v>0.6</v>
      </c>
      <c r="AY14" s="23">
        <f>Turbidity!M14</f>
        <v>0.65</v>
      </c>
      <c r="AZ14" s="23">
        <f>Turbidity!N14</f>
        <v>0.57999999999999996</v>
      </c>
      <c r="BA14" s="23" t="str">
        <f>Turbidity!O14</f>
        <v/>
      </c>
      <c r="BB14" s="23" t="str">
        <f>Turbidity!P14</f>
        <v/>
      </c>
      <c r="BC14" s="23" t="str">
        <f>Turbidity!Q14</f>
        <v/>
      </c>
      <c r="BD14" t="str">
        <f>Chloride!T14</f>
        <v>Poor</v>
      </c>
      <c r="BE14" s="2">
        <f>Chloride!B14</f>
        <v>436.47566666666665</v>
      </c>
      <c r="BF14" s="23">
        <f>Chloride!C14</f>
        <v>459.43799999999999</v>
      </c>
      <c r="BG14" s="23">
        <f>Chloride!D14</f>
        <v>412.93439999999998</v>
      </c>
      <c r="BH14" s="23">
        <f>Chloride!E14</f>
        <v>300.44720000000001</v>
      </c>
      <c r="BI14" s="23">
        <f>Chloride!F14</f>
        <v>429.65660000000003</v>
      </c>
      <c r="BJ14" s="23">
        <f>Chloride!G14</f>
        <v>335.77859999999998</v>
      </c>
      <c r="BK14" s="23">
        <f>Chloride!H14</f>
        <v>423.47300000000001</v>
      </c>
      <c r="BL14" s="23">
        <f>Chloride!I14</f>
        <v>499.11079999999998</v>
      </c>
      <c r="BM14" s="23">
        <f>Chloride!J14</f>
        <v>444.56920000000002</v>
      </c>
      <c r="BN14" s="23">
        <f>Chloride!K14</f>
        <v>458.56450000000001</v>
      </c>
      <c r="BO14" s="23">
        <f>Chloride!L14</f>
        <v>485.93720000000002</v>
      </c>
      <c r="BP14" s="23">
        <f>Chloride!M14</f>
        <v>506.69279999999998</v>
      </c>
      <c r="BQ14" s="23">
        <f>Chloride!N14</f>
        <v>481.10570000000001</v>
      </c>
      <c r="BR14" s="23" t="str">
        <f>Chloride!O14</f>
        <v/>
      </c>
      <c r="BS14" s="23" t="str">
        <f>Chloride!P14</f>
        <v/>
      </c>
      <c r="BT14" s="23" t="str">
        <f>Chloride!Q14</f>
        <v/>
      </c>
      <c r="BU14" t="str">
        <f>Phosphate!T14</f>
        <v>Fair</v>
      </c>
      <c r="BV14" s="2">
        <f>Phosphate!B14</f>
        <v>5.6605833333333327E-2</v>
      </c>
      <c r="BW14" s="23">
        <f>Phosphate!C14</f>
        <v>2.5649999999999999E-2</v>
      </c>
      <c r="BX14" s="23">
        <f>Phosphate!D14</f>
        <v>2.4289999999999999E-2</v>
      </c>
      <c r="BY14" s="23">
        <f>Phosphate!E14</f>
        <v>9.6000000000000002E-2</v>
      </c>
      <c r="BZ14" s="23">
        <f>Phosphate!F14</f>
        <v>2.4279999999999999E-2</v>
      </c>
      <c r="CA14" s="23">
        <f>Phosphate!G14</f>
        <v>4.6550000000000001E-2</v>
      </c>
      <c r="CB14" s="23">
        <f>Phosphate!H14</f>
        <v>5.9839999999999997E-2</v>
      </c>
      <c r="CC14" s="23">
        <f>Phosphate!I14</f>
        <v>0.20841999999999999</v>
      </c>
      <c r="CD14" s="23">
        <f>Phosphate!J14</f>
        <v>6.2520000000000006E-2</v>
      </c>
      <c r="CE14" s="23">
        <f>Phosphate!K14</f>
        <v>4.199E-2</v>
      </c>
      <c r="CF14" s="23">
        <f>Phosphate!L14</f>
        <v>2.7480000000000001E-2</v>
      </c>
      <c r="CG14" s="23">
        <f>Phosphate!M14</f>
        <v>3.5729999999999998E-2</v>
      </c>
      <c r="CH14" s="23">
        <f>Phosphate!N14</f>
        <v>2.6519999999999998E-2</v>
      </c>
      <c r="CI14" s="23" t="str">
        <f>Phosphate!O14</f>
        <v/>
      </c>
      <c r="CJ14" s="23" t="str">
        <f>Phosphate!P14</f>
        <v/>
      </c>
      <c r="CK14" s="23" t="str">
        <f>Phosphate!Q14</f>
        <v/>
      </c>
      <c r="CL14" t="str">
        <f>Nitrate!T14</f>
        <v>Excellent</v>
      </c>
      <c r="CM14" s="2">
        <f>Nitrate!B14</f>
        <v>0.51764145583333332</v>
      </c>
      <c r="CN14" s="23">
        <f>Nitrate!C14</f>
        <v>4.1584539999999996E-2</v>
      </c>
      <c r="CO14" s="23">
        <f>Nitrate!D14</f>
        <v>0.99995979999999995</v>
      </c>
      <c r="CP14" s="23">
        <f>Nitrate!E14</f>
        <v>0.99352410000000002</v>
      </c>
      <c r="CQ14" s="23">
        <f>Nitrate!F14</f>
        <v>0.4955637</v>
      </c>
      <c r="CR14" s="23">
        <f>Nitrate!G14</f>
        <v>0.95141940000000003</v>
      </c>
      <c r="CS14" s="23">
        <f>Nitrate!H14</f>
        <v>0.7335604</v>
      </c>
      <c r="CT14" s="23">
        <f>Nitrate!I14</f>
        <v>0.46294990000000003</v>
      </c>
      <c r="CU14" s="23">
        <f>Nitrate!J14</f>
        <v>0.72118621000000005</v>
      </c>
      <c r="CV14" s="23">
        <f>Nitrate!K14</f>
        <v>0.34482970000000002</v>
      </c>
      <c r="CW14" s="23">
        <f>Nitrate!L14</f>
        <v>0.232574</v>
      </c>
      <c r="CX14" s="23">
        <f>Nitrate!M14</f>
        <v>4.6496420000000004E-2</v>
      </c>
      <c r="CY14" s="23">
        <f>Nitrate!N14</f>
        <v>0.18804929999999997</v>
      </c>
      <c r="CZ14" s="23" t="str">
        <f>Nitrate!O14</f>
        <v/>
      </c>
      <c r="DA14" s="23" t="str">
        <f>Nitrate!P14</f>
        <v/>
      </c>
      <c r="DB14" s="23" t="str">
        <f>Nitrate!Q14</f>
        <v/>
      </c>
      <c r="DC14" s="2" t="str">
        <f>Phycocyanin!R14</f>
        <v/>
      </c>
      <c r="DD14" s="27" t="str">
        <f>Phycocyanin!$B14</f>
        <v/>
      </c>
      <c r="DE14" s="23" t="str">
        <f>Phycocyanin!C14</f>
        <v/>
      </c>
      <c r="DF14" s="23" t="str">
        <f>Phycocyanin!D14</f>
        <v/>
      </c>
      <c r="DG14" s="23" t="str">
        <f>Phycocyanin!E14</f>
        <v/>
      </c>
      <c r="DH14" s="23" t="str">
        <f>Phycocyanin!F14</f>
        <v/>
      </c>
      <c r="DI14" s="23" t="str">
        <f>Phycocyanin!G14</f>
        <v/>
      </c>
      <c r="DJ14" s="23" t="str">
        <f>Phycocyanin!H14</f>
        <v/>
      </c>
      <c r="DK14" s="23" t="str">
        <f>Phycocyanin!I14</f>
        <v/>
      </c>
      <c r="DL14" s="23" t="str">
        <f>Phycocyanin!J14</f>
        <v/>
      </c>
      <c r="DM14" s="23" t="str">
        <f>Phycocyanin!K14</f>
        <v/>
      </c>
      <c r="DN14" s="23" t="str">
        <f>Phycocyanin!L14</f>
        <v/>
      </c>
      <c r="DO14" s="23" t="str">
        <f>Phycocyanin!M14</f>
        <v/>
      </c>
      <c r="DP14" s="23" t="str">
        <f>Phycocyanin!N14</f>
        <v/>
      </c>
      <c r="DQ14" s="23" t="str">
        <f>Phycocyanin!O14</f>
        <v/>
      </c>
      <c r="DR14" s="23" t="str">
        <f>Phycocyanin!P14</f>
        <v/>
      </c>
      <c r="DS14" s="23" t="str">
        <f>Phycocyanin!Q14</f>
        <v/>
      </c>
      <c r="DT14" s="19" t="str">
        <f>TRIM(_xlfn.XLOOKUP(A14, '[1]Site_GPS-Coordinates'!$A:$A, '[1]Site_GPS-Coordinates'!$B:$B))</f>
        <v>40.37884336</v>
      </c>
      <c r="DU14" t="str">
        <f>TRIM(_xlfn.XLOOKUP(A14, '[1]Site_GPS-Coordinates'!$A:$A, '[1]Site_GPS-Coordinates'!$C:$C))</f>
        <v>-74.94835518</v>
      </c>
    </row>
    <row r="15" spans="1:127">
      <c r="A15" s="3" t="s">
        <v>18</v>
      </c>
      <c r="B15" t="s">
        <v>268</v>
      </c>
      <c r="C15" s="27" cm="1">
        <f t="array" ref="C15">IFERROR(MAX(_xlfn._xlws.FILTER([1]SURVEY123!$J:$J,[1]SURVEY123!$L:$L=A15)),"NA")</f>
        <v>45858.666666666664</v>
      </c>
      <c r="D15">
        <f t="shared" si="1"/>
        <v>10</v>
      </c>
      <c r="E15" t="str">
        <f>Temperature!T15</f>
        <v>Excellent</v>
      </c>
      <c r="F15">
        <f>Temperature!B15</f>
        <v>19</v>
      </c>
      <c r="G15" s="23">
        <f>Temperature!C15</f>
        <v>15</v>
      </c>
      <c r="H15" s="23">
        <f>Temperature!D15</f>
        <v>13</v>
      </c>
      <c r="I15" s="23">
        <f>Temperature!E15</f>
        <v>13</v>
      </c>
      <c r="J15" s="23">
        <f>Temperature!F15</f>
        <v>18</v>
      </c>
      <c r="K15" s="23">
        <f>Temperature!G15</f>
        <v>16</v>
      </c>
      <c r="L15" s="23">
        <f>Temperature!H15</f>
        <v>21</v>
      </c>
      <c r="M15" s="23">
        <f>Temperature!I15</f>
        <v>24</v>
      </c>
      <c r="N15" s="23">
        <f>Temperature!J15</f>
        <v>22</v>
      </c>
      <c r="O15" s="23">
        <f>Temperature!K15</f>
        <v>24</v>
      </c>
      <c r="P15" s="23">
        <f>Temperature!L15</f>
        <v>24</v>
      </c>
      <c r="Q15" s="23" t="str">
        <f>Temperature!M15</f>
        <v/>
      </c>
      <c r="R15" s="23" t="str">
        <f>Temperature!N15</f>
        <v/>
      </c>
      <c r="S15" s="23" t="str">
        <f>Temperature!O15</f>
        <v/>
      </c>
      <c r="T15" s="23" t="str">
        <f>Temperature!P15</f>
        <v/>
      </c>
      <c r="U15" s="23" t="str">
        <f>Temperature!Q15</f>
        <v/>
      </c>
      <c r="V15" t="str">
        <f>'E. coli'!S15</f>
        <v>Good</v>
      </c>
      <c r="W15" s="2">
        <f>'E. coli'!B15</f>
        <v>124.65780406798802</v>
      </c>
      <c r="X15" s="23">
        <f>'E. coli'!C15</f>
        <v>123.6</v>
      </c>
      <c r="Y15" s="23">
        <f>'E. coli'!D15</f>
        <v>88</v>
      </c>
      <c r="Z15" s="23">
        <f>'E. coli'!E15</f>
        <v>870.4</v>
      </c>
      <c r="AA15" s="23">
        <f>'E. coli'!F15</f>
        <v>157.6</v>
      </c>
      <c r="AB15" s="23">
        <f>'E. coli'!G15</f>
        <v>1299.7</v>
      </c>
      <c r="AC15" s="23">
        <f>'E. coli'!H15</f>
        <v>86.2</v>
      </c>
      <c r="AD15" s="23">
        <f>'E. coli'!I15</f>
        <v>56.1</v>
      </c>
      <c r="AE15" s="23">
        <f>'E. coli'!J15</f>
        <v>54.5</v>
      </c>
      <c r="AF15" s="23">
        <f>'E. coli'!K15</f>
        <v>30</v>
      </c>
      <c r="AG15" s="23">
        <f>'E. coli'!L15</f>
        <v>59.1</v>
      </c>
      <c r="AH15" s="23" t="str">
        <f>'E. coli'!M15</f>
        <v/>
      </c>
      <c r="AI15" s="23" t="str">
        <f>'E. coli'!N15</f>
        <v/>
      </c>
      <c r="AJ15" s="23" t="str">
        <f>'E. coli'!O15</f>
        <v/>
      </c>
      <c r="AK15" s="23" t="str">
        <f>'E. coli'!P15</f>
        <v/>
      </c>
      <c r="AL15" s="23" t="str">
        <f>'E. coli'!Q15</f>
        <v/>
      </c>
      <c r="AM15" t="str">
        <f>Turbidity!T15</f>
        <v>Good</v>
      </c>
      <c r="AN15" s="2">
        <f>Turbidity!B15</f>
        <v>4.3360000000000003</v>
      </c>
      <c r="AO15" s="23">
        <f>Turbidity!C15</f>
        <v>1.59</v>
      </c>
      <c r="AP15" s="23">
        <f>Turbidity!D15</f>
        <v>1.52</v>
      </c>
      <c r="AQ15" s="23">
        <f>Turbidity!E15</f>
        <v>4.41</v>
      </c>
      <c r="AR15" s="23">
        <f>Turbidity!F15</f>
        <v>0.59</v>
      </c>
      <c r="AS15" s="23">
        <f>Turbidity!G15</f>
        <v>3.18</v>
      </c>
      <c r="AT15" s="23">
        <f>Turbidity!H15</f>
        <v>0.68</v>
      </c>
      <c r="AU15" s="23">
        <f>Turbidity!I15</f>
        <v>28.8</v>
      </c>
      <c r="AV15" s="23">
        <f>Turbidity!J15</f>
        <v>0.78</v>
      </c>
      <c r="AW15" s="23">
        <f>Turbidity!K15</f>
        <v>0.86</v>
      </c>
      <c r="AX15" s="23">
        <f>Turbidity!L15</f>
        <v>0.95</v>
      </c>
      <c r="AY15" s="23" t="str">
        <f>Turbidity!M15</f>
        <v/>
      </c>
      <c r="AZ15" s="23" t="str">
        <f>Turbidity!N15</f>
        <v/>
      </c>
      <c r="BA15" s="23" t="str">
        <f>Turbidity!O15</f>
        <v/>
      </c>
      <c r="BB15" s="23" t="str">
        <f>Turbidity!P15</f>
        <v/>
      </c>
      <c r="BC15" s="23" t="str">
        <f>Turbidity!Q15</f>
        <v/>
      </c>
      <c r="BD15" t="str">
        <f>Chloride!T15</f>
        <v>Poor</v>
      </c>
      <c r="BE15" s="2">
        <f>Chloride!B15</f>
        <v>456.62290999999993</v>
      </c>
      <c r="BF15" s="23">
        <f>Chloride!C15</f>
        <v>469.55450000000002</v>
      </c>
      <c r="BG15" s="23">
        <f>Chloride!D15</f>
        <v>434.63740000000001</v>
      </c>
      <c r="BH15" s="23">
        <f>Chloride!E15</f>
        <v>289.53719999999998</v>
      </c>
      <c r="BI15" s="23">
        <f>Chloride!F15</f>
        <v>431.8338</v>
      </c>
      <c r="BJ15" s="23">
        <f>Chloride!G15</f>
        <v>323.68290000000002</v>
      </c>
      <c r="BK15" s="23">
        <f>Chloride!H15</f>
        <v>447.99549999999999</v>
      </c>
      <c r="BL15" s="23">
        <f>Chloride!I15</f>
        <v>510.10599999999999</v>
      </c>
      <c r="BM15" s="23">
        <f>Chloride!J15</f>
        <v>521.40809999999999</v>
      </c>
      <c r="BN15" s="23">
        <f>Chloride!K15</f>
        <v>578.40099999999995</v>
      </c>
      <c r="BO15" s="23">
        <f>Chloride!L15</f>
        <v>559.07270000000005</v>
      </c>
      <c r="BP15" s="23" t="str">
        <f>Chloride!M15</f>
        <v/>
      </c>
      <c r="BQ15" s="23" t="str">
        <f>Chloride!N15</f>
        <v/>
      </c>
      <c r="BR15" s="23" t="str">
        <f>Chloride!O15</f>
        <v/>
      </c>
      <c r="BS15" s="23" t="str">
        <f>Chloride!P15</f>
        <v/>
      </c>
      <c r="BT15" s="23" t="str">
        <f>Chloride!Q15</f>
        <v/>
      </c>
      <c r="BU15" t="str">
        <f>Phosphate!T15</f>
        <v>Fair</v>
      </c>
      <c r="BV15" s="2">
        <f>Phosphate!B15</f>
        <v>5.1401000000000009E-2</v>
      </c>
      <c r="BW15" s="23">
        <f>Phosphate!C15</f>
        <v>3.6360000000000003E-2</v>
      </c>
      <c r="BX15" s="23">
        <f>Phosphate!D15</f>
        <v>2.7480000000000001E-2</v>
      </c>
      <c r="BY15" s="23">
        <f>Phosphate!E15</f>
        <v>3.3779999999999998E-2</v>
      </c>
      <c r="BZ15" s="23">
        <f>Phosphate!F15</f>
        <v>8.9099999999999995E-3</v>
      </c>
      <c r="CA15" s="23">
        <f>Phosphate!G15</f>
        <v>8.0100000000000005E-2</v>
      </c>
      <c r="CB15" s="23">
        <f>Phosphate!H15</f>
        <v>0.10453</v>
      </c>
      <c r="CC15" s="23">
        <f>Phosphate!I15</f>
        <v>8.9069999999999996E-2</v>
      </c>
      <c r="CD15" s="23">
        <f>Phosphate!J15</f>
        <v>5.0299999999999997E-2</v>
      </c>
      <c r="CE15" s="23">
        <f>Phosphate!K15</f>
        <v>5.3969999999999997E-2</v>
      </c>
      <c r="CF15" s="23">
        <f>Phosphate!L15</f>
        <v>2.9510000000000002E-2</v>
      </c>
      <c r="CG15" s="23" t="str">
        <f>Phosphate!M15</f>
        <v/>
      </c>
      <c r="CH15" s="23" t="str">
        <f>Phosphate!N15</f>
        <v/>
      </c>
      <c r="CI15" s="23" t="str">
        <f>Phosphate!O15</f>
        <v/>
      </c>
      <c r="CJ15" s="23" t="str">
        <f>Phosphate!P15</f>
        <v/>
      </c>
      <c r="CK15" s="23" t="str">
        <f>Phosphate!Q15</f>
        <v/>
      </c>
      <c r="CL15" t="str">
        <f>Nitrate!T15</f>
        <v>Good</v>
      </c>
      <c r="CM15" s="2">
        <f>Nitrate!B15</f>
        <v>1.0339688949999999</v>
      </c>
      <c r="CN15" s="23">
        <f>Nitrate!C15</f>
        <v>1.4707666300000002</v>
      </c>
      <c r="CO15" s="23">
        <f>Nitrate!D15</f>
        <v>1.62133248</v>
      </c>
      <c r="CP15" s="23">
        <f>Nitrate!E15</f>
        <v>1.3575010000000001</v>
      </c>
      <c r="CQ15" s="23">
        <f>Nitrate!F15</f>
        <v>1.0386829900000001</v>
      </c>
      <c r="CR15" s="23">
        <f>Nitrate!G15</f>
        <v>1.38114658</v>
      </c>
      <c r="CS15" s="23">
        <f>Nitrate!H15</f>
        <v>1.40308725</v>
      </c>
      <c r="CT15" s="23">
        <f>Nitrate!I15</f>
        <v>5.3633499999999994E-3</v>
      </c>
      <c r="CU15" s="23">
        <f>Nitrate!J15</f>
        <v>0.85383240000000005</v>
      </c>
      <c r="CV15" s="23">
        <f>Nitrate!K15</f>
        <v>0.60725878</v>
      </c>
      <c r="CW15" s="23">
        <f>Nitrate!L15</f>
        <v>0.60071748999999997</v>
      </c>
      <c r="CX15" s="23" t="str">
        <f>Nitrate!M15</f>
        <v/>
      </c>
      <c r="CY15" s="23" t="str">
        <f>Nitrate!N15</f>
        <v/>
      </c>
      <c r="CZ15" s="23" t="str">
        <f>Nitrate!O15</f>
        <v/>
      </c>
      <c r="DA15" s="23" t="str">
        <f>Nitrate!P15</f>
        <v/>
      </c>
      <c r="DB15" s="23" t="str">
        <f>Nitrate!Q15</f>
        <v/>
      </c>
      <c r="DC15" s="2" t="str">
        <f>Phycocyanin!R15</f>
        <v/>
      </c>
      <c r="DD15" s="27" t="str">
        <f>Phycocyanin!$B15</f>
        <v/>
      </c>
      <c r="DE15" s="23" t="str">
        <f>Phycocyanin!C15</f>
        <v/>
      </c>
      <c r="DF15" s="23" t="str">
        <f>Phycocyanin!D15</f>
        <v/>
      </c>
      <c r="DG15" s="23" t="str">
        <f>Phycocyanin!E15</f>
        <v/>
      </c>
      <c r="DH15" s="23" t="str">
        <f>Phycocyanin!F15</f>
        <v/>
      </c>
      <c r="DI15" s="23" t="str">
        <f>Phycocyanin!G15</f>
        <v/>
      </c>
      <c r="DJ15" s="23" t="str">
        <f>Phycocyanin!H15</f>
        <v/>
      </c>
      <c r="DK15" s="23" t="str">
        <f>Phycocyanin!I15</f>
        <v/>
      </c>
      <c r="DL15" s="23" t="str">
        <f>Phycocyanin!J15</f>
        <v/>
      </c>
      <c r="DM15" s="23" t="str">
        <f>Phycocyanin!K15</f>
        <v/>
      </c>
      <c r="DN15" s="23" t="str">
        <f>Phycocyanin!L15</f>
        <v/>
      </c>
      <c r="DO15" s="23" t="str">
        <f>Phycocyanin!M15</f>
        <v/>
      </c>
      <c r="DP15" s="23" t="str">
        <f>Phycocyanin!N15</f>
        <v/>
      </c>
      <c r="DQ15" s="23" t="str">
        <f>Phycocyanin!O15</f>
        <v/>
      </c>
      <c r="DR15" s="23" t="str">
        <f>Phycocyanin!P15</f>
        <v/>
      </c>
      <c r="DS15" s="23" t="str">
        <f>Phycocyanin!Q15</f>
        <v/>
      </c>
      <c r="DT15" s="19" t="str">
        <f>TRIM(_xlfn.XLOOKUP(A15, '[1]Site_GPS-Coordinates'!$A:$A, '[1]Site_GPS-Coordinates'!$B:$B))</f>
        <v>40.40331518</v>
      </c>
      <c r="DU15" t="str">
        <f>TRIM(_xlfn.XLOOKUP(A15, '[1]Site_GPS-Coordinates'!$A:$A, '[1]Site_GPS-Coordinates'!$C:$C))</f>
        <v>-74.91359496</v>
      </c>
    </row>
    <row r="16" spans="1:127">
      <c r="A16" s="3" t="s">
        <v>19</v>
      </c>
      <c r="B16" t="s">
        <v>269</v>
      </c>
      <c r="C16" s="27" cm="1">
        <f t="array" ref="C16">IFERROR(MAX(_xlfn._xlws.FILTER([1]SURVEY123!$J:$J,[1]SURVEY123!$L:$L=A16)),"NA")</f>
        <v>45872.666666666664</v>
      </c>
      <c r="D16">
        <f t="shared" si="1"/>
        <v>10</v>
      </c>
      <c r="E16" t="str">
        <f>Temperature!T16</f>
        <v>Excellent</v>
      </c>
      <c r="F16">
        <f>Temperature!B16</f>
        <v>21.2</v>
      </c>
      <c r="G16" s="23" t="str">
        <f>Temperature!C16</f>
        <v/>
      </c>
      <c r="H16" s="23">
        <f>Temperature!D16</f>
        <v>13</v>
      </c>
      <c r="I16" s="23">
        <f>Temperature!E16</f>
        <v>17</v>
      </c>
      <c r="J16" s="23">
        <f>Temperature!F16</f>
        <v>17</v>
      </c>
      <c r="K16" s="23">
        <f>Temperature!G16</f>
        <v>18</v>
      </c>
      <c r="L16" s="23">
        <f>Temperature!H16</f>
        <v>24</v>
      </c>
      <c r="M16" s="23" t="str">
        <f>Temperature!I16</f>
        <v/>
      </c>
      <c r="N16" s="23">
        <f>Temperature!J16</f>
        <v>24</v>
      </c>
      <c r="O16" s="23">
        <f>Temperature!K16</f>
        <v>25</v>
      </c>
      <c r="P16" s="23">
        <f>Temperature!L16</f>
        <v>25</v>
      </c>
      <c r="Q16" s="23">
        <f>Temperature!M16</f>
        <v>25</v>
      </c>
      <c r="R16" s="23">
        <f>Temperature!N16</f>
        <v>24</v>
      </c>
      <c r="S16" s="23" t="str">
        <f>Temperature!O16</f>
        <v/>
      </c>
      <c r="T16" s="23" t="str">
        <f>Temperature!P16</f>
        <v/>
      </c>
      <c r="U16" s="23" t="str">
        <f>Temperature!Q16</f>
        <v/>
      </c>
      <c r="V16" t="str">
        <f>'E. coli'!S16</f>
        <v>Poor</v>
      </c>
      <c r="W16" s="2">
        <f>'E. coli'!B16</f>
        <v>161.13543224333719</v>
      </c>
      <c r="X16" s="23">
        <f>'E. coli'!C16</f>
        <v>90.9</v>
      </c>
      <c r="Y16" s="23">
        <f>'E. coli'!D16</f>
        <v>127.4</v>
      </c>
      <c r="Z16" s="23">
        <f>'E. coli'!E16</f>
        <v>1732.9</v>
      </c>
      <c r="AA16" s="23">
        <f>'E. coli'!F16</f>
        <v>45.7</v>
      </c>
      <c r="AB16" s="23">
        <f>'E. coli'!G16</f>
        <v>1732.9</v>
      </c>
      <c r="AC16" s="23">
        <f>'E. coli'!H16</f>
        <v>2500</v>
      </c>
      <c r="AD16" s="23">
        <f>'E. coli'!I16</f>
        <v>142.1</v>
      </c>
      <c r="AE16" s="23">
        <f>'E. coli'!J16</f>
        <v>25.3</v>
      </c>
      <c r="AF16" s="23">
        <f>'E. coli'!K16</f>
        <v>36.299999999999997</v>
      </c>
      <c r="AG16" s="23">
        <f>'E. coli'!L16</f>
        <v>43.5</v>
      </c>
      <c r="AH16" s="23">
        <f>'E. coli'!M16</f>
        <v>378.4</v>
      </c>
      <c r="AI16" s="23">
        <f>'E. coli'!N16</f>
        <v>35.9</v>
      </c>
      <c r="AJ16" s="23" t="str">
        <f>'E. coli'!O16</f>
        <v/>
      </c>
      <c r="AK16" s="23" t="str">
        <f>'E. coli'!P16</f>
        <v/>
      </c>
      <c r="AL16" s="23" t="str">
        <f>'E. coli'!Q16</f>
        <v/>
      </c>
      <c r="AM16" t="str">
        <f>Turbidity!T16</f>
        <v>Excellent</v>
      </c>
      <c r="AN16" s="2">
        <f>Turbidity!B16</f>
        <v>5.8133333333333326</v>
      </c>
      <c r="AO16" s="23">
        <f>Turbidity!C16</f>
        <v>6.77</v>
      </c>
      <c r="AP16" s="23">
        <f>Turbidity!D16</f>
        <v>6.74</v>
      </c>
      <c r="AQ16" s="23">
        <f>Turbidity!E16</f>
        <v>9.9700000000000006</v>
      </c>
      <c r="AR16" s="23">
        <f>Turbidity!F16</f>
        <v>2.5299999999999998</v>
      </c>
      <c r="AS16" s="23">
        <f>Turbidity!G16</f>
        <v>6.76</v>
      </c>
      <c r="AT16" s="23">
        <f>Turbidity!H16</f>
        <v>2.48</v>
      </c>
      <c r="AU16" s="23">
        <f>Turbidity!I16</f>
        <v>6.51</v>
      </c>
      <c r="AV16" s="23">
        <f>Turbidity!J16</f>
        <v>3.73</v>
      </c>
      <c r="AW16" s="23">
        <f>Turbidity!K16</f>
        <v>7.91</v>
      </c>
      <c r="AX16" s="23">
        <f>Turbidity!L16</f>
        <v>4.4000000000000004</v>
      </c>
      <c r="AY16" s="23">
        <f>Turbidity!M16</f>
        <v>7.91</v>
      </c>
      <c r="AZ16" s="23">
        <f>Turbidity!N16</f>
        <v>4.05</v>
      </c>
      <c r="BA16" s="23" t="str">
        <f>Turbidity!O16</f>
        <v/>
      </c>
      <c r="BB16" s="23" t="str">
        <f>Turbidity!P16</f>
        <v/>
      </c>
      <c r="BC16" s="23" t="str">
        <f>Turbidity!Q16</f>
        <v/>
      </c>
      <c r="BD16" t="str">
        <f>Chloride!T16</f>
        <v>Poor</v>
      </c>
      <c r="BE16" s="2">
        <f>Chloride!B16</f>
        <v>432.83423333333343</v>
      </c>
      <c r="BF16" s="23">
        <f>Chloride!C16</f>
        <v>359.02010000000001</v>
      </c>
      <c r="BG16" s="23">
        <f>Chloride!D16</f>
        <v>384.15410000000003</v>
      </c>
      <c r="BH16" s="23">
        <f>Chloride!E16</f>
        <v>390.63720000000001</v>
      </c>
      <c r="BI16" s="23">
        <f>Chloride!F16</f>
        <v>522.85329999999999</v>
      </c>
      <c r="BJ16" s="23">
        <f>Chloride!G16</f>
        <v>428.49299999999999</v>
      </c>
      <c r="BK16" s="23">
        <f>Chloride!H16</f>
        <v>448.72449999999998</v>
      </c>
      <c r="BL16" s="23">
        <f>Chloride!I16</f>
        <v>513.61040000000003</v>
      </c>
      <c r="BM16" s="23">
        <f>Chloride!J16</f>
        <v>431.30610000000001</v>
      </c>
      <c r="BN16" s="23">
        <f>Chloride!K16</f>
        <v>449.62259999999998</v>
      </c>
      <c r="BO16" s="23">
        <f>Chloride!L16</f>
        <v>375.87889999999999</v>
      </c>
      <c r="BP16" s="23">
        <f>Chloride!M16</f>
        <v>412.83330000000001</v>
      </c>
      <c r="BQ16" s="23">
        <f>Chloride!N16</f>
        <v>476.87729999999999</v>
      </c>
      <c r="BR16" s="23" t="str">
        <f>Chloride!O16</f>
        <v/>
      </c>
      <c r="BS16" s="23" t="str">
        <f>Chloride!P16</f>
        <v/>
      </c>
      <c r="BT16" s="23" t="str">
        <f>Chloride!Q16</f>
        <v/>
      </c>
      <c r="BU16" t="str">
        <f>Phosphate!T16</f>
        <v>Fair</v>
      </c>
      <c r="BV16" s="2">
        <f>Phosphate!B16</f>
        <v>5.0139999999999997E-2</v>
      </c>
      <c r="BW16" s="23">
        <f>Phosphate!C16</f>
        <v>7.6499999999999999E-2</v>
      </c>
      <c r="BX16" s="23">
        <f>Phosphate!D16</f>
        <v>6.7409999999999998E-2</v>
      </c>
      <c r="BY16" s="23">
        <f>Phosphate!E16</f>
        <v>5.135E-2</v>
      </c>
      <c r="BZ16" s="23">
        <f>Phosphate!F16</f>
        <v>1.653E-2</v>
      </c>
      <c r="CA16" s="23">
        <f>Phosphate!G16</f>
        <v>1.644E-2</v>
      </c>
      <c r="CB16" s="23">
        <f>Phosphate!H16</f>
        <v>3.5720000000000002E-2</v>
      </c>
      <c r="CC16" s="23">
        <f>Phosphate!I16</f>
        <v>8.3460000000000006E-2</v>
      </c>
      <c r="CD16" s="23">
        <f>Phosphate!J16</f>
        <v>4.734E-2</v>
      </c>
      <c r="CE16" s="23">
        <f>Phosphate!K16</f>
        <v>0.11532000000000001</v>
      </c>
      <c r="CF16" s="23">
        <f>Phosphate!L16</f>
        <v>4.437E-2</v>
      </c>
      <c r="CG16" s="23">
        <f>Phosphate!M16</f>
        <v>2.469E-2</v>
      </c>
      <c r="CH16" s="23">
        <f>Phosphate!N16</f>
        <v>2.2550000000000001E-2</v>
      </c>
      <c r="CI16" s="23" t="str">
        <f>Phosphate!O16</f>
        <v/>
      </c>
      <c r="CJ16" s="23" t="str">
        <f>Phosphate!P16</f>
        <v/>
      </c>
      <c r="CK16" s="23" t="str">
        <f>Phosphate!Q16</f>
        <v/>
      </c>
      <c r="CL16" t="str">
        <f>Nitrate!T16</f>
        <v>Excellent</v>
      </c>
      <c r="CM16" s="2">
        <f>Nitrate!B16</f>
        <v>0.56817193333333338</v>
      </c>
      <c r="CN16" s="23">
        <f>Nitrate!C16</f>
        <v>0.39760205999999998</v>
      </c>
      <c r="CO16" s="23">
        <f>Nitrate!D16</f>
        <v>1.0688264199999999</v>
      </c>
      <c r="CP16" s="23">
        <f>Nitrate!E16</f>
        <v>0.91612409000000006</v>
      </c>
      <c r="CQ16" s="23">
        <f>Nitrate!F16</f>
        <v>0.10024232000000001</v>
      </c>
      <c r="CR16" s="23">
        <f>Nitrate!G16</f>
        <v>0.87958009000000004</v>
      </c>
      <c r="CS16" s="23">
        <f>Nitrate!H16</f>
        <v>0.66695071000000006</v>
      </c>
      <c r="CT16" s="23">
        <f>Nitrate!I16</f>
        <v>0.64235144</v>
      </c>
      <c r="CU16" s="23">
        <f>Nitrate!J16</f>
        <v>0.51755636000000005</v>
      </c>
      <c r="CV16" s="23">
        <f>Nitrate!K16</f>
        <v>0.38876577999999995</v>
      </c>
      <c r="CW16" s="23">
        <f>Nitrate!L16</f>
        <v>0.46622921000000001</v>
      </c>
      <c r="CX16" s="23">
        <f>Nitrate!M16</f>
        <v>0.32191004000000001</v>
      </c>
      <c r="CY16" s="23">
        <f>Nitrate!N16</f>
        <v>0.45192468000000002</v>
      </c>
      <c r="CZ16" s="23" t="str">
        <f>Nitrate!O16</f>
        <v/>
      </c>
      <c r="DA16" s="23" t="str">
        <f>Nitrate!P16</f>
        <v/>
      </c>
      <c r="DB16" s="23" t="str">
        <f>Nitrate!Q16</f>
        <v/>
      </c>
      <c r="DC16" s="2" t="str">
        <f>Phycocyanin!R16</f>
        <v/>
      </c>
      <c r="DD16" s="27" t="str">
        <f>Phycocyanin!$B16</f>
        <v/>
      </c>
      <c r="DE16" s="23" t="str">
        <f>Phycocyanin!C16</f>
        <v/>
      </c>
      <c r="DF16" s="23" t="str">
        <f>Phycocyanin!D16</f>
        <v/>
      </c>
      <c r="DG16" s="23" t="str">
        <f>Phycocyanin!E16</f>
        <v/>
      </c>
      <c r="DH16" s="23" t="str">
        <f>Phycocyanin!F16</f>
        <v/>
      </c>
      <c r="DI16" s="23" t="str">
        <f>Phycocyanin!G16</f>
        <v/>
      </c>
      <c r="DJ16" s="23" t="str">
        <f>Phycocyanin!H16</f>
        <v/>
      </c>
      <c r="DK16" s="23" t="str">
        <f>Phycocyanin!I16</f>
        <v/>
      </c>
      <c r="DL16" s="23" t="str">
        <f>Phycocyanin!J16</f>
        <v/>
      </c>
      <c r="DM16" s="23" t="str">
        <f>Phycocyanin!K16</f>
        <v/>
      </c>
      <c r="DN16" s="23" t="str">
        <f>Phycocyanin!L16</f>
        <v/>
      </c>
      <c r="DO16" s="23" t="str">
        <f>Phycocyanin!M16</f>
        <v/>
      </c>
      <c r="DP16" s="23" t="str">
        <f>Phycocyanin!N16</f>
        <v/>
      </c>
      <c r="DQ16" s="23" t="str">
        <f>Phycocyanin!O16</f>
        <v/>
      </c>
      <c r="DR16" s="23" t="str">
        <f>Phycocyanin!P16</f>
        <v/>
      </c>
      <c r="DS16" s="23" t="str">
        <f>Phycocyanin!Q16</f>
        <v/>
      </c>
      <c r="DT16" s="19" t="str">
        <f>TRIM(_xlfn.XLOOKUP(A16, '[1]Site_GPS-Coordinates'!$A:$A, '[1]Site_GPS-Coordinates'!$B:$B))</f>
        <v>40.318355</v>
      </c>
      <c r="DU16" t="str">
        <f>TRIM(_xlfn.XLOOKUP(A16, '[1]Site_GPS-Coordinates'!$A:$A, '[1]Site_GPS-Coordinates'!$C:$C))</f>
        <v>-74.612535</v>
      </c>
    </row>
    <row r="17" spans="1:125">
      <c r="A17" s="3" t="s">
        <v>20</v>
      </c>
      <c r="B17" t="s">
        <v>269</v>
      </c>
      <c r="C17" s="27" cm="1">
        <f t="array" ref="C17">IFERROR(MAX(_xlfn._xlws.FILTER([1]SURVEY123!$J:$J,[1]SURVEY123!$L:$L=A17)),"NA")</f>
        <v>45837.666666666664</v>
      </c>
      <c r="D17">
        <f t="shared" si="1"/>
        <v>1</v>
      </c>
      <c r="E17" t="str">
        <f>Temperature!T17</f>
        <v>Excellent</v>
      </c>
      <c r="F17">
        <f>Temperature!B17</f>
        <v>23</v>
      </c>
      <c r="G17" s="23" t="str">
        <f>Temperature!C17</f>
        <v/>
      </c>
      <c r="H17" s="23" t="str">
        <f>Temperature!D17</f>
        <v/>
      </c>
      <c r="I17" s="23" t="str">
        <f>Temperature!E17</f>
        <v/>
      </c>
      <c r="J17" s="23" t="str">
        <f>Temperature!F17</f>
        <v/>
      </c>
      <c r="K17" s="23" t="str">
        <f>Temperature!G17</f>
        <v/>
      </c>
      <c r="L17" s="23" t="str">
        <f>Temperature!H17</f>
        <v/>
      </c>
      <c r="M17" s="23">
        <f>Temperature!I17</f>
        <v>23</v>
      </c>
      <c r="N17" s="23" t="str">
        <f>Temperature!J17</f>
        <v/>
      </c>
      <c r="O17" s="23" t="str">
        <f>Temperature!K17</f>
        <v/>
      </c>
      <c r="P17" s="23" t="str">
        <f>Temperature!L17</f>
        <v/>
      </c>
      <c r="Q17" s="23" t="str">
        <f>Temperature!M17</f>
        <v/>
      </c>
      <c r="R17" s="23" t="str">
        <f>Temperature!N17</f>
        <v/>
      </c>
      <c r="S17" s="23" t="str">
        <f>Temperature!O17</f>
        <v/>
      </c>
      <c r="T17" s="23" t="str">
        <f>Temperature!P17</f>
        <v/>
      </c>
      <c r="U17" s="23" t="str">
        <f>Temperature!Q17</f>
        <v/>
      </c>
      <c r="V17" t="str">
        <f>'E. coli'!S17</f>
        <v>Fair</v>
      </c>
      <c r="W17" s="2">
        <f>'E. coli'!B17</f>
        <v>328.2</v>
      </c>
      <c r="X17" s="23" t="str">
        <f>'E. coli'!C17</f>
        <v/>
      </c>
      <c r="Y17" s="23" t="str">
        <f>'E. coli'!D17</f>
        <v/>
      </c>
      <c r="Z17" s="23" t="str">
        <f>'E. coli'!E17</f>
        <v/>
      </c>
      <c r="AA17" s="23" t="str">
        <f>'E. coli'!F17</f>
        <v/>
      </c>
      <c r="AB17" s="23" t="str">
        <f>'E. coli'!G17</f>
        <v/>
      </c>
      <c r="AC17" s="23" t="str">
        <f>'E. coli'!H17</f>
        <v/>
      </c>
      <c r="AD17" s="23">
        <f>'E. coli'!I17</f>
        <v>328.2</v>
      </c>
      <c r="AE17" s="23" t="str">
        <f>'E. coli'!J17</f>
        <v/>
      </c>
      <c r="AF17" s="23" t="str">
        <f>'E. coli'!K17</f>
        <v/>
      </c>
      <c r="AG17" s="23" t="str">
        <f>'E. coli'!L17</f>
        <v/>
      </c>
      <c r="AH17" s="23" t="str">
        <f>'E. coli'!M17</f>
        <v/>
      </c>
      <c r="AI17" s="23" t="str">
        <f>'E. coli'!N17</f>
        <v/>
      </c>
      <c r="AJ17" s="23" t="str">
        <f>'E. coli'!O17</f>
        <v/>
      </c>
      <c r="AK17" s="23" t="str">
        <f>'E. coli'!P17</f>
        <v/>
      </c>
      <c r="AL17" s="23" t="str">
        <f>'E. coli'!Q17</f>
        <v/>
      </c>
      <c r="AM17" t="str">
        <f>Turbidity!T17</f>
        <v>Excellent</v>
      </c>
      <c r="AN17" s="2">
        <f>Turbidity!B17</f>
        <v>2.4</v>
      </c>
      <c r="AO17" s="23" t="str">
        <f>Turbidity!C17</f>
        <v/>
      </c>
      <c r="AP17" s="23" t="str">
        <f>Turbidity!D17</f>
        <v/>
      </c>
      <c r="AQ17" s="23" t="str">
        <f>Turbidity!E17</f>
        <v/>
      </c>
      <c r="AR17" s="23" t="str">
        <f>Turbidity!F17</f>
        <v/>
      </c>
      <c r="AS17" s="23" t="str">
        <f>Turbidity!G17</f>
        <v/>
      </c>
      <c r="AT17" s="23" t="str">
        <f>Turbidity!H17</f>
        <v/>
      </c>
      <c r="AU17" s="23">
        <f>Turbidity!I17</f>
        <v>2.4</v>
      </c>
      <c r="AV17" s="23" t="str">
        <f>Turbidity!J17</f>
        <v/>
      </c>
      <c r="AW17" s="23" t="str">
        <f>Turbidity!K17</f>
        <v/>
      </c>
      <c r="AX17" s="23" t="str">
        <f>Turbidity!L17</f>
        <v/>
      </c>
      <c r="AY17" s="23" t="str">
        <f>Turbidity!M17</f>
        <v/>
      </c>
      <c r="AZ17" s="23" t="str">
        <f>Turbidity!N17</f>
        <v/>
      </c>
      <c r="BA17" s="23" t="str">
        <f>Turbidity!O17</f>
        <v/>
      </c>
      <c r="BB17" s="23" t="str">
        <f>Turbidity!P17</f>
        <v/>
      </c>
      <c r="BC17" s="23" t="str">
        <f>Turbidity!Q17</f>
        <v/>
      </c>
      <c r="BD17" t="str">
        <f>Chloride!T17</f>
        <v>Good</v>
      </c>
      <c r="BE17" s="2">
        <f>Chloride!B17</f>
        <v>911.33749999999998</v>
      </c>
      <c r="BF17" s="23" t="str">
        <f>Chloride!C17</f>
        <v/>
      </c>
      <c r="BG17" s="23" t="str">
        <f>Chloride!D17</f>
        <v/>
      </c>
      <c r="BH17" s="23" t="str">
        <f>Chloride!E17</f>
        <v/>
      </c>
      <c r="BI17" s="23" t="str">
        <f>Chloride!F17</f>
        <v/>
      </c>
      <c r="BJ17" s="23" t="str">
        <f>Chloride!G17</f>
        <v/>
      </c>
      <c r="BK17" s="23" t="str">
        <f>Chloride!H17</f>
        <v/>
      </c>
      <c r="BL17" s="23">
        <f>Chloride!I17</f>
        <v>911.33749999999998</v>
      </c>
      <c r="BM17" s="23" t="str">
        <f>Chloride!J17</f>
        <v/>
      </c>
      <c r="BN17" s="23" t="str">
        <f>Chloride!K17</f>
        <v/>
      </c>
      <c r="BO17" s="23" t="str">
        <f>Chloride!L17</f>
        <v/>
      </c>
      <c r="BP17" s="23" t="str">
        <f>Chloride!M17</f>
        <v/>
      </c>
      <c r="BQ17" s="23" t="str">
        <f>Chloride!N17</f>
        <v/>
      </c>
      <c r="BR17" s="23" t="str">
        <f>Chloride!O17</f>
        <v/>
      </c>
      <c r="BS17" s="23" t="str">
        <f>Chloride!P17</f>
        <v/>
      </c>
      <c r="BT17" s="23" t="str">
        <f>Chloride!Q17</f>
        <v/>
      </c>
      <c r="BU17" t="str">
        <f>Phosphate!T17</f>
        <v>Fair</v>
      </c>
      <c r="BV17" s="2">
        <f>Phosphate!B17</f>
        <v>0.13811999999999999</v>
      </c>
      <c r="BW17" s="23" t="str">
        <f>Phosphate!C17</f>
        <v/>
      </c>
      <c r="BX17" s="23" t="str">
        <f>Phosphate!D17</f>
        <v/>
      </c>
      <c r="BY17" s="23" t="str">
        <f>Phosphate!E17</f>
        <v/>
      </c>
      <c r="BZ17" s="23" t="str">
        <f>Phosphate!F17</f>
        <v/>
      </c>
      <c r="CA17" s="23" t="str">
        <f>Phosphate!G17</f>
        <v/>
      </c>
      <c r="CB17" s="23" t="str">
        <f>Phosphate!H17</f>
        <v/>
      </c>
      <c r="CC17" s="23">
        <f>Phosphate!I17</f>
        <v>0.13811999999999999</v>
      </c>
      <c r="CD17" s="23" t="str">
        <f>Phosphate!J17</f>
        <v/>
      </c>
      <c r="CE17" s="23" t="str">
        <f>Phosphate!K17</f>
        <v/>
      </c>
      <c r="CF17" s="23" t="str">
        <f>Phosphate!L17</f>
        <v/>
      </c>
      <c r="CG17" s="23" t="str">
        <f>Phosphate!M17</f>
        <v/>
      </c>
      <c r="CH17" s="23" t="str">
        <f>Phosphate!N17</f>
        <v/>
      </c>
      <c r="CI17" s="23" t="str">
        <f>Phosphate!O17</f>
        <v/>
      </c>
      <c r="CJ17" s="23" t="str">
        <f>Phosphate!P17</f>
        <v/>
      </c>
      <c r="CK17" s="23" t="str">
        <f>Phosphate!Q17</f>
        <v/>
      </c>
      <c r="CL17" t="str">
        <f>Nitrate!T17</f>
        <v>Excellent</v>
      </c>
      <c r="CM17" s="2">
        <f>Nitrate!B17</f>
        <v>0.42618452000000001</v>
      </c>
      <c r="CN17" s="23" t="str">
        <f>Nitrate!C17</f>
        <v/>
      </c>
      <c r="CO17" s="23" t="str">
        <f>Nitrate!D17</f>
        <v/>
      </c>
      <c r="CP17" s="23" t="str">
        <f>Nitrate!E17</f>
        <v/>
      </c>
      <c r="CQ17" s="23" t="str">
        <f>Nitrate!F17</f>
        <v/>
      </c>
      <c r="CR17" s="23" t="str">
        <f>Nitrate!G17</f>
        <v/>
      </c>
      <c r="CS17" s="23" t="str">
        <f>Nitrate!H17</f>
        <v/>
      </c>
      <c r="CT17" s="23">
        <f>Nitrate!I17</f>
        <v>0.42618452000000001</v>
      </c>
      <c r="CU17" s="23" t="str">
        <f>Nitrate!J17</f>
        <v/>
      </c>
      <c r="CV17" s="23" t="str">
        <f>Nitrate!K17</f>
        <v/>
      </c>
      <c r="CW17" s="23" t="str">
        <f>Nitrate!L17</f>
        <v/>
      </c>
      <c r="CX17" s="23" t="str">
        <f>Nitrate!M17</f>
        <v/>
      </c>
      <c r="CY17" s="23" t="str">
        <f>Nitrate!N17</f>
        <v/>
      </c>
      <c r="CZ17" s="23" t="str">
        <f>Nitrate!O17</f>
        <v/>
      </c>
      <c r="DA17" s="23" t="str">
        <f>Nitrate!P17</f>
        <v/>
      </c>
      <c r="DB17" s="23" t="str">
        <f>Nitrate!Q17</f>
        <v/>
      </c>
      <c r="DC17" s="2" t="str">
        <f>Phycocyanin!R17</f>
        <v/>
      </c>
      <c r="DD17" s="27" t="str">
        <f>Phycocyanin!$B17</f>
        <v/>
      </c>
      <c r="DE17" s="23" t="str">
        <f>Phycocyanin!C17</f>
        <v/>
      </c>
      <c r="DF17" s="23" t="str">
        <f>Phycocyanin!D17</f>
        <v/>
      </c>
      <c r="DG17" s="23" t="str">
        <f>Phycocyanin!E17</f>
        <v/>
      </c>
      <c r="DH17" s="23" t="str">
        <f>Phycocyanin!F17</f>
        <v/>
      </c>
      <c r="DI17" s="23" t="str">
        <f>Phycocyanin!G17</f>
        <v/>
      </c>
      <c r="DJ17" s="23" t="str">
        <f>Phycocyanin!H17</f>
        <v/>
      </c>
      <c r="DK17" s="23" t="str">
        <f>Phycocyanin!I17</f>
        <v/>
      </c>
      <c r="DL17" s="23" t="str">
        <f>Phycocyanin!J17</f>
        <v/>
      </c>
      <c r="DM17" s="23" t="str">
        <f>Phycocyanin!K17</f>
        <v/>
      </c>
      <c r="DN17" s="23" t="str">
        <f>Phycocyanin!L17</f>
        <v/>
      </c>
      <c r="DO17" s="23" t="str">
        <f>Phycocyanin!M17</f>
        <v/>
      </c>
      <c r="DP17" s="23" t="str">
        <f>Phycocyanin!N17</f>
        <v/>
      </c>
      <c r="DQ17" s="23" t="str">
        <f>Phycocyanin!O17</f>
        <v/>
      </c>
      <c r="DR17" s="23" t="str">
        <f>Phycocyanin!P17</f>
        <v/>
      </c>
      <c r="DS17" s="23" t="str">
        <f>Phycocyanin!Q17</f>
        <v/>
      </c>
      <c r="DT17" s="19" t="str">
        <f>TRIM(_xlfn.XLOOKUP(A17, '[1]Site_GPS-Coordinates'!$A:$A, '[1]Site_GPS-Coordinates'!$B:$B))</f>
        <v>40.27821</v>
      </c>
      <c r="DU17" t="str">
        <f>TRIM(_xlfn.XLOOKUP(A17, '[1]Site_GPS-Coordinates'!$A:$A, '[1]Site_GPS-Coordinates'!$C:$C))</f>
        <v>-74.57708</v>
      </c>
    </row>
    <row r="18" spans="1:125">
      <c r="A18" s="3" t="s">
        <v>21</v>
      </c>
      <c r="B18" t="s">
        <v>270</v>
      </c>
      <c r="C18" s="27" cm="1">
        <f t="array" ref="C18">IFERROR(MAX(_xlfn._xlws.FILTER([1]SURVEY123!$J:$J,[1]SURVEY123!$L:$L=A18)),"NA")</f>
        <v>45872.666666666664</v>
      </c>
      <c r="D18">
        <f t="shared" si="1"/>
        <v>12</v>
      </c>
      <c r="E18" t="str">
        <f>Temperature!T18</f>
        <v>Excellent</v>
      </c>
      <c r="F18">
        <f>Temperature!B18</f>
        <v>20.166666666666668</v>
      </c>
      <c r="G18" s="23">
        <f>Temperature!C18</f>
        <v>17</v>
      </c>
      <c r="H18" s="23">
        <f>Temperature!D18</f>
        <v>11</v>
      </c>
      <c r="I18" s="23">
        <f>Temperature!E18</f>
        <v>14</v>
      </c>
      <c r="J18" s="23">
        <f>Temperature!F18</f>
        <v>20</v>
      </c>
      <c r="K18" s="23">
        <f>Temperature!G18</f>
        <v>21</v>
      </c>
      <c r="L18" s="23">
        <f>Temperature!H18</f>
        <v>22</v>
      </c>
      <c r="M18" s="23">
        <f>Temperature!I18</f>
        <v>22</v>
      </c>
      <c r="N18" s="23">
        <f>Temperature!J18</f>
        <v>23</v>
      </c>
      <c r="O18" s="23">
        <f>Temperature!K18</f>
        <v>22</v>
      </c>
      <c r="P18" s="23">
        <f>Temperature!L18</f>
        <v>25</v>
      </c>
      <c r="Q18" s="23">
        <f>Temperature!M18</f>
        <v>25</v>
      </c>
      <c r="R18" s="23">
        <f>Temperature!N18</f>
        <v>20</v>
      </c>
      <c r="S18" s="23" t="str">
        <f>Temperature!O18</f>
        <v/>
      </c>
      <c r="T18" s="23" t="str">
        <f>Temperature!P18</f>
        <v/>
      </c>
      <c r="U18" s="23" t="str">
        <f>Temperature!Q18</f>
        <v/>
      </c>
      <c r="V18" t="str">
        <f>'E. coli'!S18</f>
        <v>Good</v>
      </c>
      <c r="W18" s="2">
        <f>'E. coli'!B18</f>
        <v>110.2437682119503</v>
      </c>
      <c r="X18" s="23">
        <f>'E. coli'!C18</f>
        <v>298.7</v>
      </c>
      <c r="Y18" s="23">
        <f>'E. coli'!D18</f>
        <v>145.5</v>
      </c>
      <c r="Z18" s="23">
        <f>'E. coli'!E18</f>
        <v>870.4</v>
      </c>
      <c r="AA18" s="23">
        <f>'E. coli'!F18</f>
        <v>83.6</v>
      </c>
      <c r="AB18" s="23">
        <f>'E. coli'!G18</f>
        <v>1011.2</v>
      </c>
      <c r="AC18" s="23">
        <f>'E. coli'!H18</f>
        <v>86.7</v>
      </c>
      <c r="AD18" s="23">
        <f>'E. coli'!I18</f>
        <v>51.2</v>
      </c>
      <c r="AE18" s="23">
        <f>'E. coli'!J18</f>
        <v>15.3</v>
      </c>
      <c r="AF18" s="23">
        <f>'E. coli'!K18</f>
        <v>17.399999999999999</v>
      </c>
      <c r="AG18" s="23">
        <f>'E. coli'!L18</f>
        <v>72.400000000000006</v>
      </c>
      <c r="AH18" s="23">
        <f>'E. coli'!M18</f>
        <v>160.69999999999999</v>
      </c>
      <c r="AI18" s="23">
        <f>'E. coli'!N18</f>
        <v>73.3</v>
      </c>
      <c r="AJ18" s="23" t="str">
        <f>'E. coli'!O18</f>
        <v/>
      </c>
      <c r="AK18" s="23" t="str">
        <f>'E. coli'!P18</f>
        <v/>
      </c>
      <c r="AL18" s="23" t="str">
        <f>'E. coli'!Q18</f>
        <v/>
      </c>
      <c r="AM18" t="str">
        <f>Turbidity!T18</f>
        <v>Fair</v>
      </c>
      <c r="AN18" s="2">
        <f>Turbidity!B18</f>
        <v>15.340000000000002</v>
      </c>
      <c r="AO18" s="23">
        <f>Turbidity!C18</f>
        <v>27.5</v>
      </c>
      <c r="AP18" s="23">
        <f>Turbidity!D18</f>
        <v>2.9</v>
      </c>
      <c r="AQ18" s="23">
        <f>Turbidity!E18</f>
        <v>8.44</v>
      </c>
      <c r="AR18" s="23">
        <f>Turbidity!F18</f>
        <v>1.63</v>
      </c>
      <c r="AS18" s="23">
        <f>Turbidity!G18</f>
        <v>8.0500000000000007</v>
      </c>
      <c r="AT18" s="23">
        <f>Turbidity!H18</f>
        <v>1.65</v>
      </c>
      <c r="AU18" s="23">
        <f>Turbidity!I18</f>
        <v>121</v>
      </c>
      <c r="AV18" s="23">
        <f>Turbidity!J18</f>
        <v>1.77</v>
      </c>
      <c r="AW18" s="23">
        <f>Turbidity!K18</f>
        <v>2.06</v>
      </c>
      <c r="AX18" s="23">
        <f>Turbidity!L18</f>
        <v>2.88</v>
      </c>
      <c r="AY18" s="23">
        <f>Turbidity!M18</f>
        <v>4.12</v>
      </c>
      <c r="AZ18" s="23">
        <f>Turbidity!N18</f>
        <v>2.08</v>
      </c>
      <c r="BA18" s="23" t="str">
        <f>Turbidity!O18</f>
        <v/>
      </c>
      <c r="BB18" s="23" t="str">
        <f>Turbidity!P18</f>
        <v/>
      </c>
      <c r="BC18" s="23" t="str">
        <f>Turbidity!Q18</f>
        <v/>
      </c>
      <c r="BD18" t="str">
        <f>Chloride!T18</f>
        <v>Poor</v>
      </c>
      <c r="BE18" s="2">
        <f>Chloride!B18</f>
        <v>354.71204999999992</v>
      </c>
      <c r="BF18" s="23">
        <f>Chloride!C18</f>
        <v>366.02589999999998</v>
      </c>
      <c r="BG18" s="23">
        <f>Chloride!D18</f>
        <v>375.49169999999998</v>
      </c>
      <c r="BH18" s="23">
        <f>Chloride!E18</f>
        <v>262.07</v>
      </c>
      <c r="BI18" s="23">
        <f>Chloride!F18</f>
        <v>346.31290000000001</v>
      </c>
      <c r="BJ18" s="23">
        <f>Chloride!G18</f>
        <v>241.43809999999999</v>
      </c>
      <c r="BK18" s="23">
        <f>Chloride!H18</f>
        <v>374.1583</v>
      </c>
      <c r="BL18" s="23">
        <f>Chloride!I18</f>
        <v>246.15309999999999</v>
      </c>
      <c r="BM18" s="23">
        <f>Chloride!J18</f>
        <v>366.34429999999998</v>
      </c>
      <c r="BN18" s="23">
        <f>Chloride!K18</f>
        <v>456.31619999999998</v>
      </c>
      <c r="BO18" s="23">
        <f>Chloride!L18</f>
        <v>389.029</v>
      </c>
      <c r="BP18" s="23">
        <f>Chloride!M18</f>
        <v>345.15910000000002</v>
      </c>
      <c r="BQ18" s="23">
        <f>Chloride!N18</f>
        <v>488.04599999999999</v>
      </c>
      <c r="BR18" s="23" t="str">
        <f>Chloride!O18</f>
        <v/>
      </c>
      <c r="BS18" s="23" t="str">
        <f>Chloride!P18</f>
        <v/>
      </c>
      <c r="BT18" s="23" t="str">
        <f>Chloride!Q18</f>
        <v/>
      </c>
      <c r="BU18" t="str">
        <f>Phosphate!T18</f>
        <v>Poor</v>
      </c>
      <c r="BV18" s="2">
        <f>Phosphate!B18</f>
        <v>0.16691999999999999</v>
      </c>
      <c r="BW18" s="23">
        <f>Phosphate!C18</f>
        <v>8.5830000000000004E-2</v>
      </c>
      <c r="BX18" s="23">
        <f>Phosphate!D18</f>
        <v>9.6100000000000005E-2</v>
      </c>
      <c r="BY18" s="23">
        <f>Phosphate!E18</f>
        <v>0.10324999999999999</v>
      </c>
      <c r="BZ18" s="23">
        <f>Phosphate!F18</f>
        <v>8.7550000000000003E-2</v>
      </c>
      <c r="CA18" s="23">
        <f>Phosphate!G18</f>
        <v>0.14143</v>
      </c>
      <c r="CB18" s="23">
        <f>Phosphate!H18</f>
        <v>0.17832000000000001</v>
      </c>
      <c r="CC18" s="23">
        <f>Phosphate!I18</f>
        <v>0.17058999999999999</v>
      </c>
      <c r="CD18" s="23">
        <f>Phosphate!J18</f>
        <v>0.23332</v>
      </c>
      <c r="CE18" s="23">
        <f>Phosphate!K18</f>
        <v>0.26860000000000001</v>
      </c>
      <c r="CF18" s="23">
        <f>Phosphate!L18</f>
        <v>0.18959000000000001</v>
      </c>
      <c r="CG18" s="23">
        <f>Phosphate!M18</f>
        <v>0.12056</v>
      </c>
      <c r="CH18" s="23">
        <f>Phosphate!N18</f>
        <v>0.32790000000000002</v>
      </c>
      <c r="CI18" s="23" t="str">
        <f>Phosphate!O18</f>
        <v/>
      </c>
      <c r="CJ18" s="23" t="str">
        <f>Phosphate!P18</f>
        <v/>
      </c>
      <c r="CK18" s="23" t="str">
        <f>Phosphate!Q18</f>
        <v/>
      </c>
      <c r="CL18" t="str">
        <f>Nitrate!T18</f>
        <v>Excellent</v>
      </c>
      <c r="CM18" s="2">
        <f>Nitrate!B18</f>
        <v>0.57111533083333321</v>
      </c>
      <c r="CN18" s="23">
        <f>Nitrate!C18</f>
        <v>0.99355817000000002</v>
      </c>
      <c r="CO18" s="23">
        <f>Nitrate!D18</f>
        <v>0.90673209999999993</v>
      </c>
      <c r="CP18" s="23">
        <f>Nitrate!E18</f>
        <v>0.61629944000000003</v>
      </c>
      <c r="CQ18" s="23">
        <f>Nitrate!F18</f>
        <v>0.51000921999999993</v>
      </c>
      <c r="CR18" s="23">
        <f>Nitrate!G18</f>
        <v>0.36394979999999999</v>
      </c>
      <c r="CS18" s="23">
        <f>Nitrate!H18</f>
        <v>0.53156371000000002</v>
      </c>
      <c r="CT18" s="23">
        <f>Nitrate!I18</f>
        <v>0.16258761999999999</v>
      </c>
      <c r="CU18" s="23">
        <f>Nitrate!J18</f>
        <v>0.64647979999999994</v>
      </c>
      <c r="CV18" s="23">
        <f>Nitrate!K18</f>
        <v>0.19110304000000003</v>
      </c>
      <c r="CW18" s="23">
        <f>Nitrate!L18</f>
        <v>0.60385663000000001</v>
      </c>
      <c r="CX18" s="23">
        <f>Nitrate!M18</f>
        <v>0.48237436</v>
      </c>
      <c r="CY18" s="23">
        <f>Nitrate!N18</f>
        <v>0.84487008000000008</v>
      </c>
      <c r="CZ18" s="23" t="str">
        <f>Nitrate!O18</f>
        <v/>
      </c>
      <c r="DA18" s="23" t="str">
        <f>Nitrate!P18</f>
        <v/>
      </c>
      <c r="DB18" s="23" t="str">
        <f>Nitrate!Q18</f>
        <v/>
      </c>
      <c r="DC18" s="2" t="str">
        <f>Phycocyanin!R18</f>
        <v/>
      </c>
      <c r="DD18" s="27" t="str">
        <f>Phycocyanin!$B18</f>
        <v/>
      </c>
      <c r="DE18" s="23" t="str">
        <f>Phycocyanin!C18</f>
        <v/>
      </c>
      <c r="DF18" s="23" t="str">
        <f>Phycocyanin!D18</f>
        <v/>
      </c>
      <c r="DG18" s="23" t="str">
        <f>Phycocyanin!E18</f>
        <v/>
      </c>
      <c r="DH18" s="23" t="str">
        <f>Phycocyanin!F18</f>
        <v/>
      </c>
      <c r="DI18" s="23" t="str">
        <f>Phycocyanin!G18</f>
        <v/>
      </c>
      <c r="DJ18" s="23" t="str">
        <f>Phycocyanin!H18</f>
        <v/>
      </c>
      <c r="DK18" s="23" t="str">
        <f>Phycocyanin!I18</f>
        <v/>
      </c>
      <c r="DL18" s="23" t="str">
        <f>Phycocyanin!J18</f>
        <v/>
      </c>
      <c r="DM18" s="23" t="str">
        <f>Phycocyanin!K18</f>
        <v/>
      </c>
      <c r="DN18" s="23" t="str">
        <f>Phycocyanin!L18</f>
        <v/>
      </c>
      <c r="DO18" s="23" t="str">
        <f>Phycocyanin!M18</f>
        <v/>
      </c>
      <c r="DP18" s="23" t="str">
        <f>Phycocyanin!N18</f>
        <v/>
      </c>
      <c r="DQ18" s="23" t="str">
        <f>Phycocyanin!O18</f>
        <v/>
      </c>
      <c r="DR18" s="23" t="str">
        <f>Phycocyanin!P18</f>
        <v/>
      </c>
      <c r="DS18" s="23" t="str">
        <f>Phycocyanin!Q18</f>
        <v/>
      </c>
      <c r="DT18" s="19" t="str">
        <f>TRIM(_xlfn.XLOOKUP(A18, '[1]Site_GPS-Coordinates'!$A:$A, '[1]Site_GPS-Coordinates'!$B:$B))</f>
        <v>40.41603</v>
      </c>
      <c r="DU18" t="str">
        <f>TRIM(_xlfn.XLOOKUP(A18, '[1]Site_GPS-Coordinates'!$A:$A, '[1]Site_GPS-Coordinates'!$C:$C))</f>
        <v>-74.64303</v>
      </c>
    </row>
    <row r="19" spans="1:125">
      <c r="A19" s="3" t="s">
        <v>22</v>
      </c>
      <c r="B19" t="s">
        <v>270</v>
      </c>
      <c r="C19" s="27" cm="1">
        <f t="array" ref="C19">IFERROR(MAX(_xlfn._xlws.FILTER([1]SURVEY123!$J:$J,[1]SURVEY123!$L:$L=A19)),"NA")</f>
        <v>45872.666666666664</v>
      </c>
      <c r="D19">
        <f t="shared" si="1"/>
        <v>7</v>
      </c>
      <c r="E19" t="str">
        <f>Temperature!T19</f>
        <v>Excellent</v>
      </c>
      <c r="F19">
        <f>Temperature!B19</f>
        <v>21.714285714285715</v>
      </c>
      <c r="G19" s="23" t="str">
        <f>Temperature!C19</f>
        <v/>
      </c>
      <c r="H19" s="23" t="str">
        <f>Temperature!D19</f>
        <v/>
      </c>
      <c r="I19" s="23" t="str">
        <f>Temperature!E19</f>
        <v/>
      </c>
      <c r="J19" s="23" t="str">
        <f>Temperature!F19</f>
        <v/>
      </c>
      <c r="K19" s="23" t="str">
        <f>Temperature!G19</f>
        <v/>
      </c>
      <c r="L19" s="23">
        <f>Temperature!H19</f>
        <v>22</v>
      </c>
      <c r="M19" s="23">
        <f>Temperature!I19</f>
        <v>23</v>
      </c>
      <c r="N19" s="23">
        <f>Temperature!J19</f>
        <v>21</v>
      </c>
      <c r="O19" s="23">
        <f>Temperature!K19</f>
        <v>23</v>
      </c>
      <c r="P19" s="23">
        <f>Temperature!L19</f>
        <v>22</v>
      </c>
      <c r="Q19" s="23">
        <f>Temperature!M19</f>
        <v>22</v>
      </c>
      <c r="R19" s="23">
        <f>Temperature!N19</f>
        <v>19</v>
      </c>
      <c r="S19" s="23" t="str">
        <f>Temperature!O19</f>
        <v/>
      </c>
      <c r="T19" s="23" t="str">
        <f>Temperature!P19</f>
        <v/>
      </c>
      <c r="U19" s="23" t="str">
        <f>Temperature!Q19</f>
        <v/>
      </c>
      <c r="V19" t="str">
        <f>'E. coli'!S19</f>
        <v>Fair</v>
      </c>
      <c r="W19" s="2">
        <f>'E. coli'!B19</f>
        <v>142.26349574710636</v>
      </c>
      <c r="X19" s="23" t="str">
        <f>'E. coli'!C19</f>
        <v/>
      </c>
      <c r="Y19" s="23" t="str">
        <f>'E. coli'!D19</f>
        <v/>
      </c>
      <c r="Z19" s="23" t="str">
        <f>'E. coli'!E19</f>
        <v/>
      </c>
      <c r="AA19" s="23" t="str">
        <f>'E. coli'!F19</f>
        <v/>
      </c>
      <c r="AB19" s="23" t="str">
        <f>'E. coli'!G19</f>
        <v/>
      </c>
      <c r="AC19" s="23">
        <f>'E. coli'!H19</f>
        <v>209.8</v>
      </c>
      <c r="AD19" s="23">
        <f>'E. coli'!I19</f>
        <v>179.3</v>
      </c>
      <c r="AE19" s="23">
        <f>'E. coli'!J19</f>
        <v>52</v>
      </c>
      <c r="AF19" s="23">
        <f>'E. coli'!K19</f>
        <v>66.900000000000006</v>
      </c>
      <c r="AG19" s="23">
        <f>'E. coli'!L19</f>
        <v>157.6</v>
      </c>
      <c r="AH19" s="23">
        <f>'E. coli'!M19</f>
        <v>365.4</v>
      </c>
      <c r="AI19" s="23">
        <f>'E. coli'!N19</f>
        <v>156.5</v>
      </c>
      <c r="AJ19" s="23" t="str">
        <f>'E. coli'!O19</f>
        <v/>
      </c>
      <c r="AK19" s="23" t="str">
        <f>'E. coli'!P19</f>
        <v/>
      </c>
      <c r="AL19" s="23" t="str">
        <f>'E. coli'!Q19</f>
        <v/>
      </c>
      <c r="AM19" t="str">
        <f>Turbidity!T19</f>
        <v>Excellent</v>
      </c>
      <c r="AN19" s="2">
        <f>Turbidity!B19</f>
        <v>2.04</v>
      </c>
      <c r="AO19" s="23" t="str">
        <f>Turbidity!C19</f>
        <v/>
      </c>
      <c r="AP19" s="23" t="str">
        <f>Turbidity!D19</f>
        <v/>
      </c>
      <c r="AQ19" s="23" t="str">
        <f>Turbidity!E19</f>
        <v/>
      </c>
      <c r="AR19" s="23" t="str">
        <f>Turbidity!F19</f>
        <v/>
      </c>
      <c r="AS19" s="23" t="str">
        <f>Turbidity!G19</f>
        <v/>
      </c>
      <c r="AT19" s="23">
        <f>Turbidity!H19</f>
        <v>1.55</v>
      </c>
      <c r="AU19" s="23">
        <f>Turbidity!I19</f>
        <v>3.21</v>
      </c>
      <c r="AV19" s="23">
        <f>Turbidity!J19</f>
        <v>1.65</v>
      </c>
      <c r="AW19" s="23">
        <f>Turbidity!K19</f>
        <v>1.65</v>
      </c>
      <c r="AX19" s="23">
        <f>Turbidity!L19</f>
        <v>2.56</v>
      </c>
      <c r="AY19" s="23">
        <f>Turbidity!M19</f>
        <v>2.65</v>
      </c>
      <c r="AZ19" s="23">
        <f>Turbidity!N19</f>
        <v>1.01</v>
      </c>
      <c r="BA19" s="23" t="str">
        <f>Turbidity!O19</f>
        <v/>
      </c>
      <c r="BB19" s="23" t="str">
        <f>Turbidity!P19</f>
        <v/>
      </c>
      <c r="BC19" s="23" t="str">
        <f>Turbidity!Q19</f>
        <v/>
      </c>
      <c r="BD19" t="str">
        <f>Chloride!T19</f>
        <v>Poor</v>
      </c>
      <c r="BE19" s="2">
        <f>Chloride!B19</f>
        <v>288.19442857142855</v>
      </c>
      <c r="BF19" s="23" t="str">
        <f>Chloride!C19</f>
        <v/>
      </c>
      <c r="BG19" s="23" t="str">
        <f>Chloride!D19</f>
        <v/>
      </c>
      <c r="BH19" s="23" t="str">
        <f>Chloride!E19</f>
        <v/>
      </c>
      <c r="BI19" s="23" t="str">
        <f>Chloride!F19</f>
        <v/>
      </c>
      <c r="BJ19" s="23" t="str">
        <f>Chloride!G19</f>
        <v/>
      </c>
      <c r="BK19" s="23">
        <f>Chloride!H19</f>
        <v>283.88560000000001</v>
      </c>
      <c r="BL19" s="23">
        <f>Chloride!I19</f>
        <v>358.8655</v>
      </c>
      <c r="BM19" s="23">
        <f>Chloride!J19</f>
        <v>287.73559999999998</v>
      </c>
      <c r="BN19" s="23">
        <f>Chloride!K19</f>
        <v>331.88310000000001</v>
      </c>
      <c r="BO19" s="23">
        <f>Chloride!L19</f>
        <v>280.21969999999999</v>
      </c>
      <c r="BP19" s="23">
        <f>Chloride!M19</f>
        <v>134.90440000000001</v>
      </c>
      <c r="BQ19" s="23">
        <f>Chloride!N19</f>
        <v>339.86709999999999</v>
      </c>
      <c r="BR19" s="23" t="str">
        <f>Chloride!O19</f>
        <v/>
      </c>
      <c r="BS19" s="23" t="str">
        <f>Chloride!P19</f>
        <v/>
      </c>
      <c r="BT19" s="23" t="str">
        <f>Chloride!Q19</f>
        <v/>
      </c>
      <c r="BU19" t="str">
        <f>Phosphate!T19</f>
        <v>Fair</v>
      </c>
      <c r="BV19" s="2">
        <f>Phosphate!B19</f>
        <v>6.6532857142857144E-2</v>
      </c>
      <c r="BW19" s="23" t="str">
        <f>Phosphate!C19</f>
        <v/>
      </c>
      <c r="BX19" s="23" t="str">
        <f>Phosphate!D19</f>
        <v/>
      </c>
      <c r="BY19" s="23" t="str">
        <f>Phosphate!E19</f>
        <v/>
      </c>
      <c r="BZ19" s="23" t="str">
        <f>Phosphate!F19</f>
        <v/>
      </c>
      <c r="CA19" s="23" t="str">
        <f>Phosphate!G19</f>
        <v/>
      </c>
      <c r="CB19" s="23">
        <f>Phosphate!H19</f>
        <v>6.1510000000000002E-2</v>
      </c>
      <c r="CC19" s="23">
        <f>Phosphate!I19</f>
        <v>7.4079999999999993E-2</v>
      </c>
      <c r="CD19" s="23">
        <f>Phosphate!J19</f>
        <v>0.10222000000000001</v>
      </c>
      <c r="CE19" s="23">
        <f>Phosphate!K19</f>
        <v>7.8289999999999998E-2</v>
      </c>
      <c r="CF19" s="23">
        <f>Phosphate!L19</f>
        <v>7.7289999999999998E-2</v>
      </c>
      <c r="CG19" s="23">
        <f>Phosphate!M19</f>
        <v>1.159E-2</v>
      </c>
      <c r="CH19" s="23">
        <f>Phosphate!N19</f>
        <v>6.0749999999999998E-2</v>
      </c>
      <c r="CI19" s="23" t="str">
        <f>Phosphate!O19</f>
        <v/>
      </c>
      <c r="CJ19" s="23" t="str">
        <f>Phosphate!P19</f>
        <v/>
      </c>
      <c r="CK19" s="23" t="str">
        <f>Phosphate!Q19</f>
        <v/>
      </c>
      <c r="CL19" t="str">
        <f>Nitrate!T19</f>
        <v>Excellent</v>
      </c>
      <c r="CM19" s="2">
        <f>Nitrate!B19</f>
        <v>0.37562995571428576</v>
      </c>
      <c r="CN19" s="23" t="str">
        <f>Nitrate!C19</f>
        <v/>
      </c>
      <c r="CO19" s="23" t="str">
        <f>Nitrate!D19</f>
        <v/>
      </c>
      <c r="CP19" s="23" t="str">
        <f>Nitrate!E19</f>
        <v/>
      </c>
      <c r="CQ19" s="23" t="str">
        <f>Nitrate!F19</f>
        <v/>
      </c>
      <c r="CR19" s="23" t="str">
        <f>Nitrate!G19</f>
        <v/>
      </c>
      <c r="CS19" s="23">
        <f>Nitrate!H19</f>
        <v>0.48126895999999997</v>
      </c>
      <c r="CT19" s="23">
        <f>Nitrate!I19</f>
        <v>0.45392480000000002</v>
      </c>
      <c r="CU19" s="23">
        <f>Nitrate!J19</f>
        <v>0.44641579999999997</v>
      </c>
      <c r="CV19" s="23">
        <f>Nitrate!K19</f>
        <v>0.45696150000000002</v>
      </c>
      <c r="CW19" s="23">
        <f>Nitrate!L19</f>
        <v>0.43234460000000002</v>
      </c>
      <c r="CX19" s="23">
        <f>Nitrate!M19</f>
        <v>1.657631E-2</v>
      </c>
      <c r="CY19" s="23">
        <f>Nitrate!N19</f>
        <v>0.34191772000000004</v>
      </c>
      <c r="CZ19" s="23" t="str">
        <f>Nitrate!O19</f>
        <v/>
      </c>
      <c r="DA19" s="23" t="str">
        <f>Nitrate!P19</f>
        <v/>
      </c>
      <c r="DB19" s="23" t="str">
        <f>Nitrate!Q19</f>
        <v/>
      </c>
      <c r="DC19" s="2" t="str">
        <f>Phycocyanin!R19</f>
        <v/>
      </c>
      <c r="DD19" s="27" t="str">
        <f>Phycocyanin!$B19</f>
        <v/>
      </c>
      <c r="DE19" s="23" t="str">
        <f>Phycocyanin!C19</f>
        <v/>
      </c>
      <c r="DF19" s="23" t="str">
        <f>Phycocyanin!D19</f>
        <v/>
      </c>
      <c r="DG19" s="23" t="str">
        <f>Phycocyanin!E19</f>
        <v/>
      </c>
      <c r="DH19" s="23" t="str">
        <f>Phycocyanin!F19</f>
        <v/>
      </c>
      <c r="DI19" s="23" t="str">
        <f>Phycocyanin!G19</f>
        <v/>
      </c>
      <c r="DJ19" s="23" t="str">
        <f>Phycocyanin!H19</f>
        <v/>
      </c>
      <c r="DK19" s="23" t="str">
        <f>Phycocyanin!I19</f>
        <v/>
      </c>
      <c r="DL19" s="23" t="str">
        <f>Phycocyanin!J19</f>
        <v/>
      </c>
      <c r="DM19" s="23" t="str">
        <f>Phycocyanin!K19</f>
        <v/>
      </c>
      <c r="DN19" s="23" t="str">
        <f>Phycocyanin!L19</f>
        <v/>
      </c>
      <c r="DO19" s="23" t="str">
        <f>Phycocyanin!M19</f>
        <v/>
      </c>
      <c r="DP19" s="23" t="str">
        <f>Phycocyanin!N19</f>
        <v/>
      </c>
      <c r="DQ19" s="23" t="str">
        <f>Phycocyanin!O19</f>
        <v/>
      </c>
      <c r="DR19" s="23" t="str">
        <f>Phycocyanin!P19</f>
        <v/>
      </c>
      <c r="DS19" s="23" t="str">
        <f>Phycocyanin!Q19</f>
        <v/>
      </c>
      <c r="DT19" s="19" t="str">
        <f>TRIM(_xlfn.XLOOKUP(A19, '[1]Site_GPS-Coordinates'!$A:$A, '[1]Site_GPS-Coordinates'!$B:$B))</f>
        <v>40.384418</v>
      </c>
      <c r="DU19" t="str">
        <f>TRIM(_xlfn.XLOOKUP(A19, '[1]Site_GPS-Coordinates'!$A:$A, '[1]Site_GPS-Coordinates'!$C:$C))</f>
        <v>-74.740618</v>
      </c>
    </row>
    <row r="20" spans="1:125">
      <c r="A20" s="3" t="s">
        <v>23</v>
      </c>
      <c r="B20" t="s">
        <v>270</v>
      </c>
      <c r="C20" s="27" cm="1">
        <f t="array" ref="C20">IFERROR(MAX(_xlfn._xlws.FILTER([1]SURVEY123!$J:$J,[1]SURVEY123!$L:$L=A20)),"NA")</f>
        <v>45858.666666666664</v>
      </c>
      <c r="D20">
        <f t="shared" si="1"/>
        <v>5</v>
      </c>
      <c r="E20" t="str">
        <f>Temperature!T20</f>
        <v>Excellent</v>
      </c>
      <c r="F20">
        <f>Temperature!B20</f>
        <v>21.4</v>
      </c>
      <c r="G20" s="23" t="str">
        <f>Temperature!C20</f>
        <v/>
      </c>
      <c r="H20" s="23" t="str">
        <f>Temperature!D20</f>
        <v/>
      </c>
      <c r="I20" s="23" t="str">
        <f>Temperature!E20</f>
        <v/>
      </c>
      <c r="J20" s="23" t="str">
        <f>Temperature!F20</f>
        <v/>
      </c>
      <c r="K20" s="23" t="str">
        <f>Temperature!G20</f>
        <v/>
      </c>
      <c r="L20" s="23">
        <f>Temperature!H20</f>
        <v>18</v>
      </c>
      <c r="M20" s="23">
        <f>Temperature!I20</f>
        <v>23</v>
      </c>
      <c r="N20" s="23">
        <f>Temperature!J20</f>
        <v>21</v>
      </c>
      <c r="O20" s="23">
        <f>Temperature!K20</f>
        <v>24</v>
      </c>
      <c r="P20" s="23">
        <f>Temperature!L20</f>
        <v>21</v>
      </c>
      <c r="Q20" s="23" t="str">
        <f>Temperature!M20</f>
        <v/>
      </c>
      <c r="R20" s="23" t="str">
        <f>Temperature!N20</f>
        <v/>
      </c>
      <c r="S20" s="23" t="str">
        <f>Temperature!O20</f>
        <v/>
      </c>
      <c r="T20" s="23" t="str">
        <f>Temperature!P20</f>
        <v/>
      </c>
      <c r="U20" s="23" t="str">
        <f>Temperature!Q20</f>
        <v/>
      </c>
      <c r="V20" t="str">
        <f>'E. coli'!S20</f>
        <v>Poor</v>
      </c>
      <c r="W20" s="2">
        <f>'E. coli'!B20</f>
        <v>587.30774961224154</v>
      </c>
      <c r="X20" s="23" t="str">
        <f>'E. coli'!C20</f>
        <v/>
      </c>
      <c r="Y20" s="23" t="str">
        <f>'E. coli'!D20</f>
        <v/>
      </c>
      <c r="Z20" s="23" t="str">
        <f>'E. coli'!E20</f>
        <v/>
      </c>
      <c r="AA20" s="23" t="str">
        <f>'E. coli'!F20</f>
        <v/>
      </c>
      <c r="AB20" s="23" t="str">
        <f>'E. coli'!G20</f>
        <v/>
      </c>
      <c r="AC20" s="23">
        <f>'E. coli'!H20</f>
        <v>2500</v>
      </c>
      <c r="AD20" s="23">
        <f>'E. coli'!I20</f>
        <v>49.5</v>
      </c>
      <c r="AE20" s="23">
        <f>'E. coli'!J20</f>
        <v>1413.6</v>
      </c>
      <c r="AF20" s="23">
        <f>'E. coli'!K20</f>
        <v>1986.3</v>
      </c>
      <c r="AG20" s="23">
        <f>'E. coli'!L20</f>
        <v>201.1</v>
      </c>
      <c r="AH20" s="23" t="str">
        <f>'E. coli'!M20</f>
        <v/>
      </c>
      <c r="AI20" s="23" t="str">
        <f>'E. coli'!N20</f>
        <v/>
      </c>
      <c r="AJ20" s="23" t="str">
        <f>'E. coli'!O20</f>
        <v/>
      </c>
      <c r="AK20" s="23" t="str">
        <f>'E. coli'!P20</f>
        <v/>
      </c>
      <c r="AL20" s="23" t="str">
        <f>'E. coli'!Q20</f>
        <v/>
      </c>
      <c r="AM20" t="str">
        <f>Turbidity!T20</f>
        <v>Excellent</v>
      </c>
      <c r="AN20" s="2">
        <f>Turbidity!B20</f>
        <v>1.39</v>
      </c>
      <c r="AO20" s="23" t="str">
        <f>Turbidity!C20</f>
        <v/>
      </c>
      <c r="AP20" s="23" t="str">
        <f>Turbidity!D20</f>
        <v/>
      </c>
      <c r="AQ20" s="23" t="str">
        <f>Turbidity!E20</f>
        <v/>
      </c>
      <c r="AR20" s="23" t="str">
        <f>Turbidity!F20</f>
        <v/>
      </c>
      <c r="AS20" s="23" t="str">
        <f>Turbidity!G20</f>
        <v/>
      </c>
      <c r="AT20" s="23">
        <f>Turbidity!H20</f>
        <v>0.91</v>
      </c>
      <c r="AU20" s="23">
        <f>Turbidity!I20</f>
        <v>1.57</v>
      </c>
      <c r="AV20" s="23">
        <f>Turbidity!J20</f>
        <v>1.21</v>
      </c>
      <c r="AW20" s="23">
        <f>Turbidity!K20</f>
        <v>1.28</v>
      </c>
      <c r="AX20" s="23">
        <f>Turbidity!L20</f>
        <v>1.98</v>
      </c>
      <c r="AY20" s="23" t="str">
        <f>Turbidity!M20</f>
        <v/>
      </c>
      <c r="AZ20" s="23" t="str">
        <f>Turbidity!N20</f>
        <v/>
      </c>
      <c r="BA20" s="23" t="str">
        <f>Turbidity!O20</f>
        <v/>
      </c>
      <c r="BB20" s="23" t="str">
        <f>Turbidity!P20</f>
        <v/>
      </c>
      <c r="BC20" s="23" t="str">
        <f>Turbidity!Q20</f>
        <v/>
      </c>
      <c r="BD20" t="str">
        <f>Chloride!T20</f>
        <v>Poor</v>
      </c>
      <c r="BE20" s="2">
        <f>Chloride!B20</f>
        <v>645.65700000000004</v>
      </c>
      <c r="BF20" s="23" t="str">
        <f>Chloride!C20</f>
        <v/>
      </c>
      <c r="BG20" s="23" t="str">
        <f>Chloride!D20</f>
        <v/>
      </c>
      <c r="BH20" s="23" t="str">
        <f>Chloride!E20</f>
        <v/>
      </c>
      <c r="BI20" s="23" t="str">
        <f>Chloride!F20</f>
        <v/>
      </c>
      <c r="BJ20" s="23" t="str">
        <f>Chloride!G20</f>
        <v/>
      </c>
      <c r="BK20" s="23">
        <f>Chloride!H20</f>
        <v>555.46029999999996</v>
      </c>
      <c r="BL20" s="23">
        <f>Chloride!I20</f>
        <v>669.38699999999994</v>
      </c>
      <c r="BM20" s="23">
        <f>Chloride!J20</f>
        <v>642.39459999999997</v>
      </c>
      <c r="BN20" s="23">
        <f>Chloride!K20</f>
        <v>715.33780000000002</v>
      </c>
      <c r="BO20" s="23">
        <f>Chloride!L20</f>
        <v>645.70529999999997</v>
      </c>
      <c r="BP20" s="23" t="str">
        <f>Chloride!M20</f>
        <v/>
      </c>
      <c r="BQ20" s="23" t="str">
        <f>Chloride!N20</f>
        <v/>
      </c>
      <c r="BR20" s="23" t="str">
        <f>Chloride!O20</f>
        <v/>
      </c>
      <c r="BS20" s="23" t="str">
        <f>Chloride!P20</f>
        <v/>
      </c>
      <c r="BT20" s="23" t="str">
        <f>Chloride!Q20</f>
        <v/>
      </c>
      <c r="BU20" t="str">
        <f>Phosphate!T20</f>
        <v>Poor</v>
      </c>
      <c r="BV20" s="2">
        <f>Phosphate!B20</f>
        <v>0.201378</v>
      </c>
      <c r="BW20" s="23" t="str">
        <f>Phosphate!C20</f>
        <v/>
      </c>
      <c r="BX20" s="23" t="str">
        <f>Phosphate!D20</f>
        <v/>
      </c>
      <c r="BY20" s="23" t="str">
        <f>Phosphate!E20</f>
        <v/>
      </c>
      <c r="BZ20" s="23" t="str">
        <f>Phosphate!F20</f>
        <v/>
      </c>
      <c r="CA20" s="23" t="str">
        <f>Phosphate!G20</f>
        <v/>
      </c>
      <c r="CB20" s="23">
        <f>Phosphate!H20</f>
        <v>0.1119</v>
      </c>
      <c r="CC20" s="23">
        <f>Phosphate!I20</f>
        <v>0.17100000000000001</v>
      </c>
      <c r="CD20" s="23">
        <f>Phosphate!J20</f>
        <v>0.2225</v>
      </c>
      <c r="CE20" s="23">
        <f>Phosphate!K20</f>
        <v>0.32668999999999998</v>
      </c>
      <c r="CF20" s="23">
        <f>Phosphate!L20</f>
        <v>0.17480000000000001</v>
      </c>
      <c r="CG20" s="23" t="str">
        <f>Phosphate!M20</f>
        <v/>
      </c>
      <c r="CH20" s="23" t="str">
        <f>Phosphate!N20</f>
        <v/>
      </c>
      <c r="CI20" s="23" t="str">
        <f>Phosphate!O20</f>
        <v/>
      </c>
      <c r="CJ20" s="23" t="str">
        <f>Phosphate!P20</f>
        <v/>
      </c>
      <c r="CK20" s="23" t="str">
        <f>Phosphate!Q20</f>
        <v/>
      </c>
      <c r="CL20" t="str">
        <f>Nitrate!T20</f>
        <v>Excellent</v>
      </c>
      <c r="CM20" s="2">
        <f>Nitrate!B20</f>
        <v>1.1257254240000001</v>
      </c>
      <c r="CN20" s="23" t="str">
        <f>Nitrate!C20</f>
        <v/>
      </c>
      <c r="CO20" s="23" t="str">
        <f>Nitrate!D20</f>
        <v/>
      </c>
      <c r="CP20" s="23" t="str">
        <f>Nitrate!E20</f>
        <v/>
      </c>
      <c r="CQ20" s="23" t="str">
        <f>Nitrate!F20</f>
        <v/>
      </c>
      <c r="CR20" s="23" t="str">
        <f>Nitrate!G20</f>
        <v/>
      </c>
      <c r="CS20" s="23">
        <f>Nitrate!H20</f>
        <v>1.3712126900000001</v>
      </c>
      <c r="CT20" s="23">
        <f>Nitrate!I20</f>
        <v>0.95862758000000003</v>
      </c>
      <c r="CU20" s="23">
        <f>Nitrate!J20</f>
        <v>1.37668181</v>
      </c>
      <c r="CV20" s="23">
        <f>Nitrate!K20</f>
        <v>0.89018503999999998</v>
      </c>
      <c r="CW20" s="23">
        <f>Nitrate!L20</f>
        <v>1.0319200000000002</v>
      </c>
      <c r="CX20" s="23" t="str">
        <f>Nitrate!M20</f>
        <v/>
      </c>
      <c r="CY20" s="23" t="str">
        <f>Nitrate!N20</f>
        <v/>
      </c>
      <c r="CZ20" s="23" t="str">
        <f>Nitrate!O20</f>
        <v/>
      </c>
      <c r="DA20" s="23" t="str">
        <f>Nitrate!P20</f>
        <v/>
      </c>
      <c r="DB20" s="23" t="str">
        <f>Nitrate!Q20</f>
        <v/>
      </c>
      <c r="DC20" s="2" t="str">
        <f>Phycocyanin!R20</f>
        <v/>
      </c>
      <c r="DD20" s="27" t="str">
        <f>Phycocyanin!$B20</f>
        <v/>
      </c>
      <c r="DE20" s="23" t="str">
        <f>Phycocyanin!C20</f>
        <v/>
      </c>
      <c r="DF20" s="23" t="str">
        <f>Phycocyanin!D20</f>
        <v/>
      </c>
      <c r="DG20" s="23" t="str">
        <f>Phycocyanin!E20</f>
        <v/>
      </c>
      <c r="DH20" s="23" t="str">
        <f>Phycocyanin!F20</f>
        <v/>
      </c>
      <c r="DI20" s="23" t="str">
        <f>Phycocyanin!G20</f>
        <v/>
      </c>
      <c r="DJ20" s="23" t="str">
        <f>Phycocyanin!H20</f>
        <v/>
      </c>
      <c r="DK20" s="23" t="str">
        <f>Phycocyanin!I20</f>
        <v/>
      </c>
      <c r="DL20" s="23" t="str">
        <f>Phycocyanin!J20</f>
        <v/>
      </c>
      <c r="DM20" s="23" t="str">
        <f>Phycocyanin!K20</f>
        <v/>
      </c>
      <c r="DN20" s="23" t="str">
        <f>Phycocyanin!L20</f>
        <v/>
      </c>
      <c r="DO20" s="23" t="str">
        <f>Phycocyanin!M20</f>
        <v/>
      </c>
      <c r="DP20" s="23" t="str">
        <f>Phycocyanin!N20</f>
        <v/>
      </c>
      <c r="DQ20" s="23" t="str">
        <f>Phycocyanin!O20</f>
        <v/>
      </c>
      <c r="DR20" s="23" t="str">
        <f>Phycocyanin!P20</f>
        <v/>
      </c>
      <c r="DS20" s="23" t="str">
        <f>Phycocyanin!Q20</f>
        <v/>
      </c>
      <c r="DT20" s="19" t="str">
        <f>TRIM(_xlfn.XLOOKUP(A20, '[1]Site_GPS-Coordinates'!$A:$A, '[1]Site_GPS-Coordinates'!$B:$B))</f>
        <v>40.38575</v>
      </c>
      <c r="DU20" t="str">
        <f>TRIM(_xlfn.XLOOKUP(A20, '[1]Site_GPS-Coordinates'!$A:$A, '[1]Site_GPS-Coordinates'!$C:$C))</f>
        <v>-74.76049</v>
      </c>
    </row>
    <row r="21" spans="1:125">
      <c r="A21" s="3" t="s">
        <v>24</v>
      </c>
      <c r="B21" t="s">
        <v>269</v>
      </c>
      <c r="C21" s="27" t="str" cm="1">
        <f t="array" ref="C21">IFERROR(MAX(_xlfn._xlws.FILTER([1]SURVEY123!$J:$J,[1]SURVEY123!$L:$L=A21)),"NA")</f>
        <v>NA</v>
      </c>
      <c r="D21">
        <f t="shared" si="1"/>
        <v>0</v>
      </c>
      <c r="E21" t="str">
        <f>Temperature!T21</f>
        <v>NA</v>
      </c>
      <c r="F21" t="str">
        <f>Temperature!B21</f>
        <v/>
      </c>
      <c r="G21" s="23" t="str">
        <f>Temperature!C21</f>
        <v/>
      </c>
      <c r="H21" s="23" t="str">
        <f>Temperature!D21</f>
        <v/>
      </c>
      <c r="I21" s="23" t="str">
        <f>Temperature!E21</f>
        <v/>
      </c>
      <c r="J21" s="23" t="str">
        <f>Temperature!F21</f>
        <v/>
      </c>
      <c r="K21" s="23" t="str">
        <f>Temperature!G21</f>
        <v/>
      </c>
      <c r="L21" s="23" t="str">
        <f>Temperature!H21</f>
        <v/>
      </c>
      <c r="M21" s="23" t="str">
        <f>Temperature!I21</f>
        <v/>
      </c>
      <c r="N21" s="23" t="str">
        <f>Temperature!J21</f>
        <v/>
      </c>
      <c r="O21" s="23" t="str">
        <f>Temperature!K21</f>
        <v/>
      </c>
      <c r="P21" s="23" t="str">
        <f>Temperature!L21</f>
        <v/>
      </c>
      <c r="Q21" s="23" t="str">
        <f>Temperature!M21</f>
        <v/>
      </c>
      <c r="R21" s="23" t="str">
        <f>Temperature!N21</f>
        <v/>
      </c>
      <c r="S21" s="23" t="str">
        <f>Temperature!O21</f>
        <v/>
      </c>
      <c r="T21" s="23" t="str">
        <f>Temperature!P21</f>
        <v/>
      </c>
      <c r="U21" s="23" t="str">
        <f>Temperature!Q21</f>
        <v/>
      </c>
      <c r="V21" t="str">
        <f>'E. coli'!S21</f>
        <v>NA</v>
      </c>
      <c r="W21" s="2" t="str">
        <f>'E. coli'!B21</f>
        <v/>
      </c>
      <c r="X21" s="23" t="str">
        <f>'E. coli'!C21</f>
        <v/>
      </c>
      <c r="Y21" s="23" t="str">
        <f>'E. coli'!D21</f>
        <v/>
      </c>
      <c r="Z21" s="23" t="str">
        <f>'E. coli'!E21</f>
        <v/>
      </c>
      <c r="AA21" s="23" t="str">
        <f>'E. coli'!F21</f>
        <v/>
      </c>
      <c r="AB21" s="23" t="str">
        <f>'E. coli'!G21</f>
        <v/>
      </c>
      <c r="AC21" s="23" t="str">
        <f>'E. coli'!H21</f>
        <v/>
      </c>
      <c r="AD21" s="23" t="str">
        <f>'E. coli'!I21</f>
        <v/>
      </c>
      <c r="AE21" s="23" t="str">
        <f>'E. coli'!J21</f>
        <v/>
      </c>
      <c r="AF21" s="23" t="str">
        <f>'E. coli'!K21</f>
        <v/>
      </c>
      <c r="AG21" s="23" t="str">
        <f>'E. coli'!L21</f>
        <v/>
      </c>
      <c r="AH21" s="23" t="str">
        <f>'E. coli'!M21</f>
        <v/>
      </c>
      <c r="AI21" s="23" t="str">
        <f>'E. coli'!N21</f>
        <v/>
      </c>
      <c r="AJ21" s="23" t="str">
        <f>'E. coli'!O21</f>
        <v/>
      </c>
      <c r="AK21" s="23" t="str">
        <f>'E. coli'!P21</f>
        <v/>
      </c>
      <c r="AL21" s="23" t="str">
        <f>'E. coli'!Q21</f>
        <v/>
      </c>
      <c r="AM21" t="str">
        <f>Turbidity!T21</f>
        <v>NA</v>
      </c>
      <c r="AN21" s="2" t="str">
        <f>Turbidity!B21</f>
        <v/>
      </c>
      <c r="AO21" s="23" t="str">
        <f>Turbidity!C21</f>
        <v/>
      </c>
      <c r="AP21" s="23" t="str">
        <f>Turbidity!D21</f>
        <v/>
      </c>
      <c r="AQ21" s="23" t="str">
        <f>Turbidity!E21</f>
        <v/>
      </c>
      <c r="AR21" s="23" t="str">
        <f>Turbidity!F21</f>
        <v/>
      </c>
      <c r="AS21" s="23" t="str">
        <f>Turbidity!G21</f>
        <v/>
      </c>
      <c r="AT21" s="23" t="str">
        <f>Turbidity!H21</f>
        <v/>
      </c>
      <c r="AU21" s="23" t="str">
        <f>Turbidity!I21</f>
        <v/>
      </c>
      <c r="AV21" s="23" t="str">
        <f>Turbidity!J21</f>
        <v/>
      </c>
      <c r="AW21" s="23" t="str">
        <f>Turbidity!K21</f>
        <v/>
      </c>
      <c r="AX21" s="23" t="str">
        <f>Turbidity!L21</f>
        <v/>
      </c>
      <c r="AY21" s="23" t="str">
        <f>Turbidity!M21</f>
        <v/>
      </c>
      <c r="AZ21" s="23" t="str">
        <f>Turbidity!N21</f>
        <v/>
      </c>
      <c r="BA21" s="23" t="str">
        <f>Turbidity!O21</f>
        <v/>
      </c>
      <c r="BB21" s="23" t="str">
        <f>Turbidity!P21</f>
        <v/>
      </c>
      <c r="BC21" s="23" t="str">
        <f>Turbidity!Q21</f>
        <v/>
      </c>
      <c r="BD21" t="str">
        <f>Chloride!T21</f>
        <v>NA</v>
      </c>
      <c r="BE21" s="2" t="str">
        <f>Chloride!B21</f>
        <v/>
      </c>
      <c r="BF21" s="23" t="str">
        <f>Chloride!C21</f>
        <v/>
      </c>
      <c r="BG21" s="23" t="str">
        <f>Chloride!D21</f>
        <v/>
      </c>
      <c r="BH21" s="23" t="str">
        <f>Chloride!E21</f>
        <v/>
      </c>
      <c r="BI21" s="23" t="str">
        <f>Chloride!F21</f>
        <v/>
      </c>
      <c r="BJ21" s="23" t="str">
        <f>Chloride!G21</f>
        <v/>
      </c>
      <c r="BK21" s="23" t="str">
        <f>Chloride!H21</f>
        <v/>
      </c>
      <c r="BL21" s="23" t="str">
        <f>Chloride!I21</f>
        <v/>
      </c>
      <c r="BM21" s="23" t="str">
        <f>Chloride!J21</f>
        <v/>
      </c>
      <c r="BN21" s="23" t="str">
        <f>Chloride!K21</f>
        <v/>
      </c>
      <c r="BO21" s="23" t="str">
        <f>Chloride!L21</f>
        <v/>
      </c>
      <c r="BP21" s="23" t="str">
        <f>Chloride!M21</f>
        <v/>
      </c>
      <c r="BQ21" s="23" t="str">
        <f>Chloride!N21</f>
        <v/>
      </c>
      <c r="BR21" s="23" t="str">
        <f>Chloride!O21</f>
        <v/>
      </c>
      <c r="BS21" s="23" t="str">
        <f>Chloride!P21</f>
        <v/>
      </c>
      <c r="BT21" s="23" t="str">
        <f>Chloride!Q21</f>
        <v/>
      </c>
      <c r="BU21" t="str">
        <f>Phosphate!T21</f>
        <v>NA</v>
      </c>
      <c r="BV21" s="2" t="str">
        <f>Phosphate!B21</f>
        <v/>
      </c>
      <c r="BW21" s="23" t="str">
        <f>Phosphate!C21</f>
        <v/>
      </c>
      <c r="BX21" s="23" t="str">
        <f>Phosphate!D21</f>
        <v/>
      </c>
      <c r="BY21" s="23" t="str">
        <f>Phosphate!E21</f>
        <v/>
      </c>
      <c r="BZ21" s="23" t="str">
        <f>Phosphate!F21</f>
        <v/>
      </c>
      <c r="CA21" s="23" t="str">
        <f>Phosphate!G21</f>
        <v/>
      </c>
      <c r="CB21" s="23" t="str">
        <f>Phosphate!H21</f>
        <v/>
      </c>
      <c r="CC21" s="23" t="str">
        <f>Phosphate!I21</f>
        <v/>
      </c>
      <c r="CD21" s="23" t="str">
        <f>Phosphate!J21</f>
        <v/>
      </c>
      <c r="CE21" s="23" t="str">
        <f>Phosphate!K21</f>
        <v/>
      </c>
      <c r="CF21" s="23" t="str">
        <f>Phosphate!L21</f>
        <v/>
      </c>
      <c r="CG21" s="23" t="str">
        <f>Phosphate!M21</f>
        <v/>
      </c>
      <c r="CH21" s="23" t="str">
        <f>Phosphate!N21</f>
        <v/>
      </c>
      <c r="CI21" s="23" t="str">
        <f>Phosphate!O21</f>
        <v/>
      </c>
      <c r="CJ21" s="23" t="str">
        <f>Phosphate!P21</f>
        <v/>
      </c>
      <c r="CK21" s="23" t="str">
        <f>Phosphate!Q21</f>
        <v/>
      </c>
      <c r="CL21" t="str">
        <f>Nitrate!T21</f>
        <v>NA</v>
      </c>
      <c r="CM21" s="2" t="str">
        <f>Nitrate!B21</f>
        <v/>
      </c>
      <c r="CN21" s="23" t="str">
        <f>Nitrate!C21</f>
        <v/>
      </c>
      <c r="CO21" s="23" t="str">
        <f>Nitrate!D21</f>
        <v/>
      </c>
      <c r="CP21" s="23" t="str">
        <f>Nitrate!E21</f>
        <v/>
      </c>
      <c r="CQ21" s="23" t="str">
        <f>Nitrate!F21</f>
        <v/>
      </c>
      <c r="CR21" s="23" t="str">
        <f>Nitrate!G21</f>
        <v/>
      </c>
      <c r="CS21" s="23" t="str">
        <f>Nitrate!H21</f>
        <v/>
      </c>
      <c r="CT21" s="23" t="str">
        <f>Nitrate!I21</f>
        <v/>
      </c>
      <c r="CU21" s="23" t="str">
        <f>Nitrate!J21</f>
        <v/>
      </c>
      <c r="CV21" s="23" t="str">
        <f>Nitrate!K21</f>
        <v/>
      </c>
      <c r="CW21" s="23" t="str">
        <f>Nitrate!L21</f>
        <v/>
      </c>
      <c r="CX21" s="23" t="str">
        <f>Nitrate!M21</f>
        <v/>
      </c>
      <c r="CY21" s="23" t="str">
        <f>Nitrate!N21</f>
        <v/>
      </c>
      <c r="CZ21" s="23" t="str">
        <f>Nitrate!O21</f>
        <v/>
      </c>
      <c r="DA21" s="23" t="str">
        <f>Nitrate!P21</f>
        <v/>
      </c>
      <c r="DB21" s="23" t="str">
        <f>Nitrate!Q21</f>
        <v/>
      </c>
      <c r="DC21" s="2" t="str">
        <f>Phycocyanin!R21</f>
        <v/>
      </c>
      <c r="DD21" s="27" t="str">
        <f>Phycocyanin!$B21</f>
        <v/>
      </c>
      <c r="DE21" s="23" t="str">
        <f>Phycocyanin!C21</f>
        <v/>
      </c>
      <c r="DF21" s="23" t="str">
        <f>Phycocyanin!D21</f>
        <v/>
      </c>
      <c r="DG21" s="23" t="str">
        <f>Phycocyanin!E21</f>
        <v/>
      </c>
      <c r="DH21" s="23" t="str">
        <f>Phycocyanin!F21</f>
        <v/>
      </c>
      <c r="DI21" s="23" t="str">
        <f>Phycocyanin!G21</f>
        <v/>
      </c>
      <c r="DJ21" s="23" t="str">
        <f>Phycocyanin!H21</f>
        <v/>
      </c>
      <c r="DK21" s="23" t="str">
        <f>Phycocyanin!I21</f>
        <v/>
      </c>
      <c r="DL21" s="23" t="str">
        <f>Phycocyanin!J21</f>
        <v/>
      </c>
      <c r="DM21" s="23" t="str">
        <f>Phycocyanin!K21</f>
        <v/>
      </c>
      <c r="DN21" s="23" t="str">
        <f>Phycocyanin!L21</f>
        <v/>
      </c>
      <c r="DO21" s="23" t="str">
        <f>Phycocyanin!M21</f>
        <v/>
      </c>
      <c r="DP21" s="23" t="str">
        <f>Phycocyanin!N21</f>
        <v/>
      </c>
      <c r="DQ21" s="23" t="str">
        <f>Phycocyanin!O21</f>
        <v/>
      </c>
      <c r="DR21" s="23" t="str">
        <f>Phycocyanin!P21</f>
        <v/>
      </c>
      <c r="DS21" s="23" t="str">
        <f>Phycocyanin!Q21</f>
        <v/>
      </c>
      <c r="DT21" s="19" t="str">
        <f>TRIM(_xlfn.XLOOKUP(A21, '[1]Site_GPS-Coordinates'!$A:$A, '[1]Site_GPS-Coordinates'!$B:$B))</f>
        <v>40.436012</v>
      </c>
      <c r="DU21" t="str">
        <f>TRIM(_xlfn.XLOOKUP(A21, '[1]Site_GPS-Coordinates'!$A:$A, '[1]Site_GPS-Coordinates'!$C:$C))</f>
        <v>-74.656342</v>
      </c>
    </row>
    <row r="22" spans="1:125">
      <c r="A22" s="3" t="s">
        <v>25</v>
      </c>
      <c r="B22" t="s">
        <v>271</v>
      </c>
      <c r="C22" s="27" cm="1">
        <f t="array" ref="C22">IFERROR(MAX(_xlfn._xlws.FILTER([1]SURVEY123!$J:$J,[1]SURVEY123!$L:$L=A22)),"NA")</f>
        <v>45830.666666666664</v>
      </c>
      <c r="D22">
        <f t="shared" si="1"/>
        <v>5</v>
      </c>
      <c r="E22" t="str">
        <f>Temperature!T22</f>
        <v>Excellent</v>
      </c>
      <c r="F22">
        <f>Temperature!B22</f>
        <v>18.399999999999999</v>
      </c>
      <c r="G22" s="23">
        <f>Temperature!C22</f>
        <v>19</v>
      </c>
      <c r="H22" s="23">
        <f>Temperature!D22</f>
        <v>15</v>
      </c>
      <c r="I22" s="23">
        <f>Temperature!E22</f>
        <v>18</v>
      </c>
      <c r="J22" s="23">
        <f>Temperature!F22</f>
        <v>20</v>
      </c>
      <c r="K22" s="23" t="str">
        <f>Temperature!G22</f>
        <v/>
      </c>
      <c r="L22" s="23">
        <f>Temperature!H22</f>
        <v>20</v>
      </c>
      <c r="M22" s="23" t="str">
        <f>Temperature!I22</f>
        <v/>
      </c>
      <c r="N22" s="23" t="str">
        <f>Temperature!J22</f>
        <v/>
      </c>
      <c r="O22" s="23" t="str">
        <f>Temperature!K22</f>
        <v/>
      </c>
      <c r="P22" s="23" t="str">
        <f>Temperature!L22</f>
        <v/>
      </c>
      <c r="Q22" s="23" t="str">
        <f>Temperature!M22</f>
        <v/>
      </c>
      <c r="R22" s="23" t="str">
        <f>Temperature!N22</f>
        <v/>
      </c>
      <c r="S22" s="23" t="str">
        <f>Temperature!O22</f>
        <v/>
      </c>
      <c r="T22" s="23" t="str">
        <f>Temperature!P22</f>
        <v/>
      </c>
      <c r="U22" s="23" t="str">
        <f>Temperature!Q22</f>
        <v/>
      </c>
      <c r="V22" t="str">
        <f>'E. coli'!S22</f>
        <v>Poor</v>
      </c>
      <c r="W22" s="2">
        <f>'E. coli'!B22</f>
        <v>223.97856367004178</v>
      </c>
      <c r="X22" s="23">
        <f>'E. coli'!C22</f>
        <v>410.6</v>
      </c>
      <c r="Y22" s="23">
        <f>'E. coli'!D22</f>
        <v>19.899999999999999</v>
      </c>
      <c r="Z22" s="23">
        <f>'E. coli'!E22</f>
        <v>1986.3</v>
      </c>
      <c r="AA22" s="23">
        <f>'E. coli'!F22</f>
        <v>106.7</v>
      </c>
      <c r="AB22" s="23" t="str">
        <f>'E. coli'!G22</f>
        <v/>
      </c>
      <c r="AC22" s="23">
        <f>'E. coli'!H22</f>
        <v>325.5</v>
      </c>
      <c r="AD22" s="23" t="str">
        <f>'E. coli'!I22</f>
        <v/>
      </c>
      <c r="AE22" s="23" t="str">
        <f>'E. coli'!J22</f>
        <v/>
      </c>
      <c r="AF22" s="23" t="str">
        <f>'E. coli'!K22</f>
        <v/>
      </c>
      <c r="AG22" s="23" t="str">
        <f>'E. coli'!L22</f>
        <v/>
      </c>
      <c r="AH22" s="23" t="str">
        <f>'E. coli'!M22</f>
        <v/>
      </c>
      <c r="AI22" s="23" t="str">
        <f>'E. coli'!N22</f>
        <v/>
      </c>
      <c r="AJ22" s="23" t="str">
        <f>'E. coli'!O22</f>
        <v/>
      </c>
      <c r="AK22" s="23" t="str">
        <f>'E. coli'!P22</f>
        <v/>
      </c>
      <c r="AL22" s="23" t="str">
        <f>'E. coli'!Q22</f>
        <v/>
      </c>
      <c r="AM22" t="str">
        <f>Turbidity!T22</f>
        <v>Fair</v>
      </c>
      <c r="AN22" s="2">
        <f>Turbidity!B22</f>
        <v>26.568000000000001</v>
      </c>
      <c r="AO22" s="23">
        <f>Turbidity!C22</f>
        <v>16.899999999999999</v>
      </c>
      <c r="AP22" s="23">
        <f>Turbidity!D22</f>
        <v>13</v>
      </c>
      <c r="AQ22" s="23">
        <f>Turbidity!E22</f>
        <v>27.8</v>
      </c>
      <c r="AR22" s="23">
        <f>Turbidity!F22</f>
        <v>6.94</v>
      </c>
      <c r="AS22" s="23" t="str">
        <f>Turbidity!G22</f>
        <v/>
      </c>
      <c r="AT22" s="23">
        <f>Turbidity!H22</f>
        <v>68.2</v>
      </c>
      <c r="AU22" s="23" t="str">
        <f>Turbidity!I22</f>
        <v/>
      </c>
      <c r="AV22" s="23" t="str">
        <f>Turbidity!J22</f>
        <v/>
      </c>
      <c r="AW22" s="23" t="str">
        <f>Turbidity!K22</f>
        <v/>
      </c>
      <c r="AX22" s="23" t="str">
        <f>Turbidity!L22</f>
        <v/>
      </c>
      <c r="AY22" s="23" t="str">
        <f>Turbidity!M22</f>
        <v/>
      </c>
      <c r="AZ22" s="23" t="str">
        <f>Turbidity!N22</f>
        <v/>
      </c>
      <c r="BA22" s="23" t="str">
        <f>Turbidity!O22</f>
        <v/>
      </c>
      <c r="BB22" s="23" t="str">
        <f>Turbidity!P22</f>
        <v/>
      </c>
      <c r="BC22" s="23" t="str">
        <f>Turbidity!Q22</f>
        <v/>
      </c>
      <c r="BD22" t="str">
        <f>Chloride!T22</f>
        <v>Poor</v>
      </c>
      <c r="BE22" s="2">
        <f>Chloride!B22</f>
        <v>386.09954000000005</v>
      </c>
      <c r="BF22" s="23">
        <f>Chloride!C22</f>
        <v>420.31119999999999</v>
      </c>
      <c r="BG22" s="23">
        <f>Chloride!D22</f>
        <v>372.64490000000001</v>
      </c>
      <c r="BH22" s="23">
        <f>Chloride!E22</f>
        <v>299.358</v>
      </c>
      <c r="BI22" s="23">
        <f>Chloride!F22</f>
        <v>296.73410000000001</v>
      </c>
      <c r="BJ22" s="23" t="str">
        <f>Chloride!G22</f>
        <v/>
      </c>
      <c r="BK22" s="23">
        <f>Chloride!H22</f>
        <v>541.44949999999994</v>
      </c>
      <c r="BL22" s="23" t="str">
        <f>Chloride!I22</f>
        <v/>
      </c>
      <c r="BM22" s="23" t="str">
        <f>Chloride!J22</f>
        <v/>
      </c>
      <c r="BN22" s="23" t="str">
        <f>Chloride!K22</f>
        <v/>
      </c>
      <c r="BO22" s="23" t="str">
        <f>Chloride!L22</f>
        <v/>
      </c>
      <c r="BP22" s="23" t="str">
        <f>Chloride!M22</f>
        <v/>
      </c>
      <c r="BQ22" s="23" t="str">
        <f>Chloride!N22</f>
        <v/>
      </c>
      <c r="BR22" s="23" t="str">
        <f>Chloride!O22</f>
        <v/>
      </c>
      <c r="BS22" s="23" t="str">
        <f>Chloride!P22</f>
        <v/>
      </c>
      <c r="BT22" s="23" t="str">
        <f>Chloride!Q22</f>
        <v/>
      </c>
      <c r="BU22" t="str">
        <f>Phosphate!T22</f>
        <v>Poor</v>
      </c>
      <c r="BV22" s="2">
        <f>Phosphate!B22</f>
        <v>0.24413599999999999</v>
      </c>
      <c r="BW22" s="23">
        <f>Phosphate!C22</f>
        <v>0.16943</v>
      </c>
      <c r="BX22" s="23">
        <f>Phosphate!D22</f>
        <v>0.14013999999999999</v>
      </c>
      <c r="BY22" s="23">
        <f>Phosphate!E22</f>
        <v>0.14380999999999999</v>
      </c>
      <c r="BZ22" s="23">
        <f>Phosphate!F22</f>
        <v>0.10826</v>
      </c>
      <c r="CA22" s="23" t="str">
        <f>Phosphate!G22</f>
        <v/>
      </c>
      <c r="CB22" s="23">
        <f>Phosphate!H22</f>
        <v>0.65903999999999996</v>
      </c>
      <c r="CC22" s="23" t="str">
        <f>Phosphate!I22</f>
        <v/>
      </c>
      <c r="CD22" s="23" t="str">
        <f>Phosphate!J22</f>
        <v/>
      </c>
      <c r="CE22" s="23" t="str">
        <f>Phosphate!K22</f>
        <v/>
      </c>
      <c r="CF22" s="23" t="str">
        <f>Phosphate!L22</f>
        <v/>
      </c>
      <c r="CG22" s="23" t="str">
        <f>Phosphate!M22</f>
        <v/>
      </c>
      <c r="CH22" s="23" t="str">
        <f>Phosphate!N22</f>
        <v/>
      </c>
      <c r="CI22" s="23" t="str">
        <f>Phosphate!O22</f>
        <v/>
      </c>
      <c r="CJ22" s="23" t="str">
        <f>Phosphate!P22</f>
        <v/>
      </c>
      <c r="CK22" s="23" t="str">
        <f>Phosphate!Q22</f>
        <v/>
      </c>
      <c r="CL22" t="str">
        <f>Nitrate!T22</f>
        <v>Excellent</v>
      </c>
      <c r="CM22" s="2">
        <f>Nitrate!B22</f>
        <v>0.17870106999999999</v>
      </c>
      <c r="CN22" s="23">
        <f>Nitrate!C22</f>
        <v>0.19600225000000002</v>
      </c>
      <c r="CO22" s="23">
        <f>Nitrate!D22</f>
        <v>0.35127798999999998</v>
      </c>
      <c r="CP22" s="23">
        <f>Nitrate!E22</f>
        <v>0.16081946</v>
      </c>
      <c r="CQ22" s="23">
        <f>Nitrate!F22</f>
        <v>6.7045799999999999E-3</v>
      </c>
      <c r="CR22" s="23" t="str">
        <f>Nitrate!G22</f>
        <v/>
      </c>
      <c r="CS22" s="23" t="str">
        <f>Nitrate!H22</f>
        <v>0.0000</v>
      </c>
      <c r="CT22" s="23" t="str">
        <f>Nitrate!I22</f>
        <v/>
      </c>
      <c r="CU22" s="23" t="str">
        <f>Nitrate!J22</f>
        <v/>
      </c>
      <c r="CV22" s="23" t="str">
        <f>Nitrate!K22</f>
        <v/>
      </c>
      <c r="CW22" s="23" t="str">
        <f>Nitrate!L22</f>
        <v/>
      </c>
      <c r="CX22" s="23" t="str">
        <f>Nitrate!M22</f>
        <v/>
      </c>
      <c r="CY22" s="23" t="str">
        <f>Nitrate!N22</f>
        <v/>
      </c>
      <c r="CZ22" s="23" t="str">
        <f>Nitrate!O22</f>
        <v/>
      </c>
      <c r="DA22" s="23" t="str">
        <f>Nitrate!P22</f>
        <v/>
      </c>
      <c r="DB22" s="23" t="str">
        <f>Nitrate!Q22</f>
        <v/>
      </c>
      <c r="DC22" s="2" t="str">
        <f>Phycocyanin!R22</f>
        <v/>
      </c>
      <c r="DD22" s="27" t="str">
        <f>Phycocyanin!$B22</f>
        <v/>
      </c>
      <c r="DE22" s="23" t="str">
        <f>Phycocyanin!C22</f>
        <v/>
      </c>
      <c r="DF22" s="23" t="str">
        <f>Phycocyanin!D22</f>
        <v/>
      </c>
      <c r="DG22" s="23" t="str">
        <f>Phycocyanin!E22</f>
        <v/>
      </c>
      <c r="DH22" s="23" t="str">
        <f>Phycocyanin!F22</f>
        <v/>
      </c>
      <c r="DI22" s="23" t="str">
        <f>Phycocyanin!G22</f>
        <v/>
      </c>
      <c r="DJ22" s="23" t="str">
        <f>Phycocyanin!H22</f>
        <v/>
      </c>
      <c r="DK22" s="23" t="str">
        <f>Phycocyanin!I22</f>
        <v/>
      </c>
      <c r="DL22" s="23" t="str">
        <f>Phycocyanin!J22</f>
        <v/>
      </c>
      <c r="DM22" s="23" t="str">
        <f>Phycocyanin!K22</f>
        <v/>
      </c>
      <c r="DN22" s="23" t="str">
        <f>Phycocyanin!L22</f>
        <v/>
      </c>
      <c r="DO22" s="23" t="str">
        <f>Phycocyanin!M22</f>
        <v/>
      </c>
      <c r="DP22" s="23" t="str">
        <f>Phycocyanin!N22</f>
        <v/>
      </c>
      <c r="DQ22" s="23" t="str">
        <f>Phycocyanin!O22</f>
        <v/>
      </c>
      <c r="DR22" s="23" t="str">
        <f>Phycocyanin!P22</f>
        <v/>
      </c>
      <c r="DS22" s="23" t="str">
        <f>Phycocyanin!Q22</f>
        <v/>
      </c>
      <c r="DT22" s="19" t="str">
        <f>TRIM(_xlfn.XLOOKUP(A22, '[1]Site_GPS-Coordinates'!$A:$A, '[1]Site_GPS-Coordinates'!$B:$B))</f>
        <v>40.34075</v>
      </c>
      <c r="DU22" t="str">
        <f>TRIM(_xlfn.XLOOKUP(A22, '[1]Site_GPS-Coordinates'!$A:$A, '[1]Site_GPS-Coordinates'!$C:$C))</f>
        <v>-74.78529</v>
      </c>
    </row>
    <row r="23" spans="1:125">
      <c r="A23" s="3" t="s">
        <v>26</v>
      </c>
      <c r="B23" t="s">
        <v>272</v>
      </c>
      <c r="C23" s="27" cm="1">
        <f t="array" ref="C23">IFERROR(MAX(_xlfn._xlws.FILTER([1]SURVEY123!$J:$J,[1]SURVEY123!$L:$L=A23)),"NA")</f>
        <v>45872.666666666664</v>
      </c>
      <c r="D23">
        <f t="shared" si="1"/>
        <v>12</v>
      </c>
      <c r="E23" t="str">
        <f>Temperature!T23</f>
        <v>Excellent</v>
      </c>
      <c r="F23">
        <f>Temperature!B23</f>
        <v>21.583333333333332</v>
      </c>
      <c r="G23" s="23">
        <f>Temperature!C23</f>
        <v>20</v>
      </c>
      <c r="H23" s="23">
        <f>Temperature!D23</f>
        <v>15</v>
      </c>
      <c r="I23" s="23">
        <f>Temperature!E23</f>
        <v>1</v>
      </c>
      <c r="J23" s="23">
        <f>Temperature!F23</f>
        <v>24</v>
      </c>
      <c r="K23" s="23">
        <f>Temperature!G23</f>
        <v>20</v>
      </c>
      <c r="L23" s="23">
        <f>Temperature!H23</f>
        <v>25</v>
      </c>
      <c r="M23" s="23">
        <f>Temperature!I23</f>
        <v>27</v>
      </c>
      <c r="N23" s="23">
        <f>Temperature!J23</f>
        <v>25</v>
      </c>
      <c r="O23" s="23">
        <f>Temperature!K23</f>
        <v>25</v>
      </c>
      <c r="P23" s="23">
        <f>Temperature!L23</f>
        <v>27</v>
      </c>
      <c r="Q23" s="23">
        <f>Temperature!M23</f>
        <v>27</v>
      </c>
      <c r="R23" s="23">
        <f>Temperature!N23</f>
        <v>23</v>
      </c>
      <c r="S23" s="23" t="str">
        <f>Temperature!O23</f>
        <v/>
      </c>
      <c r="T23" s="23" t="str">
        <f>Temperature!P23</f>
        <v/>
      </c>
      <c r="U23" s="23" t="str">
        <f>Temperature!Q23</f>
        <v/>
      </c>
      <c r="V23" t="str">
        <f>'E. coli'!S23</f>
        <v>Good</v>
      </c>
      <c r="W23" s="2">
        <f>'E. coli'!B23</f>
        <v>10.696260240312517</v>
      </c>
      <c r="X23" s="23">
        <f>'E. coli'!C23</f>
        <v>59.4</v>
      </c>
      <c r="Y23" s="23">
        <f>'E. coli'!D23</f>
        <v>81.3</v>
      </c>
      <c r="Z23" s="23">
        <f>'E. coli'!E23</f>
        <v>579.4</v>
      </c>
      <c r="AA23" s="23">
        <f>'E. coli'!F23</f>
        <v>20.3</v>
      </c>
      <c r="AB23" s="23">
        <f>'E. coli'!G23</f>
        <v>73.8</v>
      </c>
      <c r="AC23" s="23">
        <f>'E. coli'!H23</f>
        <v>6.1</v>
      </c>
      <c r="AD23" s="23">
        <f>'E. coli'!I23</f>
        <v>0.5</v>
      </c>
      <c r="AE23" s="23">
        <f>'E. coli'!J23</f>
        <v>4.0999999999999996</v>
      </c>
      <c r="AF23" s="23">
        <f>'E. coli'!K23</f>
        <v>2</v>
      </c>
      <c r="AG23" s="23">
        <f>'E. coli'!L23</f>
        <v>1</v>
      </c>
      <c r="AH23" s="23">
        <f>'E. coli'!M23</f>
        <v>2</v>
      </c>
      <c r="AI23" s="23" t="str">
        <f>'E. coli'!N23</f>
        <v xml:space="preserve"> </v>
      </c>
      <c r="AJ23" s="23" t="str">
        <f>'E. coli'!O23</f>
        <v/>
      </c>
      <c r="AK23" s="23" t="str">
        <f>'E. coli'!P23</f>
        <v/>
      </c>
      <c r="AL23" s="23" t="str">
        <f>'E. coli'!Q23</f>
        <v/>
      </c>
      <c r="AM23" t="str">
        <f>Turbidity!T23</f>
        <v>Excellent</v>
      </c>
      <c r="AN23" s="2">
        <f>Turbidity!B23</f>
        <v>5.2366666666666672</v>
      </c>
      <c r="AO23" s="23">
        <f>Turbidity!C23</f>
        <v>8.34</v>
      </c>
      <c r="AP23" s="23">
        <f>Turbidity!D23</f>
        <v>6.41</v>
      </c>
      <c r="AQ23" s="23">
        <f>Turbidity!E23</f>
        <v>5.67</v>
      </c>
      <c r="AR23" s="23">
        <f>Turbidity!F23</f>
        <v>2.0499999999999998</v>
      </c>
      <c r="AS23" s="23">
        <f>Turbidity!G23</f>
        <v>4.6399999999999997</v>
      </c>
      <c r="AT23" s="23">
        <f>Turbidity!H23</f>
        <v>3.58</v>
      </c>
      <c r="AU23" s="23">
        <f>Turbidity!I23</f>
        <v>2.63</v>
      </c>
      <c r="AV23" s="23">
        <f>Turbidity!J23</f>
        <v>4</v>
      </c>
      <c r="AW23" s="23">
        <f>Turbidity!K23</f>
        <v>5.46</v>
      </c>
      <c r="AX23" s="23">
        <f>Turbidity!L23</f>
        <v>6.22</v>
      </c>
      <c r="AY23" s="23">
        <f>Turbidity!M23</f>
        <v>6.43</v>
      </c>
      <c r="AZ23" s="23">
        <f>Turbidity!N23</f>
        <v>7.41</v>
      </c>
      <c r="BA23" s="23" t="str">
        <f>Turbidity!O23</f>
        <v/>
      </c>
      <c r="BB23" s="23" t="str">
        <f>Turbidity!P23</f>
        <v/>
      </c>
      <c r="BC23" s="23" t="str">
        <f>Turbidity!Q23</f>
        <v/>
      </c>
      <c r="BD23" t="str">
        <f>Chloride!T23</f>
        <v>Poor</v>
      </c>
      <c r="BE23" s="2">
        <f>Chloride!B23</f>
        <v>514.70960000000002</v>
      </c>
      <c r="BF23" s="23">
        <f>Chloride!C23</f>
        <v>631.18539999999996</v>
      </c>
      <c r="BG23" s="23">
        <f>Chloride!D23</f>
        <v>510.0788</v>
      </c>
      <c r="BH23" s="23">
        <f>Chloride!E23</f>
        <v>496.8168</v>
      </c>
      <c r="BI23" s="23">
        <f>Chloride!F23</f>
        <v>536.90440000000001</v>
      </c>
      <c r="BJ23" s="23">
        <f>Chloride!G23</f>
        <v>545.32730000000004</v>
      </c>
      <c r="BK23" s="23">
        <f>Chloride!H23</f>
        <v>531.20439999999996</v>
      </c>
      <c r="BL23" s="23">
        <f>Chloride!I23</f>
        <v>552.11180000000002</v>
      </c>
      <c r="BM23" s="23">
        <f>Chloride!J23</f>
        <v>498.16579999999999</v>
      </c>
      <c r="BN23" s="23">
        <f>Chloride!K23</f>
        <v>513.94449999999995</v>
      </c>
      <c r="BO23" s="23">
        <f>Chloride!L23</f>
        <v>425.74369999999999</v>
      </c>
      <c r="BP23" s="23">
        <f>Chloride!M23</f>
        <v>495.66480000000001</v>
      </c>
      <c r="BQ23" s="23">
        <f>Chloride!N23</f>
        <v>439.36750000000001</v>
      </c>
      <c r="BR23" s="23" t="str">
        <f>Chloride!O23</f>
        <v/>
      </c>
      <c r="BS23" s="23" t="str">
        <f>Chloride!P23</f>
        <v/>
      </c>
      <c r="BT23" s="23" t="str">
        <f>Chloride!Q23</f>
        <v/>
      </c>
      <c r="BU23" t="str">
        <f>Phosphate!T23</f>
        <v>Fair</v>
      </c>
      <c r="BV23" s="2">
        <f>Phosphate!B23</f>
        <v>4.4500000000000005E-2</v>
      </c>
      <c r="BW23" s="23">
        <f>Phosphate!C23</f>
        <v>4.7840000000000001E-2</v>
      </c>
      <c r="BX23" s="23">
        <f>Phosphate!D23</f>
        <v>9.0499999999999997E-2</v>
      </c>
      <c r="BY23" s="23">
        <f>Phosphate!E23</f>
        <v>1.6619999999999999E-2</v>
      </c>
      <c r="BZ23" s="23">
        <f>Phosphate!F23</f>
        <v>1.2670000000000001E-2</v>
      </c>
      <c r="CA23" s="23">
        <f>Phosphate!G23</f>
        <v>1.6289999999999999E-2</v>
      </c>
      <c r="CB23" s="23">
        <f>Phosphate!H23</f>
        <v>1.555E-2</v>
      </c>
      <c r="CC23" s="23">
        <f>Phosphate!I23</f>
        <v>0.11865000000000001</v>
      </c>
      <c r="CD23" s="23">
        <f>Phosphate!J23</f>
        <v>2.1780000000000001E-2</v>
      </c>
      <c r="CE23" s="23">
        <f>Phosphate!K23</f>
        <v>7.8200000000000006E-3</v>
      </c>
      <c r="CF23" s="23">
        <f>Phosphate!L23</f>
        <v>9.3969999999999998E-2</v>
      </c>
      <c r="CG23" s="23">
        <f>Phosphate!M23</f>
        <v>1.06E-3</v>
      </c>
      <c r="CH23" s="23">
        <f>Phosphate!N23</f>
        <v>9.1249999999999998E-2</v>
      </c>
      <c r="CI23" s="23" t="str">
        <f>Phosphate!O23</f>
        <v/>
      </c>
      <c r="CJ23" s="23" t="str">
        <f>Phosphate!P23</f>
        <v/>
      </c>
      <c r="CK23" s="23" t="str">
        <f>Phosphate!Q23</f>
        <v/>
      </c>
      <c r="CL23" t="str">
        <f>Nitrate!T23</f>
        <v>Excellent</v>
      </c>
      <c r="CM23" s="2">
        <f>Nitrate!B23</f>
        <v>0.14052373333333334</v>
      </c>
      <c r="CN23" s="23">
        <f>Nitrate!C23</f>
        <v>0.36268907</v>
      </c>
      <c r="CO23" s="23">
        <f>Nitrate!D23</f>
        <v>9.6620170000000005E-2</v>
      </c>
      <c r="CP23" s="23">
        <f>Nitrate!E23</f>
        <v>0.32649729</v>
      </c>
      <c r="CQ23" s="23">
        <f>Nitrate!F23</f>
        <v>9.1582350000000007E-2</v>
      </c>
      <c r="CR23" s="23">
        <f>Nitrate!G23</f>
        <v>0.18535399999999999</v>
      </c>
      <c r="CS23" s="23">
        <f>Nitrate!H23</f>
        <v>0.26953700000000003</v>
      </c>
      <c r="CT23" s="23">
        <f>Nitrate!I23</f>
        <v>2.0967619999999999E-2</v>
      </c>
      <c r="CU23" s="23">
        <f>Nitrate!J23</f>
        <v>9.1222889999999987E-2</v>
      </c>
      <c r="CV23" s="23">
        <f>Nitrate!K23</f>
        <v>2.7851959999999999E-2</v>
      </c>
      <c r="CW23" s="23">
        <f>Nitrate!L23</f>
        <v>1.8039610000000001E-2</v>
      </c>
      <c r="CX23" s="23">
        <f>Nitrate!M23</f>
        <v>9.4089999999999994E-4</v>
      </c>
      <c r="CY23" s="23">
        <f>Nitrate!N23</f>
        <v>0.19498194000000002</v>
      </c>
      <c r="CZ23" s="23" t="str">
        <f>Nitrate!O23</f>
        <v/>
      </c>
      <c r="DA23" s="23" t="str">
        <f>Nitrate!P23</f>
        <v/>
      </c>
      <c r="DB23" s="23" t="str">
        <f>Nitrate!Q23</f>
        <v/>
      </c>
      <c r="DC23" s="2" t="str">
        <f>Phycocyanin!R23</f>
        <v/>
      </c>
      <c r="DD23" s="27" t="str">
        <f>Phycocyanin!$B23</f>
        <v/>
      </c>
      <c r="DE23" s="23" t="str">
        <f>Phycocyanin!C23</f>
        <v/>
      </c>
      <c r="DF23" s="23" t="str">
        <f>Phycocyanin!D23</f>
        <v/>
      </c>
      <c r="DG23" s="23" t="str">
        <f>Phycocyanin!E23</f>
        <v/>
      </c>
      <c r="DH23" s="23" t="str">
        <f>Phycocyanin!F23</f>
        <v/>
      </c>
      <c r="DI23" s="23" t="str">
        <f>Phycocyanin!G23</f>
        <v/>
      </c>
      <c r="DJ23" s="23" t="str">
        <f>Phycocyanin!H23</f>
        <v/>
      </c>
      <c r="DK23" s="23" t="str">
        <f>Phycocyanin!I23</f>
        <v/>
      </c>
      <c r="DL23" s="23" t="str">
        <f>Phycocyanin!J23</f>
        <v/>
      </c>
      <c r="DM23" s="23" t="str">
        <f>Phycocyanin!K23</f>
        <v/>
      </c>
      <c r="DN23" s="23" t="str">
        <f>Phycocyanin!L23</f>
        <v/>
      </c>
      <c r="DO23" s="23" t="str">
        <f>Phycocyanin!M23</f>
        <v/>
      </c>
      <c r="DP23" s="23" t="str">
        <f>Phycocyanin!N23</f>
        <v/>
      </c>
      <c r="DQ23" s="23" t="str">
        <f>Phycocyanin!O23</f>
        <v/>
      </c>
      <c r="DR23" s="23" t="str">
        <f>Phycocyanin!P23</f>
        <v/>
      </c>
      <c r="DS23" s="23" t="str">
        <f>Phycocyanin!Q23</f>
        <v/>
      </c>
      <c r="DT23" s="19" t="str">
        <f>TRIM(_xlfn.XLOOKUP(A23, '[1]Site_GPS-Coordinates'!$A:$A, '[1]Site_GPS-Coordinates'!$B:$B))</f>
        <v>40.31083</v>
      </c>
      <c r="DU23" t="str">
        <f>TRIM(_xlfn.XLOOKUP(A23, '[1]Site_GPS-Coordinates'!$A:$A, '[1]Site_GPS-Coordinates'!$C:$C))</f>
        <v>-74.51189</v>
      </c>
    </row>
    <row r="24" spans="1:125">
      <c r="A24" s="3" t="s">
        <v>27</v>
      </c>
      <c r="B24" t="s">
        <v>273</v>
      </c>
      <c r="C24" s="27" t="str" cm="1">
        <f t="array" ref="C24">IFERROR(MAX(_xlfn._xlws.FILTER([1]SURVEY123!$J:$J,[1]SURVEY123!$L:$L=A24)),"NA")</f>
        <v>NA</v>
      </c>
      <c r="D24">
        <f t="shared" si="1"/>
        <v>0</v>
      </c>
      <c r="E24" t="str">
        <f>Temperature!T24</f>
        <v>NA</v>
      </c>
      <c r="F24" t="str">
        <f>Temperature!B24</f>
        <v/>
      </c>
      <c r="G24" s="23" t="str">
        <f>Temperature!C24</f>
        <v/>
      </c>
      <c r="H24" s="23" t="str">
        <f>Temperature!D24</f>
        <v/>
      </c>
      <c r="I24" s="23" t="str">
        <f>Temperature!E24</f>
        <v/>
      </c>
      <c r="J24" s="23" t="str">
        <f>Temperature!F24</f>
        <v/>
      </c>
      <c r="K24" s="23" t="str">
        <f>Temperature!G24</f>
        <v/>
      </c>
      <c r="L24" s="23" t="str">
        <f>Temperature!H24</f>
        <v/>
      </c>
      <c r="M24" s="23" t="str">
        <f>Temperature!I24</f>
        <v/>
      </c>
      <c r="N24" s="23" t="str">
        <f>Temperature!J24</f>
        <v/>
      </c>
      <c r="O24" s="23" t="str">
        <f>Temperature!K24</f>
        <v/>
      </c>
      <c r="P24" s="23" t="str">
        <f>Temperature!L24</f>
        <v/>
      </c>
      <c r="Q24" s="23" t="str">
        <f>Temperature!M24</f>
        <v/>
      </c>
      <c r="R24" s="23" t="str">
        <f>Temperature!N24</f>
        <v/>
      </c>
      <c r="S24" s="23" t="str">
        <f>Temperature!O24</f>
        <v/>
      </c>
      <c r="T24" s="23" t="str">
        <f>Temperature!P24</f>
        <v/>
      </c>
      <c r="U24" s="23" t="str">
        <f>Temperature!Q24</f>
        <v/>
      </c>
      <c r="V24" t="str">
        <f>'E. coli'!S24</f>
        <v>NA</v>
      </c>
      <c r="W24" s="2" t="str">
        <f>'E. coli'!B24</f>
        <v/>
      </c>
      <c r="X24" s="23" t="str">
        <f>'E. coli'!C24</f>
        <v/>
      </c>
      <c r="Y24" s="23" t="str">
        <f>'E. coli'!D24</f>
        <v/>
      </c>
      <c r="Z24" s="23" t="str">
        <f>'E. coli'!E24</f>
        <v/>
      </c>
      <c r="AA24" s="23" t="str">
        <f>'E. coli'!F24</f>
        <v/>
      </c>
      <c r="AB24" s="23" t="str">
        <f>'E. coli'!G24</f>
        <v/>
      </c>
      <c r="AC24" s="23" t="str">
        <f>'E. coli'!H24</f>
        <v/>
      </c>
      <c r="AD24" s="23" t="str">
        <f>'E. coli'!I24</f>
        <v/>
      </c>
      <c r="AE24" s="23" t="str">
        <f>'E. coli'!J24</f>
        <v/>
      </c>
      <c r="AF24" s="23" t="str">
        <f>'E. coli'!K24</f>
        <v/>
      </c>
      <c r="AG24" s="23" t="str">
        <f>'E. coli'!L24</f>
        <v/>
      </c>
      <c r="AH24" s="23" t="str">
        <f>'E. coli'!M24</f>
        <v/>
      </c>
      <c r="AI24" s="23" t="str">
        <f>'E. coli'!N24</f>
        <v/>
      </c>
      <c r="AJ24" s="23" t="str">
        <f>'E. coli'!O24</f>
        <v/>
      </c>
      <c r="AK24" s="23" t="str">
        <f>'E. coli'!P24</f>
        <v/>
      </c>
      <c r="AL24" s="23" t="str">
        <f>'E. coli'!Q24</f>
        <v/>
      </c>
      <c r="AM24" t="str">
        <f>Turbidity!T24</f>
        <v>NA</v>
      </c>
      <c r="AN24" s="2" t="str">
        <f>Turbidity!B24</f>
        <v/>
      </c>
      <c r="AO24" s="23" t="str">
        <f>Turbidity!C24</f>
        <v/>
      </c>
      <c r="AP24" s="23" t="str">
        <f>Turbidity!D24</f>
        <v/>
      </c>
      <c r="AQ24" s="23" t="str">
        <f>Turbidity!E24</f>
        <v/>
      </c>
      <c r="AR24" s="23" t="str">
        <f>Turbidity!F24</f>
        <v/>
      </c>
      <c r="AS24" s="23" t="str">
        <f>Turbidity!G24</f>
        <v/>
      </c>
      <c r="AT24" s="23" t="str">
        <f>Turbidity!H24</f>
        <v/>
      </c>
      <c r="AU24" s="23" t="str">
        <f>Turbidity!I24</f>
        <v/>
      </c>
      <c r="AV24" s="23" t="str">
        <f>Turbidity!J24</f>
        <v/>
      </c>
      <c r="AW24" s="23" t="str">
        <f>Turbidity!K24</f>
        <v/>
      </c>
      <c r="AX24" s="23" t="str">
        <f>Turbidity!L24</f>
        <v/>
      </c>
      <c r="AY24" s="23" t="str">
        <f>Turbidity!M24</f>
        <v/>
      </c>
      <c r="AZ24" s="23" t="str">
        <f>Turbidity!N24</f>
        <v/>
      </c>
      <c r="BA24" s="23" t="str">
        <f>Turbidity!O24</f>
        <v/>
      </c>
      <c r="BB24" s="23" t="str">
        <f>Turbidity!P24</f>
        <v/>
      </c>
      <c r="BC24" s="23" t="str">
        <f>Turbidity!Q24</f>
        <v/>
      </c>
      <c r="BD24" t="str">
        <f>Chloride!T24</f>
        <v>NA</v>
      </c>
      <c r="BE24" s="2" t="str">
        <f>Chloride!B24</f>
        <v/>
      </c>
      <c r="BF24" s="23" t="str">
        <f>Chloride!C24</f>
        <v/>
      </c>
      <c r="BG24" s="23" t="str">
        <f>Chloride!D24</f>
        <v/>
      </c>
      <c r="BH24" s="23" t="str">
        <f>Chloride!E24</f>
        <v/>
      </c>
      <c r="BI24" s="23" t="str">
        <f>Chloride!F24</f>
        <v/>
      </c>
      <c r="BJ24" s="23" t="str">
        <f>Chloride!G24</f>
        <v/>
      </c>
      <c r="BK24" s="23" t="str">
        <f>Chloride!H24</f>
        <v/>
      </c>
      <c r="BL24" s="23" t="str">
        <f>Chloride!I24</f>
        <v/>
      </c>
      <c r="BM24" s="23" t="str">
        <f>Chloride!J24</f>
        <v/>
      </c>
      <c r="BN24" s="23" t="str">
        <f>Chloride!K24</f>
        <v/>
      </c>
      <c r="BO24" s="23" t="str">
        <f>Chloride!L24</f>
        <v/>
      </c>
      <c r="BP24" s="23" t="str">
        <f>Chloride!M24</f>
        <v/>
      </c>
      <c r="BQ24" s="23" t="str">
        <f>Chloride!N24</f>
        <v/>
      </c>
      <c r="BR24" s="23" t="str">
        <f>Chloride!O24</f>
        <v/>
      </c>
      <c r="BS24" s="23" t="str">
        <f>Chloride!P24</f>
        <v/>
      </c>
      <c r="BT24" s="23" t="str">
        <f>Chloride!Q24</f>
        <v/>
      </c>
      <c r="BU24" t="str">
        <f>Phosphate!T24</f>
        <v>NA</v>
      </c>
      <c r="BV24" s="2" t="str">
        <f>Phosphate!B24</f>
        <v/>
      </c>
      <c r="BW24" s="23" t="str">
        <f>Phosphate!C24</f>
        <v/>
      </c>
      <c r="BX24" s="23" t="str">
        <f>Phosphate!D24</f>
        <v/>
      </c>
      <c r="BY24" s="23" t="str">
        <f>Phosphate!E24</f>
        <v/>
      </c>
      <c r="BZ24" s="23" t="str">
        <f>Phosphate!F24</f>
        <v/>
      </c>
      <c r="CA24" s="23" t="str">
        <f>Phosphate!G24</f>
        <v/>
      </c>
      <c r="CB24" s="23" t="str">
        <f>Phosphate!H24</f>
        <v/>
      </c>
      <c r="CC24" s="23" t="str">
        <f>Phosphate!I24</f>
        <v/>
      </c>
      <c r="CD24" s="23" t="str">
        <f>Phosphate!J24</f>
        <v/>
      </c>
      <c r="CE24" s="23" t="str">
        <f>Phosphate!K24</f>
        <v/>
      </c>
      <c r="CF24" s="23" t="str">
        <f>Phosphate!L24</f>
        <v/>
      </c>
      <c r="CG24" s="23" t="str">
        <f>Phosphate!M24</f>
        <v/>
      </c>
      <c r="CH24" s="23" t="str">
        <f>Phosphate!N24</f>
        <v/>
      </c>
      <c r="CI24" s="23" t="str">
        <f>Phosphate!O24</f>
        <v/>
      </c>
      <c r="CJ24" s="23" t="str">
        <f>Phosphate!P24</f>
        <v/>
      </c>
      <c r="CK24" s="23" t="str">
        <f>Phosphate!Q24</f>
        <v/>
      </c>
      <c r="CL24" t="str">
        <f>Nitrate!T24</f>
        <v>NA</v>
      </c>
      <c r="CM24" s="2" t="str">
        <f>Nitrate!B24</f>
        <v/>
      </c>
      <c r="CN24" s="23" t="str">
        <f>Nitrate!C24</f>
        <v/>
      </c>
      <c r="CO24" s="23" t="str">
        <f>Nitrate!D24</f>
        <v/>
      </c>
      <c r="CP24" s="23" t="str">
        <f>Nitrate!E24</f>
        <v/>
      </c>
      <c r="CQ24" s="23" t="str">
        <f>Nitrate!F24</f>
        <v/>
      </c>
      <c r="CR24" s="23" t="str">
        <f>Nitrate!G24</f>
        <v/>
      </c>
      <c r="CS24" s="23" t="str">
        <f>Nitrate!H24</f>
        <v/>
      </c>
      <c r="CT24" s="23" t="str">
        <f>Nitrate!I24</f>
        <v/>
      </c>
      <c r="CU24" s="23" t="str">
        <f>Nitrate!J24</f>
        <v/>
      </c>
      <c r="CV24" s="23" t="str">
        <f>Nitrate!K24</f>
        <v/>
      </c>
      <c r="CW24" s="23" t="str">
        <f>Nitrate!L24</f>
        <v/>
      </c>
      <c r="CX24" s="23" t="str">
        <f>Nitrate!M24</f>
        <v/>
      </c>
      <c r="CY24" s="23" t="str">
        <f>Nitrate!N24</f>
        <v/>
      </c>
      <c r="CZ24" s="23" t="str">
        <f>Nitrate!O24</f>
        <v/>
      </c>
      <c r="DA24" s="23" t="str">
        <f>Nitrate!P24</f>
        <v/>
      </c>
      <c r="DB24" s="23" t="str">
        <f>Nitrate!Q24</f>
        <v/>
      </c>
      <c r="DC24" s="2" t="str">
        <f>Phycocyanin!R24</f>
        <v/>
      </c>
      <c r="DD24" s="27" t="str">
        <f>Phycocyanin!$B24</f>
        <v/>
      </c>
      <c r="DE24" s="23" t="str">
        <f>Phycocyanin!C24</f>
        <v/>
      </c>
      <c r="DF24" s="23" t="str">
        <f>Phycocyanin!D24</f>
        <v/>
      </c>
      <c r="DG24" s="23" t="str">
        <f>Phycocyanin!E24</f>
        <v/>
      </c>
      <c r="DH24" s="23" t="str">
        <f>Phycocyanin!F24</f>
        <v/>
      </c>
      <c r="DI24" s="23" t="str">
        <f>Phycocyanin!G24</f>
        <v/>
      </c>
      <c r="DJ24" s="23" t="str">
        <f>Phycocyanin!H24</f>
        <v/>
      </c>
      <c r="DK24" s="23" t="str">
        <f>Phycocyanin!I24</f>
        <v/>
      </c>
      <c r="DL24" s="23" t="str">
        <f>Phycocyanin!J24</f>
        <v/>
      </c>
      <c r="DM24" s="23" t="str">
        <f>Phycocyanin!K24</f>
        <v/>
      </c>
      <c r="DN24" s="23" t="str">
        <f>Phycocyanin!L24</f>
        <v/>
      </c>
      <c r="DO24" s="23" t="str">
        <f>Phycocyanin!M24</f>
        <v/>
      </c>
      <c r="DP24" s="23" t="str">
        <f>Phycocyanin!N24</f>
        <v/>
      </c>
      <c r="DQ24" s="23" t="str">
        <f>Phycocyanin!O24</f>
        <v/>
      </c>
      <c r="DR24" s="23" t="str">
        <f>Phycocyanin!P24</f>
        <v/>
      </c>
      <c r="DS24" s="23" t="str">
        <f>Phycocyanin!Q24</f>
        <v/>
      </c>
      <c r="DT24" s="19" t="str">
        <f>TRIM(_xlfn.XLOOKUP(A24, '[1]Site_GPS-Coordinates'!$A:$A, '[1]Site_GPS-Coordinates'!$B:$B))</f>
        <v>40.43611806</v>
      </c>
      <c r="DU24" t="str">
        <f>TRIM(_xlfn.XLOOKUP(A24, '[1]Site_GPS-Coordinates'!$A:$A, '[1]Site_GPS-Coordinates'!$C:$C))</f>
        <v>-74.61455563</v>
      </c>
    </row>
    <row r="25" spans="1:125">
      <c r="A25" s="3" t="s">
        <v>28</v>
      </c>
      <c r="B25" t="s">
        <v>274</v>
      </c>
      <c r="C25" s="27" cm="1">
        <f t="array" ref="C25">IFERROR(MAX(_xlfn._xlws.FILTER([1]SURVEY123!$J:$J,[1]SURVEY123!$L:$L=A25)),"NA")</f>
        <v>45872.666666666664</v>
      </c>
      <c r="D25">
        <f t="shared" si="1"/>
        <v>12</v>
      </c>
      <c r="E25" t="str">
        <f>Temperature!T25</f>
        <v>Excellent</v>
      </c>
      <c r="F25">
        <f>Temperature!B25</f>
        <v>22.75</v>
      </c>
      <c r="G25" s="23">
        <f>Temperature!C25</f>
        <v>20</v>
      </c>
      <c r="H25" s="23">
        <f>Temperature!D25</f>
        <v>15</v>
      </c>
      <c r="I25" s="23">
        <f>Temperature!E25</f>
        <v>17</v>
      </c>
      <c r="J25" s="23">
        <f>Temperature!F25</f>
        <v>23</v>
      </c>
      <c r="K25" s="23">
        <f>Temperature!G25</f>
        <v>20</v>
      </c>
      <c r="L25" s="23">
        <f>Temperature!H25</f>
        <v>25</v>
      </c>
      <c r="M25" s="23">
        <f>Temperature!I25</f>
        <v>27</v>
      </c>
      <c r="N25" s="23">
        <f>Temperature!J25</f>
        <v>25</v>
      </c>
      <c r="O25" s="23">
        <f>Temperature!K25</f>
        <v>25</v>
      </c>
      <c r="P25" s="23">
        <f>Temperature!L25</f>
        <v>27</v>
      </c>
      <c r="Q25" s="23">
        <f>Temperature!M25</f>
        <v>26</v>
      </c>
      <c r="R25" s="23">
        <f>Temperature!N25</f>
        <v>23</v>
      </c>
      <c r="S25" s="23" t="str">
        <f>Temperature!O25</f>
        <v/>
      </c>
      <c r="T25" s="23" t="str">
        <f>Temperature!P25</f>
        <v/>
      </c>
      <c r="U25" s="23" t="str">
        <f>Temperature!Q25</f>
        <v/>
      </c>
      <c r="V25" t="str">
        <f>'E. coli'!S25</f>
        <v>Good</v>
      </c>
      <c r="W25" s="2">
        <f>'E. coli'!B25</f>
        <v>64.667230555266357</v>
      </c>
      <c r="X25" s="23">
        <f>'E. coli'!C25</f>
        <v>129.1</v>
      </c>
      <c r="Y25" s="23">
        <f>'E. coli'!D25</f>
        <v>104.3</v>
      </c>
      <c r="Z25" s="23">
        <f>'E. coli'!E25</f>
        <v>238.2</v>
      </c>
      <c r="AA25" s="23">
        <f>'E. coli'!F25</f>
        <v>24.3</v>
      </c>
      <c r="AB25" s="23">
        <f>'E. coli'!G25</f>
        <v>124.6</v>
      </c>
      <c r="AC25" s="23">
        <f>'E. coli'!H25</f>
        <v>83.6</v>
      </c>
      <c r="AD25" s="23">
        <f>'E. coli'!I25</f>
        <v>21.6</v>
      </c>
      <c r="AE25" s="23">
        <f>'E. coli'!J25</f>
        <v>29.3</v>
      </c>
      <c r="AF25" s="23">
        <f>'E. coli'!K25</f>
        <v>27.8</v>
      </c>
      <c r="AG25" s="23">
        <f>'E. coli'!L25</f>
        <v>18.7</v>
      </c>
      <c r="AH25" s="23">
        <f>'E. coli'!M25</f>
        <v>770.1</v>
      </c>
      <c r="AI25" s="23">
        <f>'E. coli'!N25</f>
        <v>26</v>
      </c>
      <c r="AJ25" s="23" t="str">
        <f>'E. coli'!O25</f>
        <v/>
      </c>
      <c r="AK25" s="23" t="str">
        <f>'E. coli'!P25</f>
        <v/>
      </c>
      <c r="AL25" s="23" t="str">
        <f>'E. coli'!Q25</f>
        <v/>
      </c>
      <c r="AM25" t="str">
        <f>Turbidity!T25</f>
        <v>Excellent</v>
      </c>
      <c r="AN25" s="2">
        <f>Turbidity!B25</f>
        <v>4.434166666666667</v>
      </c>
      <c r="AO25" s="23">
        <f>Turbidity!C25</f>
        <v>4.25</v>
      </c>
      <c r="AP25" s="23">
        <f>Turbidity!D25</f>
        <v>5.68</v>
      </c>
      <c r="AQ25" s="23">
        <f>Turbidity!E25</f>
        <v>5.71</v>
      </c>
      <c r="AR25" s="23">
        <f>Turbidity!F25</f>
        <v>1.95</v>
      </c>
      <c r="AS25" s="23">
        <f>Turbidity!G25</f>
        <v>2.61</v>
      </c>
      <c r="AT25" s="23">
        <f>Turbidity!H25</f>
        <v>4.4400000000000004</v>
      </c>
      <c r="AU25" s="23">
        <f>Turbidity!I25</f>
        <v>0.83</v>
      </c>
      <c r="AV25" s="23">
        <f>Turbidity!J25</f>
        <v>3.24</v>
      </c>
      <c r="AW25" s="23">
        <f>Turbidity!K25</f>
        <v>5.12</v>
      </c>
      <c r="AX25" s="23">
        <f>Turbidity!L25</f>
        <v>5.2</v>
      </c>
      <c r="AY25" s="23">
        <f>Turbidity!M25</f>
        <v>6.1</v>
      </c>
      <c r="AZ25" s="23">
        <f>Turbidity!N25</f>
        <v>8.08</v>
      </c>
      <c r="BA25" s="23" t="str">
        <f>Turbidity!O25</f>
        <v/>
      </c>
      <c r="BB25" s="23" t="str">
        <f>Turbidity!P25</f>
        <v/>
      </c>
      <c r="BC25" s="23" t="str">
        <f>Turbidity!Q25</f>
        <v/>
      </c>
      <c r="BD25" t="str">
        <f>Chloride!T25</f>
        <v>Poor</v>
      </c>
      <c r="BE25" s="2">
        <f>Chloride!B25</f>
        <v>513.68494999999996</v>
      </c>
      <c r="BF25" s="23">
        <f>Chloride!C25</f>
        <v>616.30960000000005</v>
      </c>
      <c r="BG25" s="23">
        <f>Chloride!D25</f>
        <v>482.18009999999998</v>
      </c>
      <c r="BH25" s="23">
        <f>Chloride!E25</f>
        <v>518.65899999999999</v>
      </c>
      <c r="BI25" s="23">
        <f>Chloride!F25</f>
        <v>538.87739999999997</v>
      </c>
      <c r="BJ25" s="23">
        <f>Chloride!G25</f>
        <v>608.98770000000002</v>
      </c>
      <c r="BK25" s="23">
        <f>Chloride!H25</f>
        <v>496.16539999999998</v>
      </c>
      <c r="BL25" s="23">
        <f>Chloride!I25</f>
        <v>551.83050000000003</v>
      </c>
      <c r="BM25" s="23">
        <f>Chloride!J25</f>
        <v>493.7208</v>
      </c>
      <c r="BN25" s="23">
        <f>Chloride!K25</f>
        <v>508.91879999999998</v>
      </c>
      <c r="BO25" s="23">
        <f>Chloride!L25</f>
        <v>413.93830000000003</v>
      </c>
      <c r="BP25" s="23">
        <f>Chloride!M25</f>
        <v>482.81700000000001</v>
      </c>
      <c r="BQ25" s="23">
        <f>Chloride!N25</f>
        <v>451.81479999999999</v>
      </c>
      <c r="BR25" s="23" t="str">
        <f>Chloride!O25</f>
        <v/>
      </c>
      <c r="BS25" s="23" t="str">
        <f>Chloride!P25</f>
        <v/>
      </c>
      <c r="BT25" s="23" t="str">
        <f>Chloride!Q25</f>
        <v/>
      </c>
      <c r="BU25" t="str">
        <f>Phosphate!T25</f>
        <v>Good</v>
      </c>
      <c r="BV25" s="2">
        <f>Phosphate!B25</f>
        <v>3.3002499999999997E-2</v>
      </c>
      <c r="BW25" s="23">
        <f>Phosphate!C25</f>
        <v>5.8259999999999999E-2</v>
      </c>
      <c r="BX25" s="23">
        <f>Phosphate!D25</f>
        <v>9.3990000000000004E-2</v>
      </c>
      <c r="BY25" s="23">
        <f>Phosphate!E25</f>
        <v>1.9640000000000001E-2</v>
      </c>
      <c r="BZ25" s="23">
        <f>Phosphate!F25</f>
        <v>1.4829999999999999E-2</v>
      </c>
      <c r="CA25" s="23">
        <f>Phosphate!G25</f>
        <v>1.6820000000000002E-2</v>
      </c>
      <c r="CB25" s="23">
        <f>Phosphate!H25</f>
        <v>7.1639999999999995E-2</v>
      </c>
      <c r="CC25" s="23">
        <f>Phosphate!I25</f>
        <v>1.349E-2</v>
      </c>
      <c r="CD25" s="23">
        <f>Phosphate!J25</f>
        <v>3.0960000000000001E-2</v>
      </c>
      <c r="CE25" s="23">
        <f>Phosphate!K25</f>
        <v>5.1630000000000002E-2</v>
      </c>
      <c r="CF25" s="23">
        <f>Phosphate!L25</f>
        <v>1.346E-2</v>
      </c>
      <c r="CG25" s="23">
        <f>Phosphate!M25</f>
        <v>3.3700000000000002E-3</v>
      </c>
      <c r="CH25" s="23">
        <f>Phosphate!N25</f>
        <v>7.9399999999999991E-3</v>
      </c>
      <c r="CI25" s="23" t="str">
        <f>Phosphate!O25</f>
        <v/>
      </c>
      <c r="CJ25" s="23" t="str">
        <f>Phosphate!P25</f>
        <v/>
      </c>
      <c r="CK25" s="23" t="str">
        <f>Phosphate!Q25</f>
        <v/>
      </c>
      <c r="CL25" t="str">
        <f>Nitrate!T25</f>
        <v>Excellent</v>
      </c>
      <c r="CM25" s="2">
        <f>Nitrate!B25</f>
        <v>0.21611309999999995</v>
      </c>
      <c r="CN25" s="23">
        <f>Nitrate!C25</f>
        <v>0.30556931999999998</v>
      </c>
      <c r="CO25" s="23">
        <f>Nitrate!D25</f>
        <v>0.29518319999999998</v>
      </c>
      <c r="CP25" s="23">
        <f>Nitrate!E25</f>
        <v>0.38717742000000005</v>
      </c>
      <c r="CQ25" s="23">
        <f>Nitrate!F25</f>
        <v>0.10101425999999999</v>
      </c>
      <c r="CR25" s="23">
        <f>Nitrate!G25</f>
        <v>0.14271022999999999</v>
      </c>
      <c r="CS25" s="23">
        <f>Nitrate!H25</f>
        <v>0.26737946000000001</v>
      </c>
      <c r="CT25" s="23">
        <f>Nitrate!I25</f>
        <v>5.9039459999999995E-2</v>
      </c>
      <c r="CU25" s="23">
        <f>Nitrate!J25</f>
        <v>0.46935380999999998</v>
      </c>
      <c r="CV25" s="23">
        <f>Nitrate!K25</f>
        <v>2.5171209999999999E-2</v>
      </c>
      <c r="CW25" s="23" t="str">
        <f>Nitrate!L25</f>
        <v>0.0000</v>
      </c>
      <c r="CX25" s="23">
        <f>Nitrate!M25</f>
        <v>0.16303710000000002</v>
      </c>
      <c r="CY25" s="23">
        <f>Nitrate!N25</f>
        <v>0.16160863</v>
      </c>
      <c r="CZ25" s="23" t="str">
        <f>Nitrate!O25</f>
        <v/>
      </c>
      <c r="DA25" s="23" t="str">
        <f>Nitrate!P25</f>
        <v/>
      </c>
      <c r="DB25" s="23" t="str">
        <f>Nitrate!Q25</f>
        <v/>
      </c>
      <c r="DC25" s="2" t="str">
        <f>Phycocyanin!R25</f>
        <v/>
      </c>
      <c r="DD25" s="27" t="str">
        <f>Phycocyanin!$B25</f>
        <v/>
      </c>
      <c r="DE25" s="23" t="str">
        <f>Phycocyanin!C25</f>
        <v/>
      </c>
      <c r="DF25" s="23" t="str">
        <f>Phycocyanin!D25</f>
        <v/>
      </c>
      <c r="DG25" s="23" t="str">
        <f>Phycocyanin!E25</f>
        <v/>
      </c>
      <c r="DH25" s="23" t="str">
        <f>Phycocyanin!F25</f>
        <v/>
      </c>
      <c r="DI25" s="23" t="str">
        <f>Phycocyanin!G25</f>
        <v/>
      </c>
      <c r="DJ25" s="23" t="str">
        <f>Phycocyanin!H25</f>
        <v/>
      </c>
      <c r="DK25" s="23" t="str">
        <f>Phycocyanin!I25</f>
        <v/>
      </c>
      <c r="DL25" s="23" t="str">
        <f>Phycocyanin!J25</f>
        <v/>
      </c>
      <c r="DM25" s="23" t="str">
        <f>Phycocyanin!K25</f>
        <v/>
      </c>
      <c r="DN25" s="23" t="str">
        <f>Phycocyanin!L25</f>
        <v/>
      </c>
      <c r="DO25" s="23" t="str">
        <f>Phycocyanin!M25</f>
        <v/>
      </c>
      <c r="DP25" s="23" t="str">
        <f>Phycocyanin!N25</f>
        <v/>
      </c>
      <c r="DQ25" s="23" t="str">
        <f>Phycocyanin!O25</f>
        <v/>
      </c>
      <c r="DR25" s="23" t="str">
        <f>Phycocyanin!P25</f>
        <v/>
      </c>
      <c r="DS25" s="23" t="str">
        <f>Phycocyanin!Q25</f>
        <v/>
      </c>
      <c r="DT25" s="19" t="str">
        <f>TRIM(_xlfn.XLOOKUP(A25, '[1]Site_GPS-Coordinates'!$A:$A, '[1]Site_GPS-Coordinates'!$B:$B))</f>
        <v>40.309794</v>
      </c>
      <c r="DU25" t="str">
        <f>TRIM(_xlfn.XLOOKUP(A25, '[1]Site_GPS-Coordinates'!$A:$A, '[1]Site_GPS-Coordinates'!$C:$C))</f>
        <v>-74.516904</v>
      </c>
    </row>
    <row r="26" spans="1:125">
      <c r="A26" s="3" t="s">
        <v>29</v>
      </c>
      <c r="B26" t="s">
        <v>274</v>
      </c>
      <c r="C26" s="27" cm="1">
        <f t="array" ref="C26">IFERROR(MAX(_xlfn._xlws.FILTER([1]SURVEY123!$J:$J,[1]SURVEY123!$L:$L=A26)),"NA")</f>
        <v>45872.666666666664</v>
      </c>
      <c r="D26">
        <f t="shared" si="1"/>
        <v>11</v>
      </c>
      <c r="E26" t="str">
        <f>Temperature!T26</f>
        <v>Excellent</v>
      </c>
      <c r="F26">
        <f>Temperature!B26</f>
        <v>21.818181818181817</v>
      </c>
      <c r="G26" s="23">
        <f>Temperature!C26</f>
        <v>19</v>
      </c>
      <c r="H26" s="23">
        <f>Temperature!D26</f>
        <v>14</v>
      </c>
      <c r="I26" s="23">
        <f>Temperature!E26</f>
        <v>17</v>
      </c>
      <c r="J26" s="23">
        <f>Temperature!F26</f>
        <v>17</v>
      </c>
      <c r="K26" s="23">
        <f>Temperature!G26</f>
        <v>20</v>
      </c>
      <c r="L26" s="23">
        <f>Temperature!H26</f>
        <v>25</v>
      </c>
      <c r="M26" s="23" t="str">
        <f>Temperature!I26</f>
        <v/>
      </c>
      <c r="N26" s="23">
        <f>Temperature!J26</f>
        <v>24</v>
      </c>
      <c r="O26" s="23">
        <f>Temperature!K26</f>
        <v>27</v>
      </c>
      <c r="P26" s="23">
        <f>Temperature!L26</f>
        <v>25</v>
      </c>
      <c r="Q26" s="23">
        <f>Temperature!M26</f>
        <v>26</v>
      </c>
      <c r="R26" s="23">
        <f>Temperature!N26</f>
        <v>26</v>
      </c>
      <c r="S26" s="23" t="str">
        <f>Temperature!O26</f>
        <v/>
      </c>
      <c r="T26" s="23" t="str">
        <f>Temperature!P26</f>
        <v/>
      </c>
      <c r="U26" s="23" t="str">
        <f>Temperature!Q26</f>
        <v/>
      </c>
      <c r="V26" t="str">
        <f>'E. coli'!S26</f>
        <v>Good</v>
      </c>
      <c r="W26" s="2">
        <f>'E. coli'!B26</f>
        <v>66.634234968400818</v>
      </c>
      <c r="X26" s="23">
        <f>'E. coli'!C26</f>
        <v>74.8</v>
      </c>
      <c r="Y26" s="23">
        <f>'E. coli'!D26</f>
        <v>113</v>
      </c>
      <c r="Z26" s="23">
        <f>'E. coli'!E26</f>
        <v>135.4</v>
      </c>
      <c r="AA26" s="23">
        <f>'E. coli'!F26</f>
        <v>33.1</v>
      </c>
      <c r="AB26" s="23">
        <f>'E. coli'!G26</f>
        <v>727</v>
      </c>
      <c r="AC26" s="23">
        <f>'E. coli'!H26</f>
        <v>2500</v>
      </c>
      <c r="AD26" s="23">
        <f>'E. coli'!I26</f>
        <v>20.3</v>
      </c>
      <c r="AE26" s="23">
        <f>'E. coli'!J26</f>
        <v>25.6</v>
      </c>
      <c r="AF26" s="23">
        <f>'E. coli'!K26</f>
        <v>13.2</v>
      </c>
      <c r="AG26" s="23">
        <f>'E. coli'!L26</f>
        <v>7.5</v>
      </c>
      <c r="AH26" s="23">
        <f>'E. coli'!M26</f>
        <v>67.599999999999994</v>
      </c>
      <c r="AI26" s="23">
        <f>'E. coli'!N26</f>
        <v>32</v>
      </c>
      <c r="AJ26" s="23" t="str">
        <f>'E. coli'!O26</f>
        <v/>
      </c>
      <c r="AK26" s="23" t="str">
        <f>'E. coli'!P26</f>
        <v/>
      </c>
      <c r="AL26" s="23" t="str">
        <f>'E. coli'!Q26</f>
        <v/>
      </c>
      <c r="AM26" t="str">
        <f>Turbidity!T26</f>
        <v>Excellent</v>
      </c>
      <c r="AN26" s="2">
        <f>Turbidity!B26</f>
        <v>5.19</v>
      </c>
      <c r="AO26" s="23">
        <f>Turbidity!C26</f>
        <v>5.13</v>
      </c>
      <c r="AP26" s="23">
        <f>Turbidity!D26</f>
        <v>5.33</v>
      </c>
      <c r="AQ26" s="23">
        <f>Turbidity!E26</f>
        <v>4.1900000000000004</v>
      </c>
      <c r="AR26" s="23">
        <f>Turbidity!F26</f>
        <v>2.04</v>
      </c>
      <c r="AS26" s="23">
        <f>Turbidity!G26</f>
        <v>5.52</v>
      </c>
      <c r="AT26" s="23">
        <f>Turbidity!H26</f>
        <v>5.01</v>
      </c>
      <c r="AU26" s="23">
        <f>Turbidity!I26</f>
        <v>5.75</v>
      </c>
      <c r="AV26" s="23">
        <f>Turbidity!J26</f>
        <v>4.84</v>
      </c>
      <c r="AW26" s="23">
        <f>Turbidity!K26</f>
        <v>6.23</v>
      </c>
      <c r="AX26" s="23">
        <f>Turbidity!L26</f>
        <v>5</v>
      </c>
      <c r="AY26" s="23">
        <f>Turbidity!M26</f>
        <v>6.34</v>
      </c>
      <c r="AZ26" s="23">
        <f>Turbidity!N26</f>
        <v>6.9</v>
      </c>
      <c r="BA26" s="23" t="str">
        <f>Turbidity!O26</f>
        <v/>
      </c>
      <c r="BB26" s="23" t="str">
        <f>Turbidity!P26</f>
        <v/>
      </c>
      <c r="BC26" s="23" t="str">
        <f>Turbidity!Q26</f>
        <v/>
      </c>
      <c r="BD26" t="str">
        <f>Chloride!T26</f>
        <v>Poor</v>
      </c>
      <c r="BE26" s="2">
        <f>Chloride!B26</f>
        <v>583.61426666666671</v>
      </c>
      <c r="BF26" s="23">
        <f>Chloride!C26</f>
        <v>566.94809999999995</v>
      </c>
      <c r="BG26" s="23">
        <f>Chloride!D26</f>
        <v>554.61580000000004</v>
      </c>
      <c r="BH26" s="23">
        <f>Chloride!E26</f>
        <v>559.0421</v>
      </c>
      <c r="BI26" s="23">
        <f>Chloride!F26</f>
        <v>518.78890000000001</v>
      </c>
      <c r="BJ26" s="23">
        <f>Chloride!G26</f>
        <v>611.51</v>
      </c>
      <c r="BK26" s="23">
        <f>Chloride!H26</f>
        <v>526.68299999999999</v>
      </c>
      <c r="BL26" s="23">
        <f>Chloride!I26</f>
        <v>681.24339999999995</v>
      </c>
      <c r="BM26" s="23">
        <f>Chloride!J26</f>
        <v>566.45830000000001</v>
      </c>
      <c r="BN26" s="23">
        <f>Chloride!K26</f>
        <v>623.11749999999995</v>
      </c>
      <c r="BO26" s="23">
        <f>Chloride!L26</f>
        <v>499.87619999999998</v>
      </c>
      <c r="BP26" s="23">
        <f>Chloride!M26</f>
        <v>642.12869999999998</v>
      </c>
      <c r="BQ26" s="23">
        <f>Chloride!N26</f>
        <v>652.95920000000001</v>
      </c>
      <c r="BR26" s="23" t="str">
        <f>Chloride!O26</f>
        <v/>
      </c>
      <c r="BS26" s="23" t="str">
        <f>Chloride!P26</f>
        <v/>
      </c>
      <c r="BT26" s="23" t="str">
        <f>Chloride!Q26</f>
        <v/>
      </c>
      <c r="BU26" t="str">
        <f>Phosphate!T26</f>
        <v>Good</v>
      </c>
      <c r="BV26" s="2">
        <f>Phosphate!B26</f>
        <v>4.8960833333333335E-2</v>
      </c>
      <c r="BW26" s="23">
        <f>Phosphate!C26</f>
        <v>6.0949999999999997E-2</v>
      </c>
      <c r="BX26" s="23">
        <f>Phosphate!D26</f>
        <v>6.0040000000000003E-2</v>
      </c>
      <c r="BY26" s="23">
        <f>Phosphate!E26</f>
        <v>5.7799999999999997E-2</v>
      </c>
      <c r="BZ26" s="23">
        <f>Phosphate!F26</f>
        <v>1.8610000000000002E-2</v>
      </c>
      <c r="CA26" s="23">
        <f>Phosphate!G26</f>
        <v>2.4309999999999998E-2</v>
      </c>
      <c r="CB26" s="23">
        <f>Phosphate!H26</f>
        <v>8.1739999999999993E-2</v>
      </c>
      <c r="CC26" s="23">
        <f>Phosphate!I26</f>
        <v>2.5870000000000001E-2</v>
      </c>
      <c r="CD26" s="23">
        <f>Phosphate!J26</f>
        <v>4.888E-2</v>
      </c>
      <c r="CE26" s="23">
        <f>Phosphate!K26</f>
        <v>6.3570000000000002E-2</v>
      </c>
      <c r="CF26" s="23">
        <f>Phosphate!L26</f>
        <v>7.2800000000000004E-2</v>
      </c>
      <c r="CG26" s="23">
        <f>Phosphate!M26</f>
        <v>3.3759999999999998E-2</v>
      </c>
      <c r="CH26" s="23">
        <f>Phosphate!N26</f>
        <v>3.9199999999999999E-2</v>
      </c>
      <c r="CI26" s="23" t="str">
        <f>Phosphate!O26</f>
        <v/>
      </c>
      <c r="CJ26" s="23" t="str">
        <f>Phosphate!P26</f>
        <v/>
      </c>
      <c r="CK26" s="23" t="str">
        <f>Phosphate!Q26</f>
        <v/>
      </c>
      <c r="CL26" t="str">
        <f>Nitrate!T26</f>
        <v>Excellent</v>
      </c>
      <c r="CM26" s="2">
        <f>Nitrate!B26</f>
        <v>0.44637480583333328</v>
      </c>
      <c r="CN26" s="23">
        <f>Nitrate!C26</f>
        <v>0.44762617999999998</v>
      </c>
      <c r="CO26" s="23">
        <f>Nitrate!D26</f>
        <v>0.88622044</v>
      </c>
      <c r="CP26" s="23">
        <f>Nitrate!E26</f>
        <v>0.73083916000000004</v>
      </c>
      <c r="CQ26" s="23">
        <f>Nitrate!F26</f>
        <v>0.31704785000000002</v>
      </c>
      <c r="CR26" s="23">
        <f>Nitrate!G26</f>
        <v>0.39120965999999996</v>
      </c>
      <c r="CS26" s="23">
        <f>Nitrate!H26</f>
        <v>0.43279002999999999</v>
      </c>
      <c r="CT26" s="23">
        <f>Nitrate!I26</f>
        <v>0.34982864999999996</v>
      </c>
      <c r="CU26" s="23">
        <f>Nitrate!J26</f>
        <v>0.82189659000000004</v>
      </c>
      <c r="CV26" s="23">
        <f>Nitrate!K26</f>
        <v>0.21485094000000002</v>
      </c>
      <c r="CW26" s="23">
        <f>Nitrate!L26</f>
        <v>0.10472100000000001</v>
      </c>
      <c r="CX26" s="23">
        <f>Nitrate!M26</f>
        <v>0.20861066</v>
      </c>
      <c r="CY26" s="23">
        <f>Nitrate!N26</f>
        <v>0.45085650999999999</v>
      </c>
      <c r="CZ26" s="23" t="str">
        <f>Nitrate!O26</f>
        <v/>
      </c>
      <c r="DA26" s="23" t="str">
        <f>Nitrate!P26</f>
        <v/>
      </c>
      <c r="DB26" s="23" t="str">
        <f>Nitrate!Q26</f>
        <v/>
      </c>
      <c r="DC26" s="2" t="str">
        <f>Phycocyanin!R26</f>
        <v/>
      </c>
      <c r="DD26" s="27" t="str">
        <f>Phycocyanin!$B26</f>
        <v/>
      </c>
      <c r="DE26" s="23" t="str">
        <f>Phycocyanin!C26</f>
        <v/>
      </c>
      <c r="DF26" s="23" t="str">
        <f>Phycocyanin!D26</f>
        <v/>
      </c>
      <c r="DG26" s="23" t="str">
        <f>Phycocyanin!E26</f>
        <v/>
      </c>
      <c r="DH26" s="23" t="str">
        <f>Phycocyanin!F26</f>
        <v/>
      </c>
      <c r="DI26" s="23" t="str">
        <f>Phycocyanin!G26</f>
        <v/>
      </c>
      <c r="DJ26" s="23" t="str">
        <f>Phycocyanin!H26</f>
        <v/>
      </c>
      <c r="DK26" s="23" t="str">
        <f>Phycocyanin!I26</f>
        <v/>
      </c>
      <c r="DL26" s="23" t="str">
        <f>Phycocyanin!J26</f>
        <v/>
      </c>
      <c r="DM26" s="23" t="str">
        <f>Phycocyanin!K26</f>
        <v/>
      </c>
      <c r="DN26" s="23" t="str">
        <f>Phycocyanin!L26</f>
        <v/>
      </c>
      <c r="DO26" s="23" t="str">
        <f>Phycocyanin!M26</f>
        <v/>
      </c>
      <c r="DP26" s="23" t="str">
        <f>Phycocyanin!N26</f>
        <v/>
      </c>
      <c r="DQ26" s="23" t="str">
        <f>Phycocyanin!O26</f>
        <v/>
      </c>
      <c r="DR26" s="23" t="str">
        <f>Phycocyanin!P26</f>
        <v/>
      </c>
      <c r="DS26" s="23" t="str">
        <f>Phycocyanin!Q26</f>
        <v/>
      </c>
      <c r="DT26" s="19" t="str">
        <f>TRIM(_xlfn.XLOOKUP(A26, '[1]Site_GPS-Coordinates'!$A:$A, '[1]Site_GPS-Coordinates'!$B:$B))</f>
        <v>40.32612</v>
      </c>
      <c r="DU26" t="str">
        <f>TRIM(_xlfn.XLOOKUP(A26, '[1]Site_GPS-Coordinates'!$A:$A, '[1]Site_GPS-Coordinates'!$C:$C))</f>
        <v>-74.603479</v>
      </c>
    </row>
    <row r="27" spans="1:125">
      <c r="A27" s="3" t="s">
        <v>30</v>
      </c>
      <c r="B27" t="s">
        <v>274</v>
      </c>
      <c r="C27" s="27" t="str" cm="1">
        <f t="array" ref="C27">IFERROR(MAX(_xlfn._xlws.FILTER([1]SURVEY123!$J:$J,[1]SURVEY123!$L:$L=A27)),"NA")</f>
        <v>NA</v>
      </c>
      <c r="D27">
        <f t="shared" si="1"/>
        <v>0</v>
      </c>
      <c r="E27" t="str">
        <f>Temperature!T27</f>
        <v>NA</v>
      </c>
      <c r="F27" t="str">
        <f>Temperature!B27</f>
        <v/>
      </c>
      <c r="G27" s="23" t="str">
        <f>Temperature!C27</f>
        <v/>
      </c>
      <c r="H27" s="23" t="str">
        <f>Temperature!D27</f>
        <v/>
      </c>
      <c r="I27" s="23" t="str">
        <f>Temperature!E27</f>
        <v/>
      </c>
      <c r="J27" s="23" t="str">
        <f>Temperature!F27</f>
        <v/>
      </c>
      <c r="K27" s="23" t="str">
        <f>Temperature!G27</f>
        <v/>
      </c>
      <c r="L27" s="23" t="str">
        <f>Temperature!H27</f>
        <v/>
      </c>
      <c r="M27" s="23" t="str">
        <f>Temperature!I27</f>
        <v/>
      </c>
      <c r="N27" s="23" t="str">
        <f>Temperature!J27</f>
        <v/>
      </c>
      <c r="O27" s="23" t="str">
        <f>Temperature!K27</f>
        <v/>
      </c>
      <c r="P27" s="23" t="str">
        <f>Temperature!L27</f>
        <v/>
      </c>
      <c r="Q27" s="23" t="str">
        <f>Temperature!M27</f>
        <v/>
      </c>
      <c r="R27" s="23" t="str">
        <f>Temperature!N27</f>
        <v/>
      </c>
      <c r="S27" s="23" t="str">
        <f>Temperature!O27</f>
        <v/>
      </c>
      <c r="T27" s="23" t="str">
        <f>Temperature!P27</f>
        <v/>
      </c>
      <c r="U27" s="23" t="str">
        <f>Temperature!Q27</f>
        <v/>
      </c>
      <c r="V27" t="str">
        <f>'E. coli'!S27</f>
        <v>NA</v>
      </c>
      <c r="W27" s="2" t="str">
        <f>'E. coli'!B27</f>
        <v/>
      </c>
      <c r="X27" s="23" t="str">
        <f>'E. coli'!C27</f>
        <v/>
      </c>
      <c r="Y27" s="23" t="str">
        <f>'E. coli'!D27</f>
        <v/>
      </c>
      <c r="Z27" s="23" t="str">
        <f>'E. coli'!E27</f>
        <v/>
      </c>
      <c r="AA27" s="23" t="str">
        <f>'E. coli'!F27</f>
        <v/>
      </c>
      <c r="AB27" s="23" t="str">
        <f>'E. coli'!G27</f>
        <v/>
      </c>
      <c r="AC27" s="23" t="str">
        <f>'E. coli'!H27</f>
        <v/>
      </c>
      <c r="AD27" s="23" t="str">
        <f>'E. coli'!I27</f>
        <v/>
      </c>
      <c r="AE27" s="23" t="str">
        <f>'E. coli'!J27</f>
        <v/>
      </c>
      <c r="AF27" s="23" t="str">
        <f>'E. coli'!K27</f>
        <v/>
      </c>
      <c r="AG27" s="23" t="str">
        <f>'E. coli'!L27</f>
        <v/>
      </c>
      <c r="AH27" s="23" t="str">
        <f>'E. coli'!M27</f>
        <v/>
      </c>
      <c r="AI27" s="23" t="str">
        <f>'E. coli'!N27</f>
        <v/>
      </c>
      <c r="AJ27" s="23" t="str">
        <f>'E. coli'!O27</f>
        <v/>
      </c>
      <c r="AK27" s="23" t="str">
        <f>'E. coli'!P27</f>
        <v/>
      </c>
      <c r="AL27" s="23" t="str">
        <f>'E. coli'!Q27</f>
        <v/>
      </c>
      <c r="AM27" t="str">
        <f>Turbidity!T27</f>
        <v>NA</v>
      </c>
      <c r="AN27" s="2" t="str">
        <f>Turbidity!B27</f>
        <v/>
      </c>
      <c r="AO27" s="23" t="str">
        <f>Turbidity!C27</f>
        <v/>
      </c>
      <c r="AP27" s="23" t="str">
        <f>Turbidity!D27</f>
        <v/>
      </c>
      <c r="AQ27" s="23" t="str">
        <f>Turbidity!E27</f>
        <v/>
      </c>
      <c r="AR27" s="23" t="str">
        <f>Turbidity!F27</f>
        <v/>
      </c>
      <c r="AS27" s="23" t="str">
        <f>Turbidity!G27</f>
        <v/>
      </c>
      <c r="AT27" s="23" t="str">
        <f>Turbidity!H27</f>
        <v/>
      </c>
      <c r="AU27" s="23" t="str">
        <f>Turbidity!I27</f>
        <v/>
      </c>
      <c r="AV27" s="23" t="str">
        <f>Turbidity!J27</f>
        <v/>
      </c>
      <c r="AW27" s="23" t="str">
        <f>Turbidity!K27</f>
        <v/>
      </c>
      <c r="AX27" s="23" t="str">
        <f>Turbidity!L27</f>
        <v/>
      </c>
      <c r="AY27" s="23" t="str">
        <f>Turbidity!M27</f>
        <v/>
      </c>
      <c r="AZ27" s="23" t="str">
        <f>Turbidity!N27</f>
        <v/>
      </c>
      <c r="BA27" s="23" t="str">
        <f>Turbidity!O27</f>
        <v/>
      </c>
      <c r="BB27" s="23" t="str">
        <f>Turbidity!P27</f>
        <v/>
      </c>
      <c r="BC27" s="23" t="str">
        <f>Turbidity!Q27</f>
        <v/>
      </c>
      <c r="BD27" t="str">
        <f>Chloride!T27</f>
        <v>NA</v>
      </c>
      <c r="BE27" s="2" t="str">
        <f>Chloride!B27</f>
        <v/>
      </c>
      <c r="BF27" s="23" t="str">
        <f>Chloride!C27</f>
        <v/>
      </c>
      <c r="BG27" s="23" t="str">
        <f>Chloride!D27</f>
        <v/>
      </c>
      <c r="BH27" s="23" t="str">
        <f>Chloride!E27</f>
        <v/>
      </c>
      <c r="BI27" s="23" t="str">
        <f>Chloride!F27</f>
        <v/>
      </c>
      <c r="BJ27" s="23" t="str">
        <f>Chloride!G27</f>
        <v/>
      </c>
      <c r="BK27" s="23" t="str">
        <f>Chloride!H27</f>
        <v/>
      </c>
      <c r="BL27" s="23" t="str">
        <f>Chloride!I27</f>
        <v/>
      </c>
      <c r="BM27" s="23" t="str">
        <f>Chloride!J27</f>
        <v/>
      </c>
      <c r="BN27" s="23" t="str">
        <f>Chloride!K27</f>
        <v/>
      </c>
      <c r="BO27" s="23" t="str">
        <f>Chloride!L27</f>
        <v/>
      </c>
      <c r="BP27" s="23" t="str">
        <f>Chloride!M27</f>
        <v/>
      </c>
      <c r="BQ27" s="23" t="str">
        <f>Chloride!N27</f>
        <v/>
      </c>
      <c r="BR27" s="23" t="str">
        <f>Chloride!O27</f>
        <v/>
      </c>
      <c r="BS27" s="23" t="str">
        <f>Chloride!P27</f>
        <v/>
      </c>
      <c r="BT27" s="23" t="str">
        <f>Chloride!Q27</f>
        <v/>
      </c>
      <c r="BU27" t="str">
        <f>Phosphate!T27</f>
        <v>NA</v>
      </c>
      <c r="BV27" s="2" t="str">
        <f>Phosphate!B27</f>
        <v/>
      </c>
      <c r="BW27" s="23" t="str">
        <f>Phosphate!C27</f>
        <v/>
      </c>
      <c r="BX27" s="23" t="str">
        <f>Phosphate!D27</f>
        <v/>
      </c>
      <c r="BY27" s="23" t="str">
        <f>Phosphate!E27</f>
        <v/>
      </c>
      <c r="BZ27" s="23" t="str">
        <f>Phosphate!F27</f>
        <v/>
      </c>
      <c r="CA27" s="23" t="str">
        <f>Phosphate!G27</f>
        <v/>
      </c>
      <c r="CB27" s="23" t="str">
        <f>Phosphate!H27</f>
        <v/>
      </c>
      <c r="CC27" s="23" t="str">
        <f>Phosphate!I27</f>
        <v/>
      </c>
      <c r="CD27" s="23" t="str">
        <f>Phosphate!J27</f>
        <v/>
      </c>
      <c r="CE27" s="23" t="str">
        <f>Phosphate!K27</f>
        <v/>
      </c>
      <c r="CF27" s="23" t="str">
        <f>Phosphate!L27</f>
        <v/>
      </c>
      <c r="CG27" s="23" t="str">
        <f>Phosphate!M27</f>
        <v/>
      </c>
      <c r="CH27" s="23" t="str">
        <f>Phosphate!N27</f>
        <v/>
      </c>
      <c r="CI27" s="23" t="str">
        <f>Phosphate!O27</f>
        <v/>
      </c>
      <c r="CJ27" s="23" t="str">
        <f>Phosphate!P27</f>
        <v/>
      </c>
      <c r="CK27" s="23" t="str">
        <f>Phosphate!Q27</f>
        <v/>
      </c>
      <c r="CL27" t="str">
        <f>Nitrate!T27</f>
        <v>NA</v>
      </c>
      <c r="CM27" s="2" t="str">
        <f>Nitrate!B27</f>
        <v/>
      </c>
      <c r="CN27" s="23" t="str">
        <f>Nitrate!C27</f>
        <v/>
      </c>
      <c r="CO27" s="23" t="str">
        <f>Nitrate!D27</f>
        <v/>
      </c>
      <c r="CP27" s="23" t="str">
        <f>Nitrate!E27</f>
        <v/>
      </c>
      <c r="CQ27" s="23" t="str">
        <f>Nitrate!F27</f>
        <v/>
      </c>
      <c r="CR27" s="23" t="str">
        <f>Nitrate!G27</f>
        <v/>
      </c>
      <c r="CS27" s="23" t="str">
        <f>Nitrate!H27</f>
        <v/>
      </c>
      <c r="CT27" s="23" t="str">
        <f>Nitrate!I27</f>
        <v/>
      </c>
      <c r="CU27" s="23" t="str">
        <f>Nitrate!J27</f>
        <v/>
      </c>
      <c r="CV27" s="23" t="str">
        <f>Nitrate!K27</f>
        <v/>
      </c>
      <c r="CW27" s="23" t="str">
        <f>Nitrate!L27</f>
        <v/>
      </c>
      <c r="CX27" s="23" t="str">
        <f>Nitrate!M27</f>
        <v/>
      </c>
      <c r="CY27" s="23" t="str">
        <f>Nitrate!N27</f>
        <v/>
      </c>
      <c r="CZ27" s="23" t="str">
        <f>Nitrate!O27</f>
        <v/>
      </c>
      <c r="DA27" s="23" t="str">
        <f>Nitrate!P27</f>
        <v/>
      </c>
      <c r="DB27" s="23" t="str">
        <f>Nitrate!Q27</f>
        <v/>
      </c>
      <c r="DC27" s="2" t="str">
        <f>Phycocyanin!R27</f>
        <v/>
      </c>
      <c r="DD27" s="27" t="str">
        <f>Phycocyanin!$B27</f>
        <v/>
      </c>
      <c r="DE27" s="23" t="str">
        <f>Phycocyanin!C27</f>
        <v/>
      </c>
      <c r="DF27" s="23" t="str">
        <f>Phycocyanin!D27</f>
        <v/>
      </c>
      <c r="DG27" s="23" t="str">
        <f>Phycocyanin!E27</f>
        <v/>
      </c>
      <c r="DH27" s="23" t="str">
        <f>Phycocyanin!F27</f>
        <v/>
      </c>
      <c r="DI27" s="23" t="str">
        <f>Phycocyanin!G27</f>
        <v/>
      </c>
      <c r="DJ27" s="23" t="str">
        <f>Phycocyanin!H27</f>
        <v/>
      </c>
      <c r="DK27" s="23" t="str">
        <f>Phycocyanin!I27</f>
        <v/>
      </c>
      <c r="DL27" s="23" t="str">
        <f>Phycocyanin!J27</f>
        <v/>
      </c>
      <c r="DM27" s="23" t="str">
        <f>Phycocyanin!K27</f>
        <v/>
      </c>
      <c r="DN27" s="23" t="str">
        <f>Phycocyanin!L27</f>
        <v/>
      </c>
      <c r="DO27" s="23" t="str">
        <f>Phycocyanin!M27</f>
        <v/>
      </c>
      <c r="DP27" s="23" t="str">
        <f>Phycocyanin!N27</f>
        <v/>
      </c>
      <c r="DQ27" s="23" t="str">
        <f>Phycocyanin!O27</f>
        <v/>
      </c>
      <c r="DR27" s="23" t="str">
        <f>Phycocyanin!P27</f>
        <v/>
      </c>
      <c r="DS27" s="23" t="str">
        <f>Phycocyanin!Q27</f>
        <v/>
      </c>
      <c r="DT27" s="19" t="str">
        <f>TRIM(_xlfn.XLOOKUP(A27, '[1]Site_GPS-Coordinates'!$A:$A, '[1]Site_GPS-Coordinates'!$B:$B))</f>
        <v>40.305142</v>
      </c>
      <c r="DU27" t="str">
        <f>TRIM(_xlfn.XLOOKUP(A27, '[1]Site_GPS-Coordinates'!$A:$A, '[1]Site_GPS-Coordinates'!$C:$C))</f>
        <v>-74.473197</v>
      </c>
    </row>
    <row r="28" spans="1:125">
      <c r="A28" s="3" t="s">
        <v>31</v>
      </c>
      <c r="B28" t="s">
        <v>275</v>
      </c>
      <c r="C28" s="27" t="str" cm="1">
        <f t="array" ref="C28">IFERROR(MAX(_xlfn._xlws.FILTER([1]SURVEY123!$J:$J,[1]SURVEY123!$L:$L=A28)),"NA")</f>
        <v>NA</v>
      </c>
      <c r="D28">
        <f t="shared" si="1"/>
        <v>0</v>
      </c>
      <c r="E28" t="str">
        <f>Temperature!T28</f>
        <v>NA</v>
      </c>
      <c r="F28" t="str">
        <f>Temperature!B28</f>
        <v/>
      </c>
      <c r="G28" s="23" t="str">
        <f>Temperature!C28</f>
        <v/>
      </c>
      <c r="H28" s="23" t="str">
        <f>Temperature!D28</f>
        <v/>
      </c>
      <c r="I28" s="23" t="str">
        <f>Temperature!E28</f>
        <v/>
      </c>
      <c r="J28" s="23" t="str">
        <f>Temperature!F28</f>
        <v/>
      </c>
      <c r="K28" s="23" t="str">
        <f>Temperature!G28</f>
        <v/>
      </c>
      <c r="L28" s="23" t="str">
        <f>Temperature!H28</f>
        <v/>
      </c>
      <c r="M28" s="23" t="str">
        <f>Temperature!I28</f>
        <v/>
      </c>
      <c r="N28" s="23" t="str">
        <f>Temperature!J28</f>
        <v/>
      </c>
      <c r="O28" s="23" t="str">
        <f>Temperature!K28</f>
        <v/>
      </c>
      <c r="P28" s="23" t="str">
        <f>Temperature!L28</f>
        <v/>
      </c>
      <c r="Q28" s="23" t="str">
        <f>Temperature!M28</f>
        <v/>
      </c>
      <c r="R28" s="23" t="str">
        <f>Temperature!N28</f>
        <v/>
      </c>
      <c r="S28" s="23" t="str">
        <f>Temperature!O28</f>
        <v/>
      </c>
      <c r="T28" s="23" t="str">
        <f>Temperature!P28</f>
        <v/>
      </c>
      <c r="U28" s="23" t="str">
        <f>Temperature!Q28</f>
        <v/>
      </c>
      <c r="V28" t="str">
        <f>'E. coli'!S28</f>
        <v>NA</v>
      </c>
      <c r="W28" s="2" t="str">
        <f>'E. coli'!B28</f>
        <v/>
      </c>
      <c r="X28" s="23" t="str">
        <f>'E. coli'!C28</f>
        <v/>
      </c>
      <c r="Y28" s="23" t="str">
        <f>'E. coli'!D28</f>
        <v/>
      </c>
      <c r="Z28" s="23" t="str">
        <f>'E. coli'!E28</f>
        <v/>
      </c>
      <c r="AA28" s="23" t="str">
        <f>'E. coli'!F28</f>
        <v/>
      </c>
      <c r="AB28" s="23" t="str">
        <f>'E. coli'!G28</f>
        <v/>
      </c>
      <c r="AC28" s="23" t="str">
        <f>'E. coli'!H28</f>
        <v/>
      </c>
      <c r="AD28" s="23" t="str">
        <f>'E. coli'!I28</f>
        <v/>
      </c>
      <c r="AE28" s="23" t="str">
        <f>'E. coli'!J28</f>
        <v/>
      </c>
      <c r="AF28" s="23" t="str">
        <f>'E. coli'!K28</f>
        <v/>
      </c>
      <c r="AG28" s="23" t="str">
        <f>'E. coli'!L28</f>
        <v/>
      </c>
      <c r="AH28" s="23" t="str">
        <f>'E. coli'!M28</f>
        <v/>
      </c>
      <c r="AI28" s="23" t="str">
        <f>'E. coli'!N28</f>
        <v/>
      </c>
      <c r="AJ28" s="23" t="str">
        <f>'E. coli'!O28</f>
        <v/>
      </c>
      <c r="AK28" s="23" t="str">
        <f>'E. coli'!P28</f>
        <v/>
      </c>
      <c r="AL28" s="23" t="str">
        <f>'E. coli'!Q28</f>
        <v/>
      </c>
      <c r="AM28" t="str">
        <f>Turbidity!T28</f>
        <v>NA</v>
      </c>
      <c r="AN28" s="2" t="str">
        <f>Turbidity!B28</f>
        <v/>
      </c>
      <c r="AO28" s="23" t="str">
        <f>Turbidity!C28</f>
        <v/>
      </c>
      <c r="AP28" s="23" t="str">
        <f>Turbidity!D28</f>
        <v/>
      </c>
      <c r="AQ28" s="23" t="str">
        <f>Turbidity!E28</f>
        <v/>
      </c>
      <c r="AR28" s="23" t="str">
        <f>Turbidity!F28</f>
        <v/>
      </c>
      <c r="AS28" s="23" t="str">
        <f>Turbidity!G28</f>
        <v/>
      </c>
      <c r="AT28" s="23" t="str">
        <f>Turbidity!H28</f>
        <v/>
      </c>
      <c r="AU28" s="23" t="str">
        <f>Turbidity!I28</f>
        <v/>
      </c>
      <c r="AV28" s="23" t="str">
        <f>Turbidity!J28</f>
        <v/>
      </c>
      <c r="AW28" s="23" t="str">
        <f>Turbidity!K28</f>
        <v/>
      </c>
      <c r="AX28" s="23" t="str">
        <f>Turbidity!L28</f>
        <v/>
      </c>
      <c r="AY28" s="23" t="str">
        <f>Turbidity!M28</f>
        <v/>
      </c>
      <c r="AZ28" s="23" t="str">
        <f>Turbidity!N28</f>
        <v/>
      </c>
      <c r="BA28" s="23" t="str">
        <f>Turbidity!O28</f>
        <v/>
      </c>
      <c r="BB28" s="23" t="str">
        <f>Turbidity!P28</f>
        <v/>
      </c>
      <c r="BC28" s="23" t="str">
        <f>Turbidity!Q28</f>
        <v/>
      </c>
      <c r="BD28" t="str">
        <f>Chloride!T28</f>
        <v>NA</v>
      </c>
      <c r="BE28" s="2" t="str">
        <f>Chloride!B28</f>
        <v/>
      </c>
      <c r="BF28" s="23" t="str">
        <f>Chloride!C28</f>
        <v/>
      </c>
      <c r="BG28" s="23" t="str">
        <f>Chloride!D28</f>
        <v/>
      </c>
      <c r="BH28" s="23" t="str">
        <f>Chloride!E28</f>
        <v/>
      </c>
      <c r="BI28" s="23" t="str">
        <f>Chloride!F28</f>
        <v/>
      </c>
      <c r="BJ28" s="23" t="str">
        <f>Chloride!G28</f>
        <v/>
      </c>
      <c r="BK28" s="23" t="str">
        <f>Chloride!H28</f>
        <v/>
      </c>
      <c r="BL28" s="23" t="str">
        <f>Chloride!I28</f>
        <v/>
      </c>
      <c r="BM28" s="23" t="str">
        <f>Chloride!J28</f>
        <v/>
      </c>
      <c r="BN28" s="23" t="str">
        <f>Chloride!K28</f>
        <v/>
      </c>
      <c r="BO28" s="23" t="str">
        <f>Chloride!L28</f>
        <v/>
      </c>
      <c r="BP28" s="23" t="str">
        <f>Chloride!M28</f>
        <v/>
      </c>
      <c r="BQ28" s="23" t="str">
        <f>Chloride!N28</f>
        <v/>
      </c>
      <c r="BR28" s="23" t="str">
        <f>Chloride!O28</f>
        <v/>
      </c>
      <c r="BS28" s="23" t="str">
        <f>Chloride!P28</f>
        <v/>
      </c>
      <c r="BT28" s="23" t="str">
        <f>Chloride!Q28</f>
        <v/>
      </c>
      <c r="BU28" t="str">
        <f>Phosphate!T28</f>
        <v>NA</v>
      </c>
      <c r="BV28" s="2" t="str">
        <f>Phosphate!B28</f>
        <v/>
      </c>
      <c r="BW28" s="23" t="str">
        <f>Phosphate!C28</f>
        <v/>
      </c>
      <c r="BX28" s="23" t="str">
        <f>Phosphate!D28</f>
        <v/>
      </c>
      <c r="BY28" s="23" t="str">
        <f>Phosphate!E28</f>
        <v/>
      </c>
      <c r="BZ28" s="23" t="str">
        <f>Phosphate!F28</f>
        <v/>
      </c>
      <c r="CA28" s="23" t="str">
        <f>Phosphate!G28</f>
        <v/>
      </c>
      <c r="CB28" s="23" t="str">
        <f>Phosphate!H28</f>
        <v/>
      </c>
      <c r="CC28" s="23" t="str">
        <f>Phosphate!I28</f>
        <v/>
      </c>
      <c r="CD28" s="23" t="str">
        <f>Phosphate!J28</f>
        <v/>
      </c>
      <c r="CE28" s="23" t="str">
        <f>Phosphate!K28</f>
        <v/>
      </c>
      <c r="CF28" s="23" t="str">
        <f>Phosphate!L28</f>
        <v/>
      </c>
      <c r="CG28" s="23" t="str">
        <f>Phosphate!M28</f>
        <v/>
      </c>
      <c r="CH28" s="23" t="str">
        <f>Phosphate!N28</f>
        <v/>
      </c>
      <c r="CI28" s="23" t="str">
        <f>Phosphate!O28</f>
        <v/>
      </c>
      <c r="CJ28" s="23" t="str">
        <f>Phosphate!P28</f>
        <v/>
      </c>
      <c r="CK28" s="23" t="str">
        <f>Phosphate!Q28</f>
        <v/>
      </c>
      <c r="CL28" t="str">
        <f>Nitrate!T28</f>
        <v>NA</v>
      </c>
      <c r="CM28" s="2" t="str">
        <f>Nitrate!B28</f>
        <v/>
      </c>
      <c r="CN28" s="23" t="str">
        <f>Nitrate!C28</f>
        <v/>
      </c>
      <c r="CO28" s="23" t="str">
        <f>Nitrate!D28</f>
        <v/>
      </c>
      <c r="CP28" s="23" t="str">
        <f>Nitrate!E28</f>
        <v/>
      </c>
      <c r="CQ28" s="23" t="str">
        <f>Nitrate!F28</f>
        <v/>
      </c>
      <c r="CR28" s="23" t="str">
        <f>Nitrate!G28</f>
        <v/>
      </c>
      <c r="CS28" s="23" t="str">
        <f>Nitrate!H28</f>
        <v/>
      </c>
      <c r="CT28" s="23" t="str">
        <f>Nitrate!I28</f>
        <v/>
      </c>
      <c r="CU28" s="23" t="str">
        <f>Nitrate!J28</f>
        <v/>
      </c>
      <c r="CV28" s="23" t="str">
        <f>Nitrate!K28</f>
        <v/>
      </c>
      <c r="CW28" s="23" t="str">
        <f>Nitrate!L28</f>
        <v/>
      </c>
      <c r="CX28" s="23" t="str">
        <f>Nitrate!M28</f>
        <v/>
      </c>
      <c r="CY28" s="23" t="str">
        <f>Nitrate!N28</f>
        <v/>
      </c>
      <c r="CZ28" s="23" t="str">
        <f>Nitrate!O28</f>
        <v/>
      </c>
      <c r="DA28" s="23" t="str">
        <f>Nitrate!P28</f>
        <v/>
      </c>
      <c r="DB28" s="23" t="str">
        <f>Nitrate!Q28</f>
        <v/>
      </c>
      <c r="DC28" s="2" t="str">
        <f>Phycocyanin!R28</f>
        <v/>
      </c>
      <c r="DD28" s="27" t="str">
        <f>Phycocyanin!$B28</f>
        <v/>
      </c>
      <c r="DE28" s="23" t="str">
        <f>Phycocyanin!C28</f>
        <v/>
      </c>
      <c r="DF28" s="23" t="str">
        <f>Phycocyanin!D28</f>
        <v/>
      </c>
      <c r="DG28" s="23" t="str">
        <f>Phycocyanin!E28</f>
        <v/>
      </c>
      <c r="DH28" s="23" t="str">
        <f>Phycocyanin!F28</f>
        <v/>
      </c>
      <c r="DI28" s="23" t="str">
        <f>Phycocyanin!G28</f>
        <v/>
      </c>
      <c r="DJ28" s="23" t="str">
        <f>Phycocyanin!H28</f>
        <v/>
      </c>
      <c r="DK28" s="23" t="str">
        <f>Phycocyanin!I28</f>
        <v/>
      </c>
      <c r="DL28" s="23" t="str">
        <f>Phycocyanin!J28</f>
        <v/>
      </c>
      <c r="DM28" s="23" t="str">
        <f>Phycocyanin!K28</f>
        <v/>
      </c>
      <c r="DN28" s="23" t="str">
        <f>Phycocyanin!L28</f>
        <v/>
      </c>
      <c r="DO28" s="23" t="str">
        <f>Phycocyanin!M28</f>
        <v/>
      </c>
      <c r="DP28" s="23" t="str">
        <f>Phycocyanin!N28</f>
        <v/>
      </c>
      <c r="DQ28" s="23" t="str">
        <f>Phycocyanin!O28</f>
        <v/>
      </c>
      <c r="DR28" s="23" t="str">
        <f>Phycocyanin!P28</f>
        <v/>
      </c>
      <c r="DS28" s="23" t="str">
        <f>Phycocyanin!Q28</f>
        <v/>
      </c>
      <c r="DT28" s="19" t="str">
        <f>TRIM(_xlfn.XLOOKUP(A28, '[1]Site_GPS-Coordinates'!$A:$A, '[1]Site_GPS-Coordinates'!$B:$B))</f>
        <v>40.13452</v>
      </c>
      <c r="DU28" t="str">
        <f>TRIM(_xlfn.XLOOKUP(A28, '[1]Site_GPS-Coordinates'!$A:$A, '[1]Site_GPS-Coordinates'!$C:$C))</f>
        <v>-74.55837</v>
      </c>
    </row>
    <row r="29" spans="1:125">
      <c r="A29" s="3" t="s">
        <v>32</v>
      </c>
      <c r="B29" t="s">
        <v>276</v>
      </c>
      <c r="C29" s="27" cm="1">
        <f t="array" ref="C29">IFERROR(MAX(_xlfn._xlws.FILTER([1]SURVEY123!$J:$J,[1]SURVEY123!$L:$L=A29)),"NA")</f>
        <v>45872.666666666664</v>
      </c>
      <c r="D29">
        <f t="shared" si="1"/>
        <v>10</v>
      </c>
      <c r="E29" t="str">
        <f>Temperature!T29</f>
        <v>Excellent</v>
      </c>
      <c r="F29">
        <f>Temperature!B29</f>
        <v>23.009999999999998</v>
      </c>
      <c r="G29" s="23">
        <f>Temperature!C29</f>
        <v>22</v>
      </c>
      <c r="H29" s="23">
        <f>Temperature!D29</f>
        <v>15</v>
      </c>
      <c r="I29" s="23" t="str">
        <f>Temperature!E29</f>
        <v/>
      </c>
      <c r="J29" s="23">
        <f>Temperature!F29</f>
        <v>23</v>
      </c>
      <c r="K29" s="23">
        <f>Temperature!G29</f>
        <v>20</v>
      </c>
      <c r="L29" s="23">
        <f>Temperature!H29</f>
        <v>24.4</v>
      </c>
      <c r="M29" s="23">
        <f>Temperature!I29</f>
        <v>25</v>
      </c>
      <c r="N29" s="23">
        <f>Temperature!J29</f>
        <v>26.6</v>
      </c>
      <c r="O29" s="23">
        <f>Temperature!K29</f>
        <v>27.5</v>
      </c>
      <c r="P29" s="23">
        <f>Temperature!L29</f>
        <v>26.6</v>
      </c>
      <c r="Q29" s="23" t="str">
        <f>Temperature!M29</f>
        <v/>
      </c>
      <c r="R29" s="23">
        <f>Temperature!N29</f>
        <v>20</v>
      </c>
      <c r="S29" s="23" t="str">
        <f>Temperature!O29</f>
        <v/>
      </c>
      <c r="T29" s="23" t="str">
        <f>Temperature!P29</f>
        <v/>
      </c>
      <c r="U29" s="23" t="str">
        <f>Temperature!Q29</f>
        <v/>
      </c>
      <c r="V29" t="str">
        <f>'E. coli'!S29</f>
        <v>Good</v>
      </c>
      <c r="W29" s="2">
        <f>'E. coli'!B29</f>
        <v>109.18612981166859</v>
      </c>
      <c r="X29" s="23">
        <f>'E. coli'!C29</f>
        <v>139.6</v>
      </c>
      <c r="Y29" s="23">
        <f>'E. coli'!D29</f>
        <v>613.1</v>
      </c>
      <c r="Z29" s="23" t="str">
        <f>'E. coli'!E29</f>
        <v/>
      </c>
      <c r="AA29" s="23">
        <f>'E. coli'!F29</f>
        <v>129.1</v>
      </c>
      <c r="AB29" s="23">
        <f>'E. coli'!G29</f>
        <v>2419.6</v>
      </c>
      <c r="AC29" s="23">
        <f>'E. coli'!H29</f>
        <v>98.8</v>
      </c>
      <c r="AD29" s="23">
        <f>'E. coli'!I29</f>
        <v>37.299999999999997</v>
      </c>
      <c r="AE29" s="23">
        <f>'E. coli'!J29</f>
        <v>38.6</v>
      </c>
      <c r="AF29" s="23">
        <f>'E. coli'!K29</f>
        <v>40.799999999999997</v>
      </c>
      <c r="AG29" s="23">
        <f>'E. coli'!L29</f>
        <v>12.7</v>
      </c>
      <c r="AH29" s="23" t="str">
        <f>'E. coli'!M29</f>
        <v/>
      </c>
      <c r="AI29" s="23">
        <f>'E. coli'!N29</f>
        <v>122.2</v>
      </c>
      <c r="AJ29" s="23" t="str">
        <f>'E. coli'!O29</f>
        <v/>
      </c>
      <c r="AK29" s="23" t="str">
        <f>'E. coli'!P29</f>
        <v/>
      </c>
      <c r="AL29" s="23" t="str">
        <f>'E. coli'!Q29</f>
        <v/>
      </c>
      <c r="AM29" t="str">
        <f>Turbidity!T29</f>
        <v>Fair</v>
      </c>
      <c r="AN29" s="2">
        <f>Turbidity!B29</f>
        <v>13.928000000000001</v>
      </c>
      <c r="AO29" s="23">
        <f>Turbidity!C29</f>
        <v>10.3</v>
      </c>
      <c r="AP29" s="23">
        <f>Turbidity!D29</f>
        <v>6.82</v>
      </c>
      <c r="AQ29" s="23" t="str">
        <f>Turbidity!E29</f>
        <v/>
      </c>
      <c r="AR29" s="23">
        <f>Turbidity!F29</f>
        <v>3.94</v>
      </c>
      <c r="AS29" s="23">
        <f>Turbidity!G29</f>
        <v>6.61</v>
      </c>
      <c r="AT29" s="23">
        <f>Turbidity!H29</f>
        <v>5.53</v>
      </c>
      <c r="AU29" s="23">
        <f>Turbidity!I29</f>
        <v>3.57</v>
      </c>
      <c r="AV29" s="23">
        <f>Turbidity!J29</f>
        <v>3.54</v>
      </c>
      <c r="AW29" s="23">
        <f>Turbidity!K29</f>
        <v>2.27</v>
      </c>
      <c r="AX29" s="23">
        <f>Turbidity!L29</f>
        <v>3.5</v>
      </c>
      <c r="AY29" s="23" t="str">
        <f>Turbidity!M29</f>
        <v/>
      </c>
      <c r="AZ29" s="23">
        <f>Turbidity!N29</f>
        <v>93.2</v>
      </c>
      <c r="BA29" s="23" t="str">
        <f>Turbidity!O29</f>
        <v/>
      </c>
      <c r="BB29" s="23" t="str">
        <f>Turbidity!P29</f>
        <v/>
      </c>
      <c r="BC29" s="23" t="str">
        <f>Turbidity!Q29</f>
        <v/>
      </c>
      <c r="BD29" t="str">
        <f>Chloride!T29</f>
        <v>Poor</v>
      </c>
      <c r="BE29" s="2">
        <f>Chloride!B29</f>
        <v>277.67605999999995</v>
      </c>
      <c r="BF29" s="23">
        <f>Chloride!C29</f>
        <v>306.72629999999998</v>
      </c>
      <c r="BG29" s="23">
        <f>Chloride!D29</f>
        <v>323.23149999999998</v>
      </c>
      <c r="BH29" s="23" t="str">
        <f>Chloride!E29</f>
        <v/>
      </c>
      <c r="BI29" s="23">
        <f>Chloride!F29</f>
        <v>264.40379999999999</v>
      </c>
      <c r="BJ29" s="23">
        <f>Chloride!G29</f>
        <v>324.07819999999998</v>
      </c>
      <c r="BK29" s="23">
        <f>Chloride!H29</f>
        <v>264.11419999999998</v>
      </c>
      <c r="BL29" s="23">
        <f>Chloride!I29</f>
        <v>208.93969999999999</v>
      </c>
      <c r="BM29" s="23">
        <f>Chloride!J29</f>
        <v>288.57619999999997</v>
      </c>
      <c r="BN29" s="23">
        <f>Chloride!K29</f>
        <v>300.71249999999998</v>
      </c>
      <c r="BO29" s="23">
        <f>Chloride!L29</f>
        <v>209.06909999999999</v>
      </c>
      <c r="BP29" s="23" t="str">
        <f>Chloride!M29</f>
        <v/>
      </c>
      <c r="BQ29" s="23">
        <f>Chloride!N29</f>
        <v>286.90910000000002</v>
      </c>
      <c r="BR29" s="23" t="str">
        <f>Chloride!O29</f>
        <v/>
      </c>
      <c r="BS29" s="23" t="str">
        <f>Chloride!P29</f>
        <v/>
      </c>
      <c r="BT29" s="23" t="str">
        <f>Chloride!Q29</f>
        <v/>
      </c>
      <c r="BU29" t="str">
        <f>Phosphate!T29</f>
        <v>Poor</v>
      </c>
      <c r="BV29" s="2">
        <f>Phosphate!B29</f>
        <v>8.9623999999999995E-2</v>
      </c>
      <c r="BW29" s="23">
        <f>Phosphate!C29</f>
        <v>7.2709999999999997E-2</v>
      </c>
      <c r="BX29" s="23">
        <f>Phosphate!D29</f>
        <v>5.9799999999999999E-2</v>
      </c>
      <c r="BY29" s="23" t="str">
        <f>Phosphate!E29</f>
        <v/>
      </c>
      <c r="BZ29" s="23">
        <f>Phosphate!F29</f>
        <v>6.8250000000000005E-2</v>
      </c>
      <c r="CA29" s="23">
        <f>Phosphate!G29</f>
        <v>5.7860000000000002E-2</v>
      </c>
      <c r="CB29" s="23">
        <f>Phosphate!H29</f>
        <v>0.12427000000000001</v>
      </c>
      <c r="CC29" s="23">
        <f>Phosphate!I29</f>
        <v>0.1177</v>
      </c>
      <c r="CD29" s="23">
        <f>Phosphate!J29</f>
        <v>0.10002999999999999</v>
      </c>
      <c r="CE29" s="23">
        <f>Phosphate!K29</f>
        <v>0.12511</v>
      </c>
      <c r="CF29" s="23">
        <f>Phosphate!L29</f>
        <v>7.6139999999999999E-2</v>
      </c>
      <c r="CG29" s="23" t="str">
        <f>Phosphate!M29</f>
        <v/>
      </c>
      <c r="CH29" s="23">
        <f>Phosphate!N29</f>
        <v>9.4369999999999996E-2</v>
      </c>
      <c r="CI29" s="23" t="str">
        <f>Phosphate!O29</f>
        <v/>
      </c>
      <c r="CJ29" s="23" t="str">
        <f>Phosphate!P29</f>
        <v/>
      </c>
      <c r="CK29" s="23" t="str">
        <f>Phosphate!Q29</f>
        <v/>
      </c>
      <c r="CL29" t="str">
        <f>Nitrate!T29</f>
        <v>Excellent</v>
      </c>
      <c r="CM29" s="2">
        <f>Nitrate!B29</f>
        <v>0.49958769299999994</v>
      </c>
      <c r="CN29" s="23">
        <f>Nitrate!C29</f>
        <v>0.17843606000000001</v>
      </c>
      <c r="CO29" s="23">
        <f>Nitrate!D29</f>
        <v>0.43584274000000001</v>
      </c>
      <c r="CP29" s="23" t="str">
        <f>Nitrate!E29</f>
        <v/>
      </c>
      <c r="CQ29" s="23">
        <f>Nitrate!F29</f>
        <v>0.60991295999999995</v>
      </c>
      <c r="CR29" s="23">
        <f>Nitrate!G29</f>
        <v>0.38633220999999995</v>
      </c>
      <c r="CS29" s="23">
        <f>Nitrate!H29</f>
        <v>0.54115296999999996</v>
      </c>
      <c r="CT29" s="23">
        <f>Nitrate!I29</f>
        <v>0.60486121000000004</v>
      </c>
      <c r="CU29" s="23">
        <f>Nitrate!J29</f>
        <v>0.67235347000000001</v>
      </c>
      <c r="CV29" s="23">
        <f>Nitrate!K29</f>
        <v>0.61788731000000008</v>
      </c>
      <c r="CW29" s="23">
        <f>Nitrate!L29</f>
        <v>0.42924544000000003</v>
      </c>
      <c r="CX29" s="23" t="str">
        <f>Nitrate!M29</f>
        <v/>
      </c>
      <c r="CY29" s="23">
        <f>Nitrate!N29</f>
        <v>0.51985255999999991</v>
      </c>
      <c r="CZ29" s="23" t="str">
        <f>Nitrate!O29</f>
        <v/>
      </c>
      <c r="DA29" s="23" t="str">
        <f>Nitrate!P29</f>
        <v/>
      </c>
      <c r="DB29" s="23" t="str">
        <f>Nitrate!Q29</f>
        <v/>
      </c>
      <c r="DC29" s="2">
        <f>Phycocyanin!R29</f>
        <v>0</v>
      </c>
      <c r="DD29" s="27" t="str">
        <f>Phycocyanin!$B29</f>
        <v/>
      </c>
      <c r="DE29" s="23" t="str">
        <f>Phycocyanin!C29</f>
        <v/>
      </c>
      <c r="DF29" s="23" t="str">
        <f>Phycocyanin!D29</f>
        <v/>
      </c>
      <c r="DG29" s="23" t="str">
        <f>Phycocyanin!E29</f>
        <v/>
      </c>
      <c r="DH29" s="23" t="str">
        <f>Phycocyanin!F29</f>
        <v/>
      </c>
      <c r="DI29" s="23" t="str">
        <f>Phycocyanin!G29</f>
        <v/>
      </c>
      <c r="DJ29" s="23" t="str">
        <f>Phycocyanin!H29</f>
        <v/>
      </c>
      <c r="DK29" s="23" t="str">
        <f>Phycocyanin!I29</f>
        <v/>
      </c>
      <c r="DL29" s="23" t="str">
        <f>Phycocyanin!J29</f>
        <v/>
      </c>
      <c r="DM29" s="23" t="str">
        <f>Phycocyanin!K29</f>
        <v/>
      </c>
      <c r="DN29" s="23" t="str">
        <f>Phycocyanin!L29</f>
        <v/>
      </c>
      <c r="DO29" s="23" t="str">
        <f>Phycocyanin!M29</f>
        <v/>
      </c>
      <c r="DP29" s="23" t="str">
        <f>Phycocyanin!N29</f>
        <v/>
      </c>
      <c r="DQ29" s="23" t="str">
        <f>Phycocyanin!O29</f>
        <v/>
      </c>
      <c r="DR29" s="23" t="str">
        <f>Phycocyanin!P29</f>
        <v/>
      </c>
      <c r="DS29" s="23" t="str">
        <f>Phycocyanin!Q29</f>
        <v/>
      </c>
      <c r="DT29" s="19" t="str">
        <f>TRIM(_xlfn.XLOOKUP(A29, '[1]Site_GPS-Coordinates'!$A:$A, '[1]Site_GPS-Coordinates'!$B:$B))</f>
        <v>40.346475</v>
      </c>
      <c r="DU29" t="str">
        <f>TRIM(_xlfn.XLOOKUP(A29, '[1]Site_GPS-Coordinates'!$A:$A, '[1]Site_GPS-Coordinates'!$C:$C))</f>
        <v>-74.62736</v>
      </c>
    </row>
    <row r="30" spans="1:125">
      <c r="A30" s="3" t="s">
        <v>33</v>
      </c>
      <c r="B30" t="s">
        <v>276</v>
      </c>
      <c r="C30" s="27" cm="1">
        <f t="array" ref="C30">IFERROR(MAX(_xlfn._xlws.FILTER([1]SURVEY123!$J:$J,[1]SURVEY123!$L:$L=A30)),"NA")</f>
        <v>45872.666666666664</v>
      </c>
      <c r="D30">
        <f t="shared" si="1"/>
        <v>11</v>
      </c>
      <c r="E30" t="str">
        <f>Temperature!T30</f>
        <v>Good</v>
      </c>
      <c r="F30">
        <f>Temperature!B30</f>
        <v>23.181818181818183</v>
      </c>
      <c r="G30" s="23">
        <f>Temperature!C30</f>
        <v>20</v>
      </c>
      <c r="H30" s="23">
        <f>Temperature!D30</f>
        <v>16.5</v>
      </c>
      <c r="I30" s="23">
        <f>Temperature!E30</f>
        <v>18.5</v>
      </c>
      <c r="J30" s="23">
        <f>Temperature!F30</f>
        <v>22.5</v>
      </c>
      <c r="K30" s="23">
        <f>Temperature!G30</f>
        <v>18</v>
      </c>
      <c r="L30" s="23" t="str">
        <f>Temperature!H30</f>
        <v/>
      </c>
      <c r="M30" s="23">
        <f>Temperature!I30</f>
        <v>28.5</v>
      </c>
      <c r="N30" s="23">
        <f>Temperature!J30</f>
        <v>26</v>
      </c>
      <c r="O30" s="23">
        <f>Temperature!K30</f>
        <v>27</v>
      </c>
      <c r="P30" s="23">
        <f>Temperature!L30</f>
        <v>26</v>
      </c>
      <c r="Q30" s="23">
        <f>Temperature!M30</f>
        <v>26</v>
      </c>
      <c r="R30" s="23">
        <f>Temperature!N30</f>
        <v>26</v>
      </c>
      <c r="S30" s="23" t="str">
        <f>Temperature!O30</f>
        <v/>
      </c>
      <c r="T30" s="23" t="str">
        <f>Temperature!P30</f>
        <v/>
      </c>
      <c r="U30" s="23" t="str">
        <f>Temperature!Q30</f>
        <v/>
      </c>
      <c r="V30" t="str">
        <f>'E. coli'!S30</f>
        <v>Poor</v>
      </c>
      <c r="W30" s="2">
        <f>'E. coli'!B30</f>
        <v>133.15499083509383</v>
      </c>
      <c r="X30" s="23">
        <f>'E. coli'!C30</f>
        <v>166.4</v>
      </c>
      <c r="Y30" s="23">
        <f>'E. coli'!D30</f>
        <v>261.3</v>
      </c>
      <c r="Z30" s="23">
        <f>'E. coli'!E30</f>
        <v>1011.2</v>
      </c>
      <c r="AA30" s="23">
        <f>'E. coli'!F30</f>
        <v>235.9</v>
      </c>
      <c r="AB30" s="23">
        <f>'E. coli'!G30</f>
        <v>1986.3</v>
      </c>
      <c r="AC30" s="23" t="str">
        <f>'E. coli'!H30</f>
        <v/>
      </c>
      <c r="AD30" s="23">
        <f>'E. coli'!I30</f>
        <v>24.6</v>
      </c>
      <c r="AE30" s="23" t="str">
        <f>'E. coli'!J30</f>
        <v/>
      </c>
      <c r="AF30" s="23">
        <f>'E. coli'!K30</f>
        <v>17.100000000000001</v>
      </c>
      <c r="AG30" s="23">
        <f>'E. coli'!L30</f>
        <v>24.1</v>
      </c>
      <c r="AH30" s="23">
        <f>'E. coli'!M30</f>
        <v>125.4</v>
      </c>
      <c r="AI30" s="23">
        <f>'E. coli'!N30</f>
        <v>66.900000000000006</v>
      </c>
      <c r="AJ30" s="23" t="str">
        <f>'E. coli'!O30</f>
        <v/>
      </c>
      <c r="AK30" s="23" t="str">
        <f>'E. coli'!P30</f>
        <v/>
      </c>
      <c r="AL30" s="23" t="str">
        <f>'E. coli'!Q30</f>
        <v/>
      </c>
      <c r="AM30" t="str">
        <f>Turbidity!T30</f>
        <v>Good</v>
      </c>
      <c r="AN30" s="2">
        <f>Turbidity!B30</f>
        <v>12.92818181818182</v>
      </c>
      <c r="AO30" s="23">
        <f>Turbidity!C30</f>
        <v>18</v>
      </c>
      <c r="AP30" s="23">
        <f>Turbidity!D30</f>
        <v>10.9</v>
      </c>
      <c r="AQ30" s="23">
        <f>Turbidity!E30</f>
        <v>21.9</v>
      </c>
      <c r="AR30" s="23">
        <f>Turbidity!F30</f>
        <v>4.63</v>
      </c>
      <c r="AS30" s="23">
        <f>Turbidity!G30</f>
        <v>12.6</v>
      </c>
      <c r="AT30" s="23" t="str">
        <f>Turbidity!H30</f>
        <v/>
      </c>
      <c r="AU30" s="23">
        <f>Turbidity!I30</f>
        <v>9.68</v>
      </c>
      <c r="AV30" s="23">
        <f>Turbidity!J30</f>
        <v>14.2</v>
      </c>
      <c r="AW30" s="23">
        <f>Turbidity!K30</f>
        <v>10.7</v>
      </c>
      <c r="AX30" s="23">
        <f>Turbidity!L30</f>
        <v>10.6</v>
      </c>
      <c r="AY30" s="23">
        <f>Turbidity!M30</f>
        <v>11.8</v>
      </c>
      <c r="AZ30" s="23">
        <f>Turbidity!N30</f>
        <v>17.2</v>
      </c>
      <c r="BA30" s="23" t="str">
        <f>Turbidity!O30</f>
        <v/>
      </c>
      <c r="BB30" s="23" t="str">
        <f>Turbidity!P30</f>
        <v/>
      </c>
      <c r="BC30" s="23" t="str">
        <f>Turbidity!Q30</f>
        <v/>
      </c>
      <c r="BD30" t="str">
        <f>Chloride!T30</f>
        <v>Poor</v>
      </c>
      <c r="BE30" s="2">
        <f>Chloride!B30</f>
        <v>473.52098181818184</v>
      </c>
      <c r="BF30" s="23">
        <f>Chloride!C30</f>
        <v>461.54950000000002</v>
      </c>
      <c r="BG30" s="23">
        <f>Chloride!D30</f>
        <v>352.26190000000003</v>
      </c>
      <c r="BH30" s="23">
        <f>Chloride!E30</f>
        <v>262.12740000000002</v>
      </c>
      <c r="BI30" s="23">
        <f>Chloride!F30</f>
        <v>493.85770000000002</v>
      </c>
      <c r="BJ30" s="23">
        <f>Chloride!G30</f>
        <v>446.17200000000003</v>
      </c>
      <c r="BK30" s="23" t="str">
        <f>Chloride!H30</f>
        <v/>
      </c>
      <c r="BL30" s="23">
        <f>Chloride!I30</f>
        <v>566.88980000000004</v>
      </c>
      <c r="BM30" s="23">
        <f>Chloride!J30</f>
        <v>555.16959999999995</v>
      </c>
      <c r="BN30" s="23">
        <f>Chloride!K30</f>
        <v>520.81560000000002</v>
      </c>
      <c r="BO30" s="23">
        <f>Chloride!L30</f>
        <v>443.4443</v>
      </c>
      <c r="BP30" s="23">
        <f>Chloride!M30</f>
        <v>532.96860000000004</v>
      </c>
      <c r="BQ30" s="23">
        <f>Chloride!N30</f>
        <v>573.47439999999995</v>
      </c>
      <c r="BR30" s="23" t="str">
        <f>Chloride!O30</f>
        <v/>
      </c>
      <c r="BS30" s="23" t="str">
        <f>Chloride!P30</f>
        <v/>
      </c>
      <c r="BT30" s="23" t="str">
        <f>Chloride!Q30</f>
        <v/>
      </c>
      <c r="BU30" t="str">
        <f>Phosphate!T30</f>
        <v>Poor</v>
      </c>
      <c r="BV30" s="2">
        <f>Phosphate!B30</f>
        <v>6.486090909090908E-2</v>
      </c>
      <c r="BW30" s="23">
        <f>Phosphate!C30</f>
        <v>0.16195000000000001</v>
      </c>
      <c r="BX30" s="23">
        <f>Phosphate!D30</f>
        <v>0.11191</v>
      </c>
      <c r="BY30" s="23">
        <f>Phosphate!E30</f>
        <v>6.8199999999999997E-2</v>
      </c>
      <c r="BZ30" s="23">
        <f>Phosphate!F30</f>
        <v>3.1850000000000003E-2</v>
      </c>
      <c r="CA30" s="23">
        <f>Phosphate!G30</f>
        <v>7.5999999999999998E-2</v>
      </c>
      <c r="CB30" s="23" t="str">
        <f>Phosphate!H30</f>
        <v/>
      </c>
      <c r="CC30" s="23">
        <f>Phosphate!I30</f>
        <v>0.12096999999999999</v>
      </c>
      <c r="CD30" s="23">
        <f>Phosphate!J30</f>
        <v>2.034E-2</v>
      </c>
      <c r="CE30" s="23">
        <f>Phosphate!K30</f>
        <v>5.0610000000000002E-2</v>
      </c>
      <c r="CF30" s="23">
        <f>Phosphate!L30</f>
        <v>3.3869999999999997E-2</v>
      </c>
      <c r="CG30" s="23">
        <f>Phosphate!M30</f>
        <v>2.4590000000000001E-2</v>
      </c>
      <c r="CH30" s="23">
        <f>Phosphate!N30</f>
        <v>1.3180000000000001E-2</v>
      </c>
      <c r="CI30" s="23" t="str">
        <f>Phosphate!O30</f>
        <v/>
      </c>
      <c r="CJ30" s="23" t="str">
        <f>Phosphate!P30</f>
        <v/>
      </c>
      <c r="CK30" s="23" t="str">
        <f>Phosphate!Q30</f>
        <v/>
      </c>
      <c r="CL30" t="str">
        <f>Nitrate!T30</f>
        <v>Excellent</v>
      </c>
      <c r="CM30" s="2">
        <f>Nitrate!B30</f>
        <v>0.29803740199999995</v>
      </c>
      <c r="CN30" s="23">
        <f>Nitrate!C30</f>
        <v>0.31421131000000002</v>
      </c>
      <c r="CO30" s="23">
        <f>Nitrate!D30</f>
        <v>0.58558465999999998</v>
      </c>
      <c r="CP30" s="23">
        <f>Nitrate!E30</f>
        <v>0.34539457000000001</v>
      </c>
      <c r="CQ30" s="23">
        <f>Nitrate!F30</f>
        <v>0.30477728000000004</v>
      </c>
      <c r="CR30" s="23">
        <f>Nitrate!G30</f>
        <v>0.34643561</v>
      </c>
      <c r="CS30" s="23" t="str">
        <f>Nitrate!H30</f>
        <v/>
      </c>
      <c r="CT30" s="23">
        <f>Nitrate!I30</f>
        <v>0.28246418000000001</v>
      </c>
      <c r="CU30" s="23">
        <f>Nitrate!J30</f>
        <v>0.54239337999999993</v>
      </c>
      <c r="CV30" s="23">
        <f>Nitrate!K30</f>
        <v>5.5821240000000001E-2</v>
      </c>
      <c r="CW30" s="23" t="str">
        <f>Nitrate!L30</f>
        <v>0.0000</v>
      </c>
      <c r="CX30" s="23">
        <f>Nitrate!M30</f>
        <v>0.15337196</v>
      </c>
      <c r="CY30" s="23">
        <f>Nitrate!N30</f>
        <v>4.9919829999999998E-2</v>
      </c>
      <c r="CZ30" s="23" t="str">
        <f>Nitrate!O30</f>
        <v/>
      </c>
      <c r="DA30" s="23" t="str">
        <f>Nitrate!P30</f>
        <v/>
      </c>
      <c r="DB30" s="23" t="str">
        <f>Nitrate!Q30</f>
        <v/>
      </c>
      <c r="DC30" s="2" t="str">
        <f>Phycocyanin!R30</f>
        <v/>
      </c>
      <c r="DD30" s="27">
        <f>Phycocyanin!$B30</f>
        <v>45874</v>
      </c>
      <c r="DE30" s="23" t="str">
        <f>Phycocyanin!C30</f>
        <v/>
      </c>
      <c r="DF30" s="23" t="str">
        <f>Phycocyanin!D30</f>
        <v/>
      </c>
      <c r="DG30" s="23" t="str">
        <f>Phycocyanin!E30</f>
        <v/>
      </c>
      <c r="DH30" s="23" t="str">
        <f>Phycocyanin!F30</f>
        <v/>
      </c>
      <c r="DI30" s="23" t="str">
        <f>Phycocyanin!G30</f>
        <v/>
      </c>
      <c r="DJ30" s="23" t="str">
        <f>Phycocyanin!H30</f>
        <v/>
      </c>
      <c r="DK30" s="23" t="str">
        <f>Phycocyanin!I30</f>
        <v/>
      </c>
      <c r="DL30" s="23" t="str">
        <f>Phycocyanin!J30</f>
        <v/>
      </c>
      <c r="DM30" s="23" t="str">
        <f>Phycocyanin!K30</f>
        <v/>
      </c>
      <c r="DN30" s="23" t="str">
        <f>Phycocyanin!L30</f>
        <v/>
      </c>
      <c r="DO30" s="23" t="str">
        <f>Phycocyanin!M30</f>
        <v/>
      </c>
      <c r="DP30" s="23" t="str">
        <f>Phycocyanin!N30</f>
        <v/>
      </c>
      <c r="DQ30" s="23" t="str">
        <f>Phycocyanin!O30</f>
        <v/>
      </c>
      <c r="DR30" s="23" t="str">
        <f>Phycocyanin!P30</f>
        <v/>
      </c>
      <c r="DS30" s="23" t="str">
        <f>Phycocyanin!Q30</f>
        <v/>
      </c>
      <c r="DT30" s="19" t="str">
        <f>TRIM(_xlfn.XLOOKUP(A30, '[1]Site_GPS-Coordinates'!$A:$A, '[1]Site_GPS-Coordinates'!$B:$B))</f>
        <v>40.34173633</v>
      </c>
      <c r="DU30" t="str">
        <f>TRIM(_xlfn.XLOOKUP(A30, '[1]Site_GPS-Coordinates'!$A:$A, '[1]Site_GPS-Coordinates'!$C:$C))</f>
        <v>-74.64746193</v>
      </c>
    </row>
    <row r="31" spans="1:125">
      <c r="A31" s="3" t="s">
        <v>34</v>
      </c>
      <c r="B31" t="s">
        <v>276</v>
      </c>
      <c r="C31" s="27" cm="1">
        <f t="array" ref="C31">IFERROR(MAX(_xlfn._xlws.FILTER([1]SURVEY123!$J:$J,[1]SURVEY123!$L:$L=A31)),"NA")</f>
        <v>45872.666666666664</v>
      </c>
      <c r="D31">
        <f t="shared" si="1"/>
        <v>12</v>
      </c>
      <c r="E31" t="str">
        <f>Temperature!T31</f>
        <v>Good</v>
      </c>
      <c r="F31">
        <f>Temperature!B31</f>
        <v>23.258333333333336</v>
      </c>
      <c r="G31" s="23">
        <f>Temperature!C31</f>
        <v>18.5</v>
      </c>
      <c r="H31" s="23">
        <f>Temperature!D31</f>
        <v>15.1</v>
      </c>
      <c r="I31" s="23">
        <f>Temperature!E31</f>
        <v>17</v>
      </c>
      <c r="J31" s="23">
        <f>Temperature!F31</f>
        <v>23.5</v>
      </c>
      <c r="K31" s="23">
        <f>Temperature!G31</f>
        <v>20.5</v>
      </c>
      <c r="L31" s="23">
        <f>Temperature!H31</f>
        <v>24.5</v>
      </c>
      <c r="M31" s="23">
        <f>Temperature!I31</f>
        <v>28.5</v>
      </c>
      <c r="N31" s="23">
        <f>Temperature!J31</f>
        <v>25</v>
      </c>
      <c r="O31" s="23">
        <f>Temperature!K31</f>
        <v>29</v>
      </c>
      <c r="P31" s="23">
        <f>Temperature!L31</f>
        <v>25.5</v>
      </c>
      <c r="Q31" s="23">
        <f>Temperature!M31</f>
        <v>27</v>
      </c>
      <c r="R31" s="23">
        <f>Temperature!N31</f>
        <v>25</v>
      </c>
      <c r="S31" s="23" t="str">
        <f>Temperature!O31</f>
        <v/>
      </c>
      <c r="T31" s="23" t="str">
        <f>Temperature!P31</f>
        <v/>
      </c>
      <c r="U31" s="23" t="str">
        <f>Temperature!Q31</f>
        <v/>
      </c>
      <c r="V31" t="str">
        <f>'E. coli'!S31</f>
        <v>Good</v>
      </c>
      <c r="W31" s="2">
        <f>'E. coli'!B31</f>
        <v>38.696943066716585</v>
      </c>
      <c r="X31" s="23">
        <f>'E. coli'!C31</f>
        <v>93.4</v>
      </c>
      <c r="Y31" s="23">
        <f>'E. coli'!D31</f>
        <v>365.4</v>
      </c>
      <c r="Z31" s="23">
        <f>'E. coli'!E31</f>
        <v>2419.6</v>
      </c>
      <c r="AA31" s="23">
        <f>'E. coli'!F31</f>
        <v>2500</v>
      </c>
      <c r="AB31" s="23">
        <f>'E. coli'!G31</f>
        <v>39.700000000000003</v>
      </c>
      <c r="AC31" s="23">
        <f>'E. coli'!H31</f>
        <v>78.900000000000006</v>
      </c>
      <c r="AD31" s="23">
        <f>'E. coli'!I31</f>
        <v>3</v>
      </c>
      <c r="AE31" s="23" t="str">
        <f>'E. coli'!J31</f>
        <v/>
      </c>
      <c r="AF31" s="23">
        <f>'E. coli'!K31</f>
        <v>3.1</v>
      </c>
      <c r="AG31" s="23">
        <f>'E. coli'!L31</f>
        <v>3</v>
      </c>
      <c r="AH31" s="23">
        <f>'E. coli'!M31</f>
        <v>32.299999999999997</v>
      </c>
      <c r="AI31" s="23">
        <f>'E. coli'!N31</f>
        <v>0.5</v>
      </c>
      <c r="AJ31" s="23" t="str">
        <f>'E. coli'!O31</f>
        <v/>
      </c>
      <c r="AK31" s="23" t="str">
        <f>'E. coli'!P31</f>
        <v/>
      </c>
      <c r="AL31" s="23" t="str">
        <f>'E. coli'!Q31</f>
        <v/>
      </c>
      <c r="AM31" t="str">
        <f>Turbidity!T31</f>
        <v>Excellent</v>
      </c>
      <c r="AN31" s="2">
        <f>Turbidity!B31</f>
        <v>8.6416666666666675</v>
      </c>
      <c r="AO31" s="23">
        <f>Turbidity!C31</f>
        <v>6.57</v>
      </c>
      <c r="AP31" s="23">
        <f>Turbidity!D31</f>
        <v>12.4</v>
      </c>
      <c r="AQ31" s="23">
        <f>Turbidity!E31</f>
        <v>13.2</v>
      </c>
      <c r="AR31" s="23">
        <f>Turbidity!F31</f>
        <v>5.8</v>
      </c>
      <c r="AS31" s="23">
        <f>Turbidity!G31</f>
        <v>9.56</v>
      </c>
      <c r="AT31" s="23">
        <f>Turbidity!H31</f>
        <v>4.26</v>
      </c>
      <c r="AU31" s="23">
        <f>Turbidity!I31</f>
        <v>8.66</v>
      </c>
      <c r="AV31" s="23">
        <f>Turbidity!J31</f>
        <v>6.4</v>
      </c>
      <c r="AW31" s="23">
        <f>Turbidity!K31</f>
        <v>8.42</v>
      </c>
      <c r="AX31" s="23">
        <f>Turbidity!L31</f>
        <v>6.45</v>
      </c>
      <c r="AY31" s="23">
        <f>Turbidity!M31</f>
        <v>9.58</v>
      </c>
      <c r="AZ31" s="23">
        <f>Turbidity!N31</f>
        <v>12.4</v>
      </c>
      <c r="BA31" s="23" t="str">
        <f>Turbidity!O31</f>
        <v/>
      </c>
      <c r="BB31" s="23" t="str">
        <f>Turbidity!P31</f>
        <v/>
      </c>
      <c r="BC31" s="23" t="str">
        <f>Turbidity!Q31</f>
        <v/>
      </c>
      <c r="BD31" t="str">
        <f>Chloride!T31</f>
        <v>Poor</v>
      </c>
      <c r="BE31" s="2">
        <f>Chloride!B31</f>
        <v>561.87322499999993</v>
      </c>
      <c r="BF31" s="23">
        <f>Chloride!C31</f>
        <v>536.09169999999995</v>
      </c>
      <c r="BG31" s="23">
        <f>Chloride!D31</f>
        <v>513.86900000000003</v>
      </c>
      <c r="BH31" s="23">
        <f>Chloride!E31</f>
        <v>443.05180000000001</v>
      </c>
      <c r="BI31" s="23">
        <f>Chloride!F31</f>
        <v>524.59100000000001</v>
      </c>
      <c r="BJ31" s="23">
        <f>Chloride!G31</f>
        <v>611.29719999999998</v>
      </c>
      <c r="BK31" s="23">
        <f>Chloride!H31</f>
        <v>524.69280000000003</v>
      </c>
      <c r="BL31" s="23">
        <f>Chloride!I31</f>
        <v>624.95230000000004</v>
      </c>
      <c r="BM31" s="23">
        <f>Chloride!J31</f>
        <v>586.96500000000003</v>
      </c>
      <c r="BN31" s="23">
        <f>Chloride!K31</f>
        <v>628.62440000000004</v>
      </c>
      <c r="BO31" s="23">
        <f>Chloride!L31</f>
        <v>553.0838</v>
      </c>
      <c r="BP31" s="23">
        <f>Chloride!M31</f>
        <v>582.69740000000002</v>
      </c>
      <c r="BQ31" s="23">
        <f>Chloride!N31</f>
        <v>612.56230000000005</v>
      </c>
      <c r="BR31" s="23" t="str">
        <f>Chloride!O31</f>
        <v/>
      </c>
      <c r="BS31" s="23" t="str">
        <f>Chloride!P31</f>
        <v/>
      </c>
      <c r="BT31" s="23" t="str">
        <f>Chloride!Q31</f>
        <v/>
      </c>
      <c r="BU31" t="str">
        <f>Phosphate!T31</f>
        <v>Fair</v>
      </c>
      <c r="BV31" s="2">
        <f>Phosphate!B31</f>
        <v>5.3019166666666666E-2</v>
      </c>
      <c r="BW31" s="23">
        <f>Phosphate!C31</f>
        <v>5.7430000000000002E-2</v>
      </c>
      <c r="BX31" s="23">
        <f>Phosphate!D31</f>
        <v>6.3189999999999996E-2</v>
      </c>
      <c r="BY31" s="23">
        <f>Phosphate!E31</f>
        <v>6.0830000000000002E-2</v>
      </c>
      <c r="BZ31" s="23">
        <f>Phosphate!F31</f>
        <v>8.1300000000000001E-3</v>
      </c>
      <c r="CA31" s="23">
        <f>Phosphate!G31</f>
        <v>3.0099999999999998E-2</v>
      </c>
      <c r="CB31" s="23">
        <f>Phosphate!H31</f>
        <v>1.4579999999999999E-2</v>
      </c>
      <c r="CC31" s="23">
        <f>Phosphate!I31</f>
        <v>1.694E-2</v>
      </c>
      <c r="CD31" s="23">
        <f>Phosphate!J31</f>
        <v>0.19455</v>
      </c>
      <c r="CE31" s="23">
        <f>Phosphate!K31</f>
        <v>1.5859999999999999E-2</v>
      </c>
      <c r="CF31" s="23">
        <f>Phosphate!L31</f>
        <v>1.521E-2</v>
      </c>
      <c r="CG31" s="23">
        <f>Phosphate!M31</f>
        <v>7.5969999999999996E-2</v>
      </c>
      <c r="CH31" s="23">
        <f>Phosphate!N31</f>
        <v>8.344E-2</v>
      </c>
      <c r="CI31" s="23" t="str">
        <f>Phosphate!O31</f>
        <v/>
      </c>
      <c r="CJ31" s="23" t="str">
        <f>Phosphate!P31</f>
        <v/>
      </c>
      <c r="CK31" s="23" t="str">
        <f>Phosphate!Q31</f>
        <v/>
      </c>
      <c r="CL31" t="str">
        <f>Nitrate!T31</f>
        <v>Excellent</v>
      </c>
      <c r="CM31" s="2">
        <f>Nitrate!B31</f>
        <v>0.41093183999999999</v>
      </c>
      <c r="CN31" s="23">
        <f>Nitrate!C31</f>
        <v>0.34991930999999998</v>
      </c>
      <c r="CO31" s="23">
        <f>Nitrate!D31</f>
        <v>0.64294423000000012</v>
      </c>
      <c r="CP31" s="23">
        <f>Nitrate!E31</f>
        <v>0.57399663000000012</v>
      </c>
      <c r="CQ31" s="23">
        <f>Nitrate!F31</f>
        <v>0.39467773</v>
      </c>
      <c r="CR31" s="23">
        <f>Nitrate!G31</f>
        <v>0.5239257799999999</v>
      </c>
      <c r="CS31" s="23">
        <f>Nitrate!H31</f>
        <v>0.55168636999999998</v>
      </c>
      <c r="CT31" s="23">
        <f>Nitrate!I31</f>
        <v>0.65985718999999998</v>
      </c>
      <c r="CU31" s="23">
        <f>Nitrate!J31</f>
        <v>0.31994004000000004</v>
      </c>
      <c r="CV31" s="23">
        <f>Nitrate!K31</f>
        <v>0.31490373999999999</v>
      </c>
      <c r="CW31" s="23">
        <f>Nitrate!L31</f>
        <v>0.25715093999999999</v>
      </c>
      <c r="CX31" s="23">
        <f>Nitrate!M31</f>
        <v>9.9609989999999995E-2</v>
      </c>
      <c r="CY31" s="23">
        <f>Nitrate!N31</f>
        <v>0.24257012999999999</v>
      </c>
      <c r="CZ31" s="23" t="str">
        <f>Nitrate!O31</f>
        <v/>
      </c>
      <c r="DA31" s="23" t="str">
        <f>Nitrate!P31</f>
        <v/>
      </c>
      <c r="DB31" s="23" t="str">
        <f>Nitrate!Q31</f>
        <v/>
      </c>
      <c r="DC31" s="2" t="str">
        <f>Phycocyanin!R31</f>
        <v>Advisory (as of 7/29/25)</v>
      </c>
      <c r="DD31" s="27">
        <f>Phycocyanin!$B31</f>
        <v>45874</v>
      </c>
      <c r="DE31" s="23" t="str">
        <f>Phycocyanin!C31</f>
        <v/>
      </c>
      <c r="DF31" s="23" t="str">
        <f>Phycocyanin!D31</f>
        <v/>
      </c>
      <c r="DG31" s="23" t="str">
        <f>Phycocyanin!E31</f>
        <v/>
      </c>
      <c r="DH31" s="23" t="str">
        <f>Phycocyanin!F31</f>
        <v/>
      </c>
      <c r="DI31" s="23" t="str">
        <f>Phycocyanin!G31</f>
        <v/>
      </c>
      <c r="DJ31" s="23" t="str">
        <f>Phycocyanin!H31</f>
        <v/>
      </c>
      <c r="DK31" s="23" t="str">
        <f>Phycocyanin!I31</f>
        <v/>
      </c>
      <c r="DL31" s="23" t="str">
        <f>Phycocyanin!J31</f>
        <v/>
      </c>
      <c r="DM31" s="23" t="str">
        <f>Phycocyanin!K31</f>
        <v/>
      </c>
      <c r="DN31" s="23" t="str">
        <f>Phycocyanin!L31</f>
        <v/>
      </c>
      <c r="DO31" s="23" t="str">
        <f>Phycocyanin!M31</f>
        <v/>
      </c>
      <c r="DP31" s="23" t="str">
        <f>Phycocyanin!N31</f>
        <v/>
      </c>
      <c r="DQ31" s="23" t="str">
        <f>Phycocyanin!O31</f>
        <v/>
      </c>
      <c r="DR31" s="23" t="str">
        <f>Phycocyanin!P31</f>
        <v/>
      </c>
      <c r="DS31" s="23" t="str">
        <f>Phycocyanin!Q31</f>
        <v/>
      </c>
      <c r="DT31" s="19" t="str">
        <f>TRIM(_xlfn.XLOOKUP(A31, '[1]Site_GPS-Coordinates'!$A:$A, '[1]Site_GPS-Coordinates'!$B:$B))</f>
        <v>40.36680592</v>
      </c>
      <c r="DU31" t="str">
        <f>TRIM(_xlfn.XLOOKUP(A31, '[1]Site_GPS-Coordinates'!$A:$A, '[1]Site_GPS-Coordinates'!$C:$C))</f>
        <v>-74.62572837</v>
      </c>
    </row>
    <row r="32" spans="1:125">
      <c r="A32" s="3" t="s">
        <v>35</v>
      </c>
      <c r="B32" t="s">
        <v>277</v>
      </c>
      <c r="C32" s="27" cm="1">
        <f t="array" ref="C32">IFERROR(MAX(_xlfn._xlws.FILTER([1]SURVEY123!$J:$J,[1]SURVEY123!$L:$L=A32)),"NA")</f>
        <v>45872.666666666664</v>
      </c>
      <c r="D32">
        <f t="shared" si="1"/>
        <v>9</v>
      </c>
      <c r="E32" t="str">
        <f>Temperature!T32</f>
        <v>Fair</v>
      </c>
      <c r="F32">
        <f>Temperature!B32</f>
        <v>29.333333333333332</v>
      </c>
      <c r="G32" s="23" t="str">
        <f>Temperature!C32</f>
        <v/>
      </c>
      <c r="H32" s="23">
        <f>Temperature!D32</f>
        <v>13</v>
      </c>
      <c r="I32" s="23" t="str">
        <f>Temperature!E32</f>
        <v/>
      </c>
      <c r="J32" s="23">
        <f>Temperature!F32</f>
        <v>15</v>
      </c>
      <c r="K32" s="23">
        <f>Temperature!G32</f>
        <v>20</v>
      </c>
      <c r="L32" s="23" t="str">
        <f>Temperature!H32</f>
        <v/>
      </c>
      <c r="M32" s="23">
        <f>Temperature!I32</f>
        <v>28</v>
      </c>
      <c r="N32" s="23">
        <f>Temperature!J32</f>
        <v>27</v>
      </c>
      <c r="O32" s="23">
        <f>Temperature!K32</f>
        <v>29</v>
      </c>
      <c r="P32" s="23">
        <f>Temperature!L32</f>
        <v>27</v>
      </c>
      <c r="Q32" s="23">
        <f>Temperature!M32</f>
        <v>79</v>
      </c>
      <c r="R32" s="23">
        <f>Temperature!N32</f>
        <v>26</v>
      </c>
      <c r="S32" s="23" t="str">
        <f>Temperature!O32</f>
        <v/>
      </c>
      <c r="T32" s="23" t="str">
        <f>Temperature!P32</f>
        <v/>
      </c>
      <c r="U32" s="23" t="str">
        <f>Temperature!Q32</f>
        <v/>
      </c>
      <c r="V32" t="str">
        <f>'E. coli'!S32</f>
        <v>Good</v>
      </c>
      <c r="W32" s="2">
        <f>'E. coli'!B32</f>
        <v>102.72726424359679</v>
      </c>
      <c r="X32" s="23" t="str">
        <f>'E. coli'!C32</f>
        <v/>
      </c>
      <c r="Y32" s="23" t="str">
        <f>'E. coli'!D32</f>
        <v/>
      </c>
      <c r="Z32" s="23" t="str">
        <f>'E. coli'!E32</f>
        <v/>
      </c>
      <c r="AA32" s="23">
        <f>'E. coli'!F32</f>
        <v>67</v>
      </c>
      <c r="AB32" s="23">
        <f>'E. coli'!G32</f>
        <v>616.70000000000005</v>
      </c>
      <c r="AC32" s="23" t="str">
        <f>'E. coli'!H32</f>
        <v/>
      </c>
      <c r="AD32" s="23">
        <f>'E. coli'!I32</f>
        <v>14.5</v>
      </c>
      <c r="AE32" s="23">
        <f>'E. coli'!J32</f>
        <v>68.3</v>
      </c>
      <c r="AF32" s="23">
        <f>'E. coli'!K32</f>
        <v>25</v>
      </c>
      <c r="AG32" s="23">
        <f>'E. coli'!L32</f>
        <v>182.3</v>
      </c>
      <c r="AH32" s="23">
        <f>'E. coli'!M32</f>
        <v>2500</v>
      </c>
      <c r="AI32" s="23">
        <f>'E. coli'!N32</f>
        <v>26.6</v>
      </c>
      <c r="AJ32" s="23" t="str">
        <f>'E. coli'!O32</f>
        <v/>
      </c>
      <c r="AK32" s="23" t="str">
        <f>'E. coli'!P32</f>
        <v/>
      </c>
      <c r="AL32" s="23" t="str">
        <f>'E. coli'!Q32</f>
        <v/>
      </c>
      <c r="AM32" t="str">
        <f>Turbidity!T32</f>
        <v>Excellent</v>
      </c>
      <c r="AN32" s="2">
        <f>Turbidity!B32</f>
        <v>8.9311111111111128</v>
      </c>
      <c r="AO32" s="23" t="str">
        <f>Turbidity!C32</f>
        <v/>
      </c>
      <c r="AP32" s="23">
        <f>Turbidity!D32</f>
        <v>7.43</v>
      </c>
      <c r="AQ32" s="23" t="str">
        <f>Turbidity!E32</f>
        <v/>
      </c>
      <c r="AR32" s="23">
        <f>Turbidity!F32</f>
        <v>10.9</v>
      </c>
      <c r="AS32" s="23">
        <f>Turbidity!G32</f>
        <v>8.1300000000000008</v>
      </c>
      <c r="AT32" s="23" t="str">
        <f>Turbidity!H32</f>
        <v/>
      </c>
      <c r="AU32" s="23">
        <f>Turbidity!I32</f>
        <v>12.4</v>
      </c>
      <c r="AV32" s="23">
        <f>Turbidity!J32</f>
        <v>6.34</v>
      </c>
      <c r="AW32" s="23">
        <f>Turbidity!K32</f>
        <v>6.89</v>
      </c>
      <c r="AX32" s="23">
        <f>Turbidity!L32</f>
        <v>14.9</v>
      </c>
      <c r="AY32" s="23">
        <f>Turbidity!M32</f>
        <v>5.86</v>
      </c>
      <c r="AZ32" s="23">
        <f>Turbidity!N32</f>
        <v>7.53</v>
      </c>
      <c r="BA32" s="23" t="str">
        <f>Turbidity!O32</f>
        <v/>
      </c>
      <c r="BB32" s="23" t="str">
        <f>Turbidity!P32</f>
        <v/>
      </c>
      <c r="BC32" s="23" t="str">
        <f>Turbidity!Q32</f>
        <v/>
      </c>
      <c r="BD32" t="str">
        <f>Chloride!T32</f>
        <v>Poor</v>
      </c>
      <c r="BE32" s="2">
        <f>Chloride!B32</f>
        <v>665.81448888888895</v>
      </c>
      <c r="BF32" s="23" t="str">
        <f>Chloride!C32</f>
        <v/>
      </c>
      <c r="BG32" s="23">
        <f>Chloride!D32</f>
        <v>845.65409999999997</v>
      </c>
      <c r="BH32" s="23" t="str">
        <f>Chloride!E32</f>
        <v/>
      </c>
      <c r="BI32" s="23">
        <f>Chloride!F32</f>
        <v>855.93</v>
      </c>
      <c r="BJ32" s="23">
        <f>Chloride!G32</f>
        <v>567.05190000000005</v>
      </c>
      <c r="BK32" s="23" t="str">
        <f>Chloride!H32</f>
        <v/>
      </c>
      <c r="BL32" s="23">
        <f>Chloride!I32</f>
        <v>906.28920000000005</v>
      </c>
      <c r="BM32" s="23">
        <f>Chloride!J32</f>
        <v>474.7081</v>
      </c>
      <c r="BN32" s="23">
        <f>Chloride!K32</f>
        <v>574.95640000000003</v>
      </c>
      <c r="BO32" s="23">
        <f>Chloride!L32</f>
        <v>510.59980000000002</v>
      </c>
      <c r="BP32" s="23">
        <f>Chloride!M32</f>
        <v>585.0711</v>
      </c>
      <c r="BQ32" s="23">
        <f>Chloride!N32</f>
        <v>672.06979999999999</v>
      </c>
      <c r="BR32" s="23" t="str">
        <f>Chloride!O32</f>
        <v/>
      </c>
      <c r="BS32" s="23" t="str">
        <f>Chloride!P32</f>
        <v/>
      </c>
      <c r="BT32" s="23" t="str">
        <f>Chloride!Q32</f>
        <v/>
      </c>
      <c r="BU32" t="str">
        <f>Phosphate!T32</f>
        <v>Fair</v>
      </c>
      <c r="BV32" s="2">
        <f>Phosphate!B32</f>
        <v>4.1115555555555558E-2</v>
      </c>
      <c r="BW32" s="23" t="str">
        <f>Phosphate!C32</f>
        <v/>
      </c>
      <c r="BX32" s="23">
        <f>Phosphate!D32</f>
        <v>2.8570000000000002E-2</v>
      </c>
      <c r="BY32" s="23" t="str">
        <f>Phosphate!E32</f>
        <v/>
      </c>
      <c r="BZ32" s="23">
        <f>Phosphate!F32</f>
        <v>1.5299999999999999E-2</v>
      </c>
      <c r="CA32" s="23">
        <f>Phosphate!G32</f>
        <v>2.0459999999999999E-2</v>
      </c>
      <c r="CB32" s="23" t="str">
        <f>Phosphate!H32</f>
        <v/>
      </c>
      <c r="CC32" s="23">
        <f>Phosphate!I32</f>
        <v>4.0189999999999997E-2</v>
      </c>
      <c r="CD32" s="23">
        <f>Phosphate!J32</f>
        <v>3.9570000000000001E-2</v>
      </c>
      <c r="CE32" s="23">
        <f>Phosphate!K32</f>
        <v>3.8210000000000001E-2</v>
      </c>
      <c r="CF32" s="23">
        <f>Phosphate!L32</f>
        <v>1.41E-2</v>
      </c>
      <c r="CG32" s="23">
        <f>Phosphate!M32</f>
        <v>0.14254</v>
      </c>
      <c r="CH32" s="23">
        <f>Phosphate!N32</f>
        <v>3.1099999999999999E-2</v>
      </c>
      <c r="CI32" s="23" t="str">
        <f>Phosphate!O32</f>
        <v/>
      </c>
      <c r="CJ32" s="23" t="str">
        <f>Phosphate!P32</f>
        <v/>
      </c>
      <c r="CK32" s="23" t="str">
        <f>Phosphate!Q32</f>
        <v/>
      </c>
      <c r="CL32" t="str">
        <f>Nitrate!T32</f>
        <v>Excellent</v>
      </c>
      <c r="CM32" s="2">
        <f>Nitrate!B32</f>
        <v>0.16150478999999998</v>
      </c>
      <c r="CN32" s="23" t="str">
        <f>Nitrate!C32</f>
        <v/>
      </c>
      <c r="CO32" s="23">
        <f>Nitrate!D32</f>
        <v>0.42842333999999999</v>
      </c>
      <c r="CP32" s="23" t="str">
        <f>Nitrate!E32</f>
        <v/>
      </c>
      <c r="CQ32" s="23">
        <f>Nitrate!F32</f>
        <v>4.8526529999999991E-2</v>
      </c>
      <c r="CR32" s="23">
        <f>Nitrate!G32</f>
        <v>0.21921824999999998</v>
      </c>
      <c r="CS32" s="23" t="str">
        <f>Nitrate!H32</f>
        <v/>
      </c>
      <c r="CT32" s="23">
        <f>Nitrate!I32</f>
        <v>1.5744850000000001E-2</v>
      </c>
      <c r="CU32" s="23">
        <f>Nitrate!J32</f>
        <v>6.8066000000000002E-2</v>
      </c>
      <c r="CV32" s="23" t="str">
        <f>Nitrate!K32</f>
        <v>0.0000</v>
      </c>
      <c r="CW32" s="23" t="str">
        <f>Nitrate!L32</f>
        <v>0.0000</v>
      </c>
      <c r="CX32" s="23">
        <f>Nitrate!M32</f>
        <v>0.31915377</v>
      </c>
      <c r="CY32" s="23">
        <f>Nitrate!N32</f>
        <v>3.1400789999999998E-2</v>
      </c>
      <c r="CZ32" s="23" t="str">
        <f>Nitrate!O32</f>
        <v/>
      </c>
      <c r="DA32" s="23" t="str">
        <f>Nitrate!P32</f>
        <v/>
      </c>
      <c r="DB32" s="23" t="str">
        <f>Nitrate!Q32</f>
        <v/>
      </c>
      <c r="DC32" s="2" t="str">
        <f>Phycocyanin!R32</f>
        <v/>
      </c>
      <c r="DD32" s="27" t="str">
        <f>Phycocyanin!$B32</f>
        <v/>
      </c>
      <c r="DE32" s="23" t="str">
        <f>Phycocyanin!C32</f>
        <v/>
      </c>
      <c r="DF32" s="23" t="str">
        <f>Phycocyanin!D32</f>
        <v/>
      </c>
      <c r="DG32" s="23" t="str">
        <f>Phycocyanin!E32</f>
        <v/>
      </c>
      <c r="DH32" s="23" t="str">
        <f>Phycocyanin!F32</f>
        <v/>
      </c>
      <c r="DI32" s="23" t="str">
        <f>Phycocyanin!G32</f>
        <v/>
      </c>
      <c r="DJ32" s="23" t="str">
        <f>Phycocyanin!H32</f>
        <v/>
      </c>
      <c r="DK32" s="23" t="str">
        <f>Phycocyanin!I32</f>
        <v/>
      </c>
      <c r="DL32" s="23" t="str">
        <f>Phycocyanin!J32</f>
        <v/>
      </c>
      <c r="DM32" s="23" t="str">
        <f>Phycocyanin!K32</f>
        <v/>
      </c>
      <c r="DN32" s="23" t="str">
        <f>Phycocyanin!L32</f>
        <v/>
      </c>
      <c r="DO32" s="23" t="str">
        <f>Phycocyanin!M32</f>
        <v/>
      </c>
      <c r="DP32" s="23" t="str">
        <f>Phycocyanin!N32</f>
        <v/>
      </c>
      <c r="DQ32" s="23" t="str">
        <f>Phycocyanin!O32</f>
        <v/>
      </c>
      <c r="DR32" s="23" t="str">
        <f>Phycocyanin!P32</f>
        <v/>
      </c>
      <c r="DS32" s="23" t="str">
        <f>Phycocyanin!Q32</f>
        <v/>
      </c>
      <c r="DT32" s="19" t="str">
        <f>TRIM(_xlfn.XLOOKUP(A32, '[1]Site_GPS-Coordinates'!$A:$A, '[1]Site_GPS-Coordinates'!$B:$B))</f>
        <v>40.25535753</v>
      </c>
      <c r="DU32" t="str">
        <f>TRIM(_xlfn.XLOOKUP(A32, '[1]Site_GPS-Coordinates'!$A:$A, '[1]Site_GPS-Coordinates'!$C:$C))</f>
        <v>-74.72386698</v>
      </c>
    </row>
    <row r="33" spans="1:125">
      <c r="A33" s="3" t="s">
        <v>36</v>
      </c>
      <c r="B33" t="s">
        <v>278</v>
      </c>
      <c r="C33" s="27" t="str" cm="1">
        <f t="array" ref="C33">IFERROR(MAX(_xlfn._xlws.FILTER([1]SURVEY123!$J:$J,[1]SURVEY123!$L:$L=A33)),"NA")</f>
        <v>NA</v>
      </c>
      <c r="D33">
        <f t="shared" si="1"/>
        <v>0</v>
      </c>
      <c r="E33" t="str">
        <f>Temperature!T33</f>
        <v>NA</v>
      </c>
      <c r="F33" t="str">
        <f>Temperature!B33</f>
        <v/>
      </c>
      <c r="G33" s="23" t="str">
        <f>Temperature!C33</f>
        <v/>
      </c>
      <c r="H33" s="23" t="str">
        <f>Temperature!D33</f>
        <v/>
      </c>
      <c r="I33" s="23" t="str">
        <f>Temperature!E33</f>
        <v/>
      </c>
      <c r="J33" s="23" t="str">
        <f>Temperature!F33</f>
        <v/>
      </c>
      <c r="K33" s="23" t="str">
        <f>Temperature!G33</f>
        <v/>
      </c>
      <c r="L33" s="23" t="str">
        <f>Temperature!H33</f>
        <v/>
      </c>
      <c r="M33" s="23" t="str">
        <f>Temperature!I33</f>
        <v/>
      </c>
      <c r="N33" s="23" t="str">
        <f>Temperature!J33</f>
        <v/>
      </c>
      <c r="O33" s="23" t="str">
        <f>Temperature!K33</f>
        <v/>
      </c>
      <c r="P33" s="23" t="str">
        <f>Temperature!L33</f>
        <v/>
      </c>
      <c r="Q33" s="23" t="str">
        <f>Temperature!M33</f>
        <v/>
      </c>
      <c r="R33" s="23" t="str">
        <f>Temperature!N33</f>
        <v/>
      </c>
      <c r="S33" s="23" t="str">
        <f>Temperature!O33</f>
        <v/>
      </c>
      <c r="T33" s="23" t="str">
        <f>Temperature!P33</f>
        <v/>
      </c>
      <c r="U33" s="23" t="str">
        <f>Temperature!Q33</f>
        <v/>
      </c>
      <c r="V33" t="str">
        <f>'E. coli'!S33</f>
        <v>NA</v>
      </c>
      <c r="W33" s="2" t="str">
        <f>'E. coli'!B33</f>
        <v/>
      </c>
      <c r="X33" s="23" t="str">
        <f>'E. coli'!C33</f>
        <v/>
      </c>
      <c r="Y33" s="23" t="str">
        <f>'E. coli'!D33</f>
        <v/>
      </c>
      <c r="Z33" s="23" t="str">
        <f>'E. coli'!E33</f>
        <v/>
      </c>
      <c r="AA33" s="23" t="str">
        <f>'E. coli'!F33</f>
        <v/>
      </c>
      <c r="AB33" s="23" t="str">
        <f>'E. coli'!G33</f>
        <v/>
      </c>
      <c r="AC33" s="23" t="str">
        <f>'E. coli'!H33</f>
        <v/>
      </c>
      <c r="AD33" s="23" t="str">
        <f>'E. coli'!I33</f>
        <v/>
      </c>
      <c r="AE33" s="23" t="str">
        <f>'E. coli'!J33</f>
        <v/>
      </c>
      <c r="AF33" s="23" t="str">
        <f>'E. coli'!K33</f>
        <v/>
      </c>
      <c r="AG33" s="23" t="str">
        <f>'E. coli'!L33</f>
        <v/>
      </c>
      <c r="AH33" s="23" t="str">
        <f>'E. coli'!M33</f>
        <v/>
      </c>
      <c r="AI33" s="23" t="str">
        <f>'E. coli'!N33</f>
        <v/>
      </c>
      <c r="AJ33" s="23" t="str">
        <f>'E. coli'!O33</f>
        <v/>
      </c>
      <c r="AK33" s="23" t="str">
        <f>'E. coli'!P33</f>
        <v/>
      </c>
      <c r="AL33" s="23" t="str">
        <f>'E. coli'!Q33</f>
        <v/>
      </c>
      <c r="AM33" t="str">
        <f>Turbidity!T33</f>
        <v>NA</v>
      </c>
      <c r="AN33" s="2" t="str">
        <f>Turbidity!B33</f>
        <v/>
      </c>
      <c r="AO33" s="23" t="str">
        <f>Turbidity!C33</f>
        <v/>
      </c>
      <c r="AP33" s="23" t="str">
        <f>Turbidity!D33</f>
        <v/>
      </c>
      <c r="AQ33" s="23" t="str">
        <f>Turbidity!E33</f>
        <v/>
      </c>
      <c r="AR33" s="23" t="str">
        <f>Turbidity!F33</f>
        <v/>
      </c>
      <c r="AS33" s="23" t="str">
        <f>Turbidity!G33</f>
        <v/>
      </c>
      <c r="AT33" s="23" t="str">
        <f>Turbidity!H33</f>
        <v/>
      </c>
      <c r="AU33" s="23" t="str">
        <f>Turbidity!I33</f>
        <v/>
      </c>
      <c r="AV33" s="23" t="str">
        <f>Turbidity!J33</f>
        <v/>
      </c>
      <c r="AW33" s="23" t="str">
        <f>Turbidity!K33</f>
        <v/>
      </c>
      <c r="AX33" s="23" t="str">
        <f>Turbidity!L33</f>
        <v/>
      </c>
      <c r="AY33" s="23" t="str">
        <f>Turbidity!M33</f>
        <v/>
      </c>
      <c r="AZ33" s="23" t="str">
        <f>Turbidity!N33</f>
        <v/>
      </c>
      <c r="BA33" s="23" t="str">
        <f>Turbidity!O33</f>
        <v/>
      </c>
      <c r="BB33" s="23" t="str">
        <f>Turbidity!P33</f>
        <v/>
      </c>
      <c r="BC33" s="23" t="str">
        <f>Turbidity!Q33</f>
        <v/>
      </c>
      <c r="BD33" t="str">
        <f>Chloride!T33</f>
        <v>NA</v>
      </c>
      <c r="BE33" s="2" t="str">
        <f>Chloride!B33</f>
        <v/>
      </c>
      <c r="BF33" s="23" t="str">
        <f>Chloride!C33</f>
        <v/>
      </c>
      <c r="BG33" s="23" t="str">
        <f>Chloride!D33</f>
        <v/>
      </c>
      <c r="BH33" s="23" t="str">
        <f>Chloride!E33</f>
        <v/>
      </c>
      <c r="BI33" s="23" t="str">
        <f>Chloride!F33</f>
        <v/>
      </c>
      <c r="BJ33" s="23" t="str">
        <f>Chloride!G33</f>
        <v/>
      </c>
      <c r="BK33" s="23" t="str">
        <f>Chloride!H33</f>
        <v/>
      </c>
      <c r="BL33" s="23" t="str">
        <f>Chloride!I33</f>
        <v/>
      </c>
      <c r="BM33" s="23" t="str">
        <f>Chloride!J33</f>
        <v/>
      </c>
      <c r="BN33" s="23" t="str">
        <f>Chloride!K33</f>
        <v/>
      </c>
      <c r="BO33" s="23" t="str">
        <f>Chloride!L33</f>
        <v/>
      </c>
      <c r="BP33" s="23" t="str">
        <f>Chloride!M33</f>
        <v/>
      </c>
      <c r="BQ33" s="23" t="str">
        <f>Chloride!N33</f>
        <v/>
      </c>
      <c r="BR33" s="23" t="str">
        <f>Chloride!O33</f>
        <v/>
      </c>
      <c r="BS33" s="23" t="str">
        <f>Chloride!P33</f>
        <v/>
      </c>
      <c r="BT33" s="23" t="str">
        <f>Chloride!Q33</f>
        <v/>
      </c>
      <c r="BU33" t="str">
        <f>Phosphate!T33</f>
        <v>NA</v>
      </c>
      <c r="BV33" s="2" t="str">
        <f>Phosphate!B33</f>
        <v/>
      </c>
      <c r="BW33" s="23" t="str">
        <f>Phosphate!C33</f>
        <v/>
      </c>
      <c r="BX33" s="23" t="str">
        <f>Phosphate!D33</f>
        <v/>
      </c>
      <c r="BY33" s="23" t="str">
        <f>Phosphate!E33</f>
        <v/>
      </c>
      <c r="BZ33" s="23" t="str">
        <f>Phosphate!F33</f>
        <v/>
      </c>
      <c r="CA33" s="23" t="str">
        <f>Phosphate!G33</f>
        <v/>
      </c>
      <c r="CB33" s="23" t="str">
        <f>Phosphate!H33</f>
        <v/>
      </c>
      <c r="CC33" s="23" t="str">
        <f>Phosphate!I33</f>
        <v/>
      </c>
      <c r="CD33" s="23" t="str">
        <f>Phosphate!J33</f>
        <v/>
      </c>
      <c r="CE33" s="23" t="str">
        <f>Phosphate!K33</f>
        <v/>
      </c>
      <c r="CF33" s="23" t="str">
        <f>Phosphate!L33</f>
        <v/>
      </c>
      <c r="CG33" s="23" t="str">
        <f>Phosphate!M33</f>
        <v/>
      </c>
      <c r="CH33" s="23" t="str">
        <f>Phosphate!N33</f>
        <v/>
      </c>
      <c r="CI33" s="23" t="str">
        <f>Phosphate!O33</f>
        <v/>
      </c>
      <c r="CJ33" s="23" t="str">
        <f>Phosphate!P33</f>
        <v/>
      </c>
      <c r="CK33" s="23" t="str">
        <f>Phosphate!Q33</f>
        <v/>
      </c>
      <c r="CL33" t="str">
        <f>Nitrate!T33</f>
        <v>NA</v>
      </c>
      <c r="CM33" s="2" t="str">
        <f>Nitrate!B33</f>
        <v/>
      </c>
      <c r="CN33" s="23" t="str">
        <f>Nitrate!C33</f>
        <v/>
      </c>
      <c r="CO33" s="23" t="str">
        <f>Nitrate!D33</f>
        <v/>
      </c>
      <c r="CP33" s="23" t="str">
        <f>Nitrate!E33</f>
        <v/>
      </c>
      <c r="CQ33" s="23" t="str">
        <f>Nitrate!F33</f>
        <v/>
      </c>
      <c r="CR33" s="23" t="str">
        <f>Nitrate!G33</f>
        <v/>
      </c>
      <c r="CS33" s="23" t="str">
        <f>Nitrate!H33</f>
        <v/>
      </c>
      <c r="CT33" s="23" t="str">
        <f>Nitrate!I33</f>
        <v/>
      </c>
      <c r="CU33" s="23" t="str">
        <f>Nitrate!J33</f>
        <v/>
      </c>
      <c r="CV33" s="23" t="str">
        <f>Nitrate!K33</f>
        <v/>
      </c>
      <c r="CW33" s="23" t="str">
        <f>Nitrate!L33</f>
        <v/>
      </c>
      <c r="CX33" s="23" t="str">
        <f>Nitrate!M33</f>
        <v/>
      </c>
      <c r="CY33" s="23" t="str">
        <f>Nitrate!N33</f>
        <v/>
      </c>
      <c r="CZ33" s="23" t="str">
        <f>Nitrate!O33</f>
        <v/>
      </c>
      <c r="DA33" s="23" t="str">
        <f>Nitrate!P33</f>
        <v/>
      </c>
      <c r="DB33" s="23" t="str">
        <f>Nitrate!Q33</f>
        <v/>
      </c>
      <c r="DC33" s="2" t="str">
        <f>Phycocyanin!R33</f>
        <v/>
      </c>
      <c r="DD33" s="27" t="str">
        <f>Phycocyanin!$B33</f>
        <v/>
      </c>
      <c r="DE33" s="23" t="str">
        <f>Phycocyanin!C33</f>
        <v/>
      </c>
      <c r="DF33" s="23" t="str">
        <f>Phycocyanin!D33</f>
        <v/>
      </c>
      <c r="DG33" s="23" t="str">
        <f>Phycocyanin!E33</f>
        <v/>
      </c>
      <c r="DH33" s="23" t="str">
        <f>Phycocyanin!F33</f>
        <v/>
      </c>
      <c r="DI33" s="23" t="str">
        <f>Phycocyanin!G33</f>
        <v/>
      </c>
      <c r="DJ33" s="23" t="str">
        <f>Phycocyanin!H33</f>
        <v/>
      </c>
      <c r="DK33" s="23" t="str">
        <f>Phycocyanin!I33</f>
        <v/>
      </c>
      <c r="DL33" s="23" t="str">
        <f>Phycocyanin!J33</f>
        <v/>
      </c>
      <c r="DM33" s="23" t="str">
        <f>Phycocyanin!K33</f>
        <v/>
      </c>
      <c r="DN33" s="23" t="str">
        <f>Phycocyanin!L33</f>
        <v/>
      </c>
      <c r="DO33" s="23" t="str">
        <f>Phycocyanin!M33</f>
        <v/>
      </c>
      <c r="DP33" s="23" t="str">
        <f>Phycocyanin!N33</f>
        <v/>
      </c>
      <c r="DQ33" s="23" t="str">
        <f>Phycocyanin!O33</f>
        <v/>
      </c>
      <c r="DR33" s="23" t="str">
        <f>Phycocyanin!P33</f>
        <v/>
      </c>
      <c r="DS33" s="23" t="str">
        <f>Phycocyanin!Q33</f>
        <v/>
      </c>
      <c r="DT33" s="19" t="str">
        <f>TRIM(_xlfn.XLOOKUP(A33, '[1]Site_GPS-Coordinates'!$A:$A, '[1]Site_GPS-Coordinates'!$B:$B))</f>
        <v>40.45709</v>
      </c>
      <c r="DU33" t="str">
        <f>TRIM(_xlfn.XLOOKUP(A33, '[1]Site_GPS-Coordinates'!$A:$A, '[1]Site_GPS-Coordinates'!$C:$C))</f>
        <v>-74.685554</v>
      </c>
    </row>
    <row r="34" spans="1:125">
      <c r="A34" s="3" t="s">
        <v>37</v>
      </c>
      <c r="B34" t="s">
        <v>279</v>
      </c>
      <c r="C34" s="27" cm="1">
        <f t="array" ref="C34">IFERROR(MAX(_xlfn._xlws.FILTER([1]SURVEY123!$J:$J,[1]SURVEY123!$L:$L=A34)),"NA")</f>
        <v>45872.666666666664</v>
      </c>
      <c r="D34">
        <f t="shared" si="1"/>
        <v>11</v>
      </c>
      <c r="E34" t="str">
        <f>Temperature!T34</f>
        <v>Fair</v>
      </c>
      <c r="F34">
        <f>Temperature!B34</f>
        <v>28.227272727272727</v>
      </c>
      <c r="G34" s="23">
        <f>Temperature!C34</f>
        <v>19</v>
      </c>
      <c r="H34" s="23">
        <f>Temperature!D34</f>
        <v>14</v>
      </c>
      <c r="I34" s="23">
        <f>Temperature!E34</f>
        <v>16</v>
      </c>
      <c r="J34" s="23">
        <f>Temperature!F34</f>
        <v>22.5</v>
      </c>
      <c r="K34" s="23">
        <f>Temperature!G34</f>
        <v>18</v>
      </c>
      <c r="L34" s="23" t="str">
        <f>Temperature!H34</f>
        <v/>
      </c>
      <c r="M34" s="23">
        <f>Temperature!I34</f>
        <v>30</v>
      </c>
      <c r="N34" s="23">
        <f>Temperature!J34</f>
        <v>28</v>
      </c>
      <c r="O34" s="23">
        <f>Temperature!K34</f>
        <v>30</v>
      </c>
      <c r="P34" s="23">
        <f>Temperature!L34</f>
        <v>27</v>
      </c>
      <c r="Q34" s="23">
        <f>Temperature!M34</f>
        <v>80</v>
      </c>
      <c r="R34" s="23">
        <f>Temperature!N34</f>
        <v>26</v>
      </c>
      <c r="S34" s="23" t="str">
        <f>Temperature!O34</f>
        <v/>
      </c>
      <c r="T34" s="23" t="str">
        <f>Temperature!P34</f>
        <v/>
      </c>
      <c r="U34" s="23" t="str">
        <f>Temperature!Q34</f>
        <v/>
      </c>
      <c r="V34" t="str">
        <f>'E. coli'!S34</f>
        <v>Good</v>
      </c>
      <c r="W34" s="2">
        <f>'E. coli'!B34</f>
        <v>58.972874729069744</v>
      </c>
      <c r="X34" s="23">
        <f>'E. coli'!C34</f>
        <v>69.5</v>
      </c>
      <c r="Y34" s="23">
        <f>'E. coli'!D34</f>
        <v>59.1</v>
      </c>
      <c r="Z34" s="23">
        <f>'E. coli'!E34</f>
        <v>2500</v>
      </c>
      <c r="AA34" s="23">
        <f>'E. coli'!F34</f>
        <v>11</v>
      </c>
      <c r="AB34" s="23">
        <f>'E. coli'!G34</f>
        <v>88.4</v>
      </c>
      <c r="AC34" s="23" t="str">
        <f>'E. coli'!H34</f>
        <v/>
      </c>
      <c r="AD34" s="23">
        <f>'E. coli'!I34</f>
        <v>16.899999999999999</v>
      </c>
      <c r="AE34" s="23">
        <f>'E. coli'!J34</f>
        <v>18.100000000000001</v>
      </c>
      <c r="AF34" s="23">
        <f>'E. coli'!K34</f>
        <v>11</v>
      </c>
      <c r="AG34" s="23">
        <f>'E. coli'!L34</f>
        <v>42.8</v>
      </c>
      <c r="AH34" s="23">
        <f>'E. coli'!M34</f>
        <v>727</v>
      </c>
      <c r="AI34" s="23">
        <f>'E. coli'!N34</f>
        <v>28.7</v>
      </c>
      <c r="AJ34" s="23" t="str">
        <f>'E. coli'!O34</f>
        <v/>
      </c>
      <c r="AK34" s="23" t="str">
        <f>'E. coli'!P34</f>
        <v/>
      </c>
      <c r="AL34" s="23" t="str">
        <f>'E. coli'!Q34</f>
        <v/>
      </c>
      <c r="AM34" t="str">
        <f>Turbidity!T34</f>
        <v>Excellent</v>
      </c>
      <c r="AN34" s="2">
        <f>Turbidity!B34</f>
        <v>7.253636363636363</v>
      </c>
      <c r="AO34" s="23">
        <f>Turbidity!C34</f>
        <v>9.9499999999999993</v>
      </c>
      <c r="AP34" s="23">
        <f>Turbidity!D34</f>
        <v>1.76</v>
      </c>
      <c r="AQ34" s="23">
        <f>Turbidity!E34</f>
        <v>11.5</v>
      </c>
      <c r="AR34" s="23">
        <f>Turbidity!F34</f>
        <v>2.48</v>
      </c>
      <c r="AS34" s="23">
        <f>Turbidity!G34</f>
        <v>10.9</v>
      </c>
      <c r="AT34" s="23" t="str">
        <f>Turbidity!H34</f>
        <v/>
      </c>
      <c r="AU34" s="23">
        <f>Turbidity!I34</f>
        <v>6.41</v>
      </c>
      <c r="AV34" s="23">
        <f>Turbidity!J34</f>
        <v>7.02</v>
      </c>
      <c r="AW34" s="23">
        <f>Turbidity!K34</f>
        <v>8.06</v>
      </c>
      <c r="AX34" s="23">
        <f>Turbidity!L34</f>
        <v>5.7</v>
      </c>
      <c r="AY34" s="23">
        <f>Turbidity!M34</f>
        <v>6.99</v>
      </c>
      <c r="AZ34" s="23">
        <f>Turbidity!N34</f>
        <v>9.02</v>
      </c>
      <c r="BA34" s="23" t="str">
        <f>Turbidity!O34</f>
        <v/>
      </c>
      <c r="BB34" s="23" t="str">
        <f>Turbidity!P34</f>
        <v/>
      </c>
      <c r="BC34" s="23" t="str">
        <f>Turbidity!Q34</f>
        <v/>
      </c>
      <c r="BD34" t="str">
        <f>Chloride!T34</f>
        <v>Poor</v>
      </c>
      <c r="BE34" s="2">
        <f>Chloride!B34</f>
        <v>548.49449090909093</v>
      </c>
      <c r="BF34" s="23">
        <f>Chloride!C34</f>
        <v>713.57349999999997</v>
      </c>
      <c r="BG34" s="23">
        <f>Chloride!D34</f>
        <v>872.59900000000005</v>
      </c>
      <c r="BH34" s="23">
        <f>Chloride!E34</f>
        <v>344.32560000000001</v>
      </c>
      <c r="BI34" s="23">
        <f>Chloride!F34</f>
        <v>596.59429999999998</v>
      </c>
      <c r="BJ34" s="23">
        <f>Chloride!G34</f>
        <v>490.71710000000002</v>
      </c>
      <c r="BK34" s="23" t="str">
        <f>Chloride!H34</f>
        <v/>
      </c>
      <c r="BL34" s="23">
        <f>Chloride!I34</f>
        <v>681.17340000000002</v>
      </c>
      <c r="BM34" s="23">
        <f>Chloride!J34</f>
        <v>487.46280000000002</v>
      </c>
      <c r="BN34" s="23">
        <f>Chloride!K34</f>
        <v>481.0872</v>
      </c>
      <c r="BO34" s="23">
        <f>Chloride!L34</f>
        <v>459.81939999999997</v>
      </c>
      <c r="BP34" s="23">
        <f>Chloride!M34</f>
        <v>501.9083</v>
      </c>
      <c r="BQ34" s="23">
        <f>Chloride!N34</f>
        <v>404.17880000000002</v>
      </c>
      <c r="BR34" s="23" t="str">
        <f>Chloride!O34</f>
        <v/>
      </c>
      <c r="BS34" s="23" t="str">
        <f>Chloride!P34</f>
        <v/>
      </c>
      <c r="BT34" s="23" t="str">
        <f>Chloride!Q34</f>
        <v/>
      </c>
      <c r="BU34" t="str">
        <f>Phosphate!T34</f>
        <v>Poor</v>
      </c>
      <c r="BV34" s="2">
        <f>Phosphate!B34</f>
        <v>0.20415090909090908</v>
      </c>
      <c r="BW34" s="23">
        <f>Phosphate!C34</f>
        <v>0.11697</v>
      </c>
      <c r="BX34" s="23">
        <f>Phosphate!D34</f>
        <v>0.17041999999999999</v>
      </c>
      <c r="BY34" s="23">
        <f>Phosphate!E34</f>
        <v>5.6950000000000001E-2</v>
      </c>
      <c r="BZ34" s="23">
        <f>Phosphate!F34</f>
        <v>3.6139999999999999E-2</v>
      </c>
      <c r="CA34" s="23">
        <f>Phosphate!G34</f>
        <v>0.10244</v>
      </c>
      <c r="CB34" s="23" t="str">
        <f>Phosphate!H34</f>
        <v/>
      </c>
      <c r="CC34" s="23">
        <f>Phosphate!I34</f>
        <v>0.10296</v>
      </c>
      <c r="CD34" s="23">
        <f>Phosphate!J34</f>
        <v>0.97097</v>
      </c>
      <c r="CE34" s="23">
        <f>Phosphate!K34</f>
        <v>0.19633999999999999</v>
      </c>
      <c r="CF34" s="23">
        <f>Phosphate!L34</f>
        <v>0.23832999999999999</v>
      </c>
      <c r="CG34" s="23">
        <f>Phosphate!M34</f>
        <v>0.11117</v>
      </c>
      <c r="CH34" s="23">
        <f>Phosphate!N34</f>
        <v>0.14297000000000001</v>
      </c>
      <c r="CI34" s="23" t="str">
        <f>Phosphate!O34</f>
        <v/>
      </c>
      <c r="CJ34" s="23" t="str">
        <f>Phosphate!P34</f>
        <v/>
      </c>
      <c r="CK34" s="23" t="str">
        <f>Phosphate!Q34</f>
        <v/>
      </c>
      <c r="CL34" t="str">
        <f>Nitrate!T34</f>
        <v>Excellent</v>
      </c>
      <c r="CM34" s="2">
        <f>Nitrate!B34</f>
        <v>0.19162515727272728</v>
      </c>
      <c r="CN34" s="23">
        <f>Nitrate!C34</f>
        <v>0.26742019999999994</v>
      </c>
      <c r="CO34" s="23">
        <f>Nitrate!D34</f>
        <v>0.80133222000000004</v>
      </c>
      <c r="CP34" s="23">
        <f>Nitrate!E34</f>
        <v>0.19647849000000001</v>
      </c>
      <c r="CQ34" s="23">
        <f>Nitrate!F34</f>
        <v>5.1963950000000002E-2</v>
      </c>
      <c r="CR34" s="23">
        <f>Nitrate!G34</f>
        <v>0.31288567</v>
      </c>
      <c r="CS34" s="23" t="str">
        <f>Nitrate!H34</f>
        <v/>
      </c>
      <c r="CT34" s="23">
        <f>Nitrate!I34</f>
        <v>4.0532559999999995E-2</v>
      </c>
      <c r="CU34" s="23">
        <f>Nitrate!J34</f>
        <v>6.3120380000000004E-2</v>
      </c>
      <c r="CV34" s="23">
        <f>Nitrate!K34</f>
        <v>7.3746949999999992E-2</v>
      </c>
      <c r="CW34" s="23">
        <f>Nitrate!L34</f>
        <v>2.6884009999999996E-2</v>
      </c>
      <c r="CX34" s="23">
        <f>Nitrate!M34</f>
        <v>0.14965979999999998</v>
      </c>
      <c r="CY34" s="23">
        <f>Nitrate!N34</f>
        <v>0.1238525</v>
      </c>
      <c r="CZ34" s="23" t="str">
        <f>Nitrate!O34</f>
        <v/>
      </c>
      <c r="DA34" s="23" t="str">
        <f>Nitrate!P34</f>
        <v/>
      </c>
      <c r="DB34" s="23" t="str">
        <f>Nitrate!Q34</f>
        <v/>
      </c>
      <c r="DC34" s="2" t="str">
        <f>Phycocyanin!R34</f>
        <v/>
      </c>
      <c r="DD34" s="27">
        <f>Phycocyanin!$B34</f>
        <v>45818</v>
      </c>
      <c r="DE34" s="23" t="str">
        <f>Phycocyanin!C34</f>
        <v/>
      </c>
      <c r="DF34" s="23" t="str">
        <f>Phycocyanin!D34</f>
        <v/>
      </c>
      <c r="DG34" s="23" t="str">
        <f>Phycocyanin!E34</f>
        <v/>
      </c>
      <c r="DH34" s="23" t="str">
        <f>Phycocyanin!F34</f>
        <v/>
      </c>
      <c r="DI34" s="23" t="str">
        <f>Phycocyanin!G34</f>
        <v/>
      </c>
      <c r="DJ34" s="23" t="str">
        <f>Phycocyanin!H34</f>
        <v/>
      </c>
      <c r="DK34" s="23" t="str">
        <f>Phycocyanin!I34</f>
        <v/>
      </c>
      <c r="DL34" s="23" t="str">
        <f>Phycocyanin!J34</f>
        <v/>
      </c>
      <c r="DM34" s="23" t="str">
        <f>Phycocyanin!K34</f>
        <v/>
      </c>
      <c r="DN34" s="23" t="str">
        <f>Phycocyanin!L34</f>
        <v/>
      </c>
      <c r="DO34" s="23" t="str">
        <f>Phycocyanin!M34</f>
        <v/>
      </c>
      <c r="DP34" s="23" t="str">
        <f>Phycocyanin!N34</f>
        <v/>
      </c>
      <c r="DQ34" s="23" t="str">
        <f>Phycocyanin!O34</f>
        <v/>
      </c>
      <c r="DR34" s="23" t="str">
        <f>Phycocyanin!P34</f>
        <v/>
      </c>
      <c r="DS34" s="23" t="str">
        <f>Phycocyanin!Q34</f>
        <v/>
      </c>
      <c r="DT34" s="19" t="str">
        <f>TRIM(_xlfn.XLOOKUP(A34, '[1]Site_GPS-Coordinates'!$A:$A, '[1]Site_GPS-Coordinates'!$B:$B))</f>
        <v>40.28062204</v>
      </c>
      <c r="DU34" t="str">
        <f>TRIM(_xlfn.XLOOKUP(A34, '[1]Site_GPS-Coordinates'!$A:$A, '[1]Site_GPS-Coordinates'!$C:$C))</f>
        <v>-74.73995044</v>
      </c>
    </row>
    <row r="35" spans="1:125">
      <c r="A35" s="3" t="s">
        <v>38</v>
      </c>
      <c r="B35" t="s">
        <v>280</v>
      </c>
      <c r="C35" s="27" cm="1">
        <f t="array" ref="C35">IFERROR(MAX(_xlfn._xlws.FILTER([1]SURVEY123!$J:$J,[1]SURVEY123!$L:$L=A35)),"NA")</f>
        <v>45872.666666666664</v>
      </c>
      <c r="D35">
        <f t="shared" si="1"/>
        <v>11</v>
      </c>
      <c r="E35" t="str">
        <f>Temperature!T35</f>
        <v>Excellent</v>
      </c>
      <c r="F35">
        <f>Temperature!B35</f>
        <v>23.954545454545453</v>
      </c>
      <c r="G35" s="23">
        <f>Temperature!C35</f>
        <v>21</v>
      </c>
      <c r="H35" s="23">
        <f>Temperature!D35</f>
        <v>17</v>
      </c>
      <c r="I35" s="23">
        <f>Temperature!E35</f>
        <v>19</v>
      </c>
      <c r="J35" s="23">
        <f>Temperature!F35</f>
        <v>25</v>
      </c>
      <c r="K35" s="23">
        <f>Temperature!G35</f>
        <v>20</v>
      </c>
      <c r="L35" s="23" t="str">
        <f>Temperature!H35</f>
        <v/>
      </c>
      <c r="M35" s="23">
        <f>Temperature!I35</f>
        <v>28</v>
      </c>
      <c r="N35" s="23">
        <f>Temperature!J35</f>
        <v>28</v>
      </c>
      <c r="O35" s="23">
        <f>Temperature!K35</f>
        <v>28</v>
      </c>
      <c r="P35" s="23">
        <f>Temperature!L35</f>
        <v>28</v>
      </c>
      <c r="Q35" s="23">
        <f>Temperature!M35</f>
        <v>27.5</v>
      </c>
      <c r="R35" s="23">
        <f>Temperature!N35</f>
        <v>22</v>
      </c>
      <c r="S35" s="23" t="str">
        <f>Temperature!O35</f>
        <v/>
      </c>
      <c r="T35" s="23" t="str">
        <f>Temperature!P35</f>
        <v/>
      </c>
      <c r="U35" s="23" t="str">
        <f>Temperature!Q35</f>
        <v/>
      </c>
      <c r="V35" t="str">
        <f>'E. coli'!S35</f>
        <v>Good</v>
      </c>
      <c r="W35" s="2">
        <f>'E. coli'!B35</f>
        <v>42.22247301395317</v>
      </c>
      <c r="X35" s="23">
        <f>'E. coli'!C35</f>
        <v>96</v>
      </c>
      <c r="Y35" s="23">
        <f>'E. coli'!D35</f>
        <v>65.7</v>
      </c>
      <c r="Z35" s="23">
        <f>'E. coli'!E35</f>
        <v>770.1</v>
      </c>
      <c r="AA35" s="23">
        <f>'E. coli'!F35</f>
        <v>26.9</v>
      </c>
      <c r="AB35" s="23">
        <f>'E. coli'!G35</f>
        <v>259.5</v>
      </c>
      <c r="AC35" s="23" t="str">
        <f>'E. coli'!H35</f>
        <v/>
      </c>
      <c r="AD35" s="23">
        <f>'E. coli'!I35</f>
        <v>35.9</v>
      </c>
      <c r="AE35" s="23">
        <f>'E. coli'!J35</f>
        <v>34.1</v>
      </c>
      <c r="AF35" s="23">
        <f>'E. coli'!K35</f>
        <v>24.6</v>
      </c>
      <c r="AG35" s="23">
        <f>'E. coli'!L35</f>
        <v>12</v>
      </c>
      <c r="AH35" s="23">
        <f>'E. coli'!M35</f>
        <v>7.3</v>
      </c>
      <c r="AI35" s="23">
        <f>'E. coli'!N35</f>
        <v>8.5</v>
      </c>
      <c r="AJ35" s="23" t="str">
        <f>'E. coli'!O35</f>
        <v/>
      </c>
      <c r="AK35" s="23" t="str">
        <f>'E. coli'!P35</f>
        <v/>
      </c>
      <c r="AL35" s="23" t="str">
        <f>'E. coli'!Q35</f>
        <v/>
      </c>
      <c r="AM35" t="str">
        <f>Turbidity!T35</f>
        <v>Good</v>
      </c>
      <c r="AN35" s="2">
        <f>Turbidity!B35</f>
        <v>12.776363636363635</v>
      </c>
      <c r="AO35" s="23">
        <f>Turbidity!C35</f>
        <v>3.39</v>
      </c>
      <c r="AP35" s="23">
        <f>Turbidity!D35</f>
        <v>10.199999999999999</v>
      </c>
      <c r="AQ35" s="23">
        <f>Turbidity!E35</f>
        <v>11.8</v>
      </c>
      <c r="AR35" s="23">
        <f>Turbidity!F35</f>
        <v>9.35</v>
      </c>
      <c r="AS35" s="23">
        <f>Turbidity!G35</f>
        <v>21</v>
      </c>
      <c r="AT35" s="23" t="str">
        <f>Turbidity!H35</f>
        <v/>
      </c>
      <c r="AU35" s="23">
        <f>Turbidity!I35</f>
        <v>16.7</v>
      </c>
      <c r="AV35" s="23">
        <f>Turbidity!J35</f>
        <v>15.1</v>
      </c>
      <c r="AW35" s="23">
        <f>Turbidity!K35</f>
        <v>10.6</v>
      </c>
      <c r="AX35" s="23">
        <f>Turbidity!L35</f>
        <v>16</v>
      </c>
      <c r="AY35" s="23">
        <f>Turbidity!M35</f>
        <v>14.6</v>
      </c>
      <c r="AZ35" s="23">
        <f>Turbidity!N35</f>
        <v>11.8</v>
      </c>
      <c r="BA35" s="23" t="str">
        <f>Turbidity!O35</f>
        <v/>
      </c>
      <c r="BB35" s="23" t="str">
        <f>Turbidity!P35</f>
        <v/>
      </c>
      <c r="BC35" s="23" t="str">
        <f>Turbidity!Q35</f>
        <v/>
      </c>
      <c r="BD35" t="str">
        <f>Chloride!T35</f>
        <v>Poor</v>
      </c>
      <c r="BE35" s="2">
        <f>Chloride!B35</f>
        <v>512.57703636363635</v>
      </c>
      <c r="BF35" s="23">
        <f>Chloride!C35</f>
        <v>567.99170000000004</v>
      </c>
      <c r="BG35" s="23">
        <f>Chloride!D35</f>
        <v>505.98289999999997</v>
      </c>
      <c r="BH35" s="23">
        <f>Chloride!E35</f>
        <v>831.31479999999999</v>
      </c>
      <c r="BI35" s="23">
        <f>Chloride!F35</f>
        <v>496.62290000000002</v>
      </c>
      <c r="BJ35" s="23">
        <f>Chloride!G35</f>
        <v>474.5949</v>
      </c>
      <c r="BK35" s="23" t="str">
        <f>Chloride!H35</f>
        <v/>
      </c>
      <c r="BL35" s="23">
        <f>Chloride!I35</f>
        <v>545.1508</v>
      </c>
      <c r="BM35" s="23">
        <f>Chloride!J35</f>
        <v>478.50150000000002</v>
      </c>
      <c r="BN35" s="23">
        <f>Chloride!K35</f>
        <v>441.4699</v>
      </c>
      <c r="BO35" s="23">
        <f>Chloride!L35</f>
        <v>413.83969999999999</v>
      </c>
      <c r="BP35" s="23">
        <f>Chloride!M35</f>
        <v>434.31420000000003</v>
      </c>
      <c r="BQ35" s="23">
        <f>Chloride!N35</f>
        <v>448.5641</v>
      </c>
      <c r="BR35" s="23" t="str">
        <f>Chloride!O35</f>
        <v/>
      </c>
      <c r="BS35" s="23" t="str">
        <f>Chloride!P35</f>
        <v/>
      </c>
      <c r="BT35" s="23" t="str">
        <f>Chloride!Q35</f>
        <v/>
      </c>
      <c r="BU35" t="str">
        <f>Phosphate!T35</f>
        <v>Excellent</v>
      </c>
      <c r="BV35" s="2">
        <f>Phosphate!B35</f>
        <v>1.9631818181818181E-2</v>
      </c>
      <c r="BW35" s="23">
        <f>Phosphate!C35</f>
        <v>3.4759999999999999E-2</v>
      </c>
      <c r="BX35" s="23">
        <f>Phosphate!D35</f>
        <v>1.1520000000000001E-2</v>
      </c>
      <c r="BY35" s="23">
        <f>Phosphate!E35</f>
        <v>3.4169999999999999E-2</v>
      </c>
      <c r="BZ35" s="23">
        <f>Phosphate!F35</f>
        <v>9.1599999999999997E-3</v>
      </c>
      <c r="CA35" s="23">
        <f>Phosphate!G35</f>
        <v>1.7010000000000001E-2</v>
      </c>
      <c r="CB35" s="23" t="str">
        <f>Phosphate!H35</f>
        <v/>
      </c>
      <c r="CC35" s="23">
        <f>Phosphate!I35</f>
        <v>3.4529999999999998E-2</v>
      </c>
      <c r="CD35" s="23">
        <f>Phosphate!J35</f>
        <v>1.9429999999999999E-2</v>
      </c>
      <c r="CE35" s="23">
        <f>Phosphate!K35</f>
        <v>1.294E-2</v>
      </c>
      <c r="CF35" s="23">
        <f>Phosphate!L35</f>
        <v>5.1799999999999997E-3</v>
      </c>
      <c r="CG35" s="23">
        <f>Phosphate!M35</f>
        <v>2.4680000000000001E-2</v>
      </c>
      <c r="CH35" s="23">
        <f>Phosphate!N35</f>
        <v>1.257E-2</v>
      </c>
      <c r="CI35" s="23" t="str">
        <f>Phosphate!O35</f>
        <v/>
      </c>
      <c r="CJ35" s="23" t="str">
        <f>Phosphate!P35</f>
        <v/>
      </c>
      <c r="CK35" s="23" t="str">
        <f>Phosphate!Q35</f>
        <v/>
      </c>
      <c r="CL35" t="str">
        <f>Nitrate!T35</f>
        <v>Excellent</v>
      </c>
      <c r="CM35" s="2">
        <f>Nitrate!B35</f>
        <v>8.7209387999999999E-2</v>
      </c>
      <c r="CN35" s="23">
        <f>Nitrate!C35</f>
        <v>0.18838404999999997</v>
      </c>
      <c r="CO35" s="23">
        <f>Nitrate!D35</f>
        <v>0.26822332999999998</v>
      </c>
      <c r="CP35" s="23">
        <f>Nitrate!E35</f>
        <v>0.11567677</v>
      </c>
      <c r="CQ35" s="23">
        <f>Nitrate!F35</f>
        <v>8.7499060000000004E-2</v>
      </c>
      <c r="CR35" s="23">
        <f>Nitrate!G35</f>
        <v>3.9218159999999995E-2</v>
      </c>
      <c r="CS35" s="23" t="str">
        <f>Nitrate!H35</f>
        <v/>
      </c>
      <c r="CT35" s="23">
        <f>Nitrate!I35</f>
        <v>0.104935</v>
      </c>
      <c r="CU35" s="23">
        <f>Nitrate!J35</f>
        <v>2.2604519999999999E-2</v>
      </c>
      <c r="CV35" s="23">
        <f>Nitrate!K35</f>
        <v>1.8801410000000001E-2</v>
      </c>
      <c r="CW35" s="23" t="str">
        <f>Nitrate!L35</f>
        <v>0.0000</v>
      </c>
      <c r="CX35" s="23">
        <f>Nitrate!M35</f>
        <v>1.478167E-2</v>
      </c>
      <c r="CY35" s="23">
        <f>Nitrate!N35</f>
        <v>1.196991E-2</v>
      </c>
      <c r="CZ35" s="23" t="str">
        <f>Nitrate!O35</f>
        <v/>
      </c>
      <c r="DA35" s="23" t="str">
        <f>Nitrate!P35</f>
        <v/>
      </c>
      <c r="DB35" s="23" t="str">
        <f>Nitrate!Q35</f>
        <v/>
      </c>
      <c r="DC35" s="2" t="str">
        <f>Phycocyanin!R35</f>
        <v/>
      </c>
      <c r="DD35" s="27" t="str">
        <f>Phycocyanin!$B35</f>
        <v/>
      </c>
      <c r="DE35" s="23" t="str">
        <f>Phycocyanin!C35</f>
        <v/>
      </c>
      <c r="DF35" s="23" t="str">
        <f>Phycocyanin!D35</f>
        <v/>
      </c>
      <c r="DG35" s="23" t="str">
        <f>Phycocyanin!E35</f>
        <v/>
      </c>
      <c r="DH35" s="23" t="str">
        <f>Phycocyanin!F35</f>
        <v/>
      </c>
      <c r="DI35" s="23" t="str">
        <f>Phycocyanin!G35</f>
        <v/>
      </c>
      <c r="DJ35" s="23" t="str">
        <f>Phycocyanin!H35</f>
        <v/>
      </c>
      <c r="DK35" s="23" t="str">
        <f>Phycocyanin!I35</f>
        <v/>
      </c>
      <c r="DL35" s="23" t="str">
        <f>Phycocyanin!J35</f>
        <v/>
      </c>
      <c r="DM35" s="23" t="str">
        <f>Phycocyanin!K35</f>
        <v/>
      </c>
      <c r="DN35" s="23" t="str">
        <f>Phycocyanin!L35</f>
        <v/>
      </c>
      <c r="DO35" s="23" t="str">
        <f>Phycocyanin!M35</f>
        <v/>
      </c>
      <c r="DP35" s="23" t="str">
        <f>Phycocyanin!N35</f>
        <v/>
      </c>
      <c r="DQ35" s="23" t="str">
        <f>Phycocyanin!O35</f>
        <v/>
      </c>
      <c r="DR35" s="23" t="str">
        <f>Phycocyanin!P35</f>
        <v/>
      </c>
      <c r="DS35" s="23" t="str">
        <f>Phycocyanin!Q35</f>
        <v/>
      </c>
      <c r="DT35" s="19" t="str">
        <f>TRIM(_xlfn.XLOOKUP(A35, '[1]Site_GPS-Coordinates'!$A:$A, '[1]Site_GPS-Coordinates'!$B:$B))</f>
        <v>40.27285</v>
      </c>
      <c r="DU35" t="str">
        <f>TRIM(_xlfn.XLOOKUP(A35, '[1]Site_GPS-Coordinates'!$A:$A, '[1]Site_GPS-Coordinates'!$C:$C))</f>
        <v>-74.77947</v>
      </c>
    </row>
    <row r="36" spans="1:125">
      <c r="A36" s="3" t="s">
        <v>39</v>
      </c>
      <c r="B36" t="s">
        <v>281</v>
      </c>
      <c r="C36" s="27" t="str" cm="1">
        <f t="array" ref="C36">IFERROR(MAX(_xlfn._xlws.FILTER([1]SURVEY123!$J:$J,[1]SURVEY123!$L:$L=A36)),"NA")</f>
        <v>NA</v>
      </c>
      <c r="D36">
        <f t="shared" si="1"/>
        <v>0</v>
      </c>
      <c r="E36" t="str">
        <f>Temperature!T36</f>
        <v>NA</v>
      </c>
      <c r="F36" t="str">
        <f>Temperature!B36</f>
        <v/>
      </c>
      <c r="G36" s="23" t="str">
        <f>Temperature!C36</f>
        <v/>
      </c>
      <c r="H36" s="23" t="str">
        <f>Temperature!D36</f>
        <v/>
      </c>
      <c r="I36" s="23" t="str">
        <f>Temperature!E36</f>
        <v/>
      </c>
      <c r="J36" s="23" t="str">
        <f>Temperature!F36</f>
        <v/>
      </c>
      <c r="K36" s="23" t="str">
        <f>Temperature!G36</f>
        <v/>
      </c>
      <c r="L36" s="23" t="str">
        <f>Temperature!H36</f>
        <v/>
      </c>
      <c r="M36" s="23" t="str">
        <f>Temperature!I36</f>
        <v/>
      </c>
      <c r="N36" s="23" t="str">
        <f>Temperature!J36</f>
        <v/>
      </c>
      <c r="O36" s="23" t="str">
        <f>Temperature!K36</f>
        <v/>
      </c>
      <c r="P36" s="23" t="str">
        <f>Temperature!L36</f>
        <v/>
      </c>
      <c r="Q36" s="23" t="str">
        <f>Temperature!M36</f>
        <v/>
      </c>
      <c r="R36" s="23" t="str">
        <f>Temperature!N36</f>
        <v/>
      </c>
      <c r="S36" s="23" t="str">
        <f>Temperature!O36</f>
        <v/>
      </c>
      <c r="T36" s="23" t="str">
        <f>Temperature!P36</f>
        <v/>
      </c>
      <c r="U36" s="23" t="str">
        <f>Temperature!Q36</f>
        <v/>
      </c>
      <c r="V36" t="str">
        <f>'E. coli'!S36</f>
        <v>NA</v>
      </c>
      <c r="W36" s="2" t="str">
        <f>'E. coli'!B36</f>
        <v/>
      </c>
      <c r="X36" s="23" t="str">
        <f>'E. coli'!C36</f>
        <v/>
      </c>
      <c r="Y36" s="23" t="str">
        <f>'E. coli'!D36</f>
        <v/>
      </c>
      <c r="Z36" s="23" t="str">
        <f>'E. coli'!E36</f>
        <v/>
      </c>
      <c r="AA36" s="23" t="str">
        <f>'E. coli'!F36</f>
        <v/>
      </c>
      <c r="AB36" s="23" t="str">
        <f>'E. coli'!G36</f>
        <v/>
      </c>
      <c r="AC36" s="23" t="str">
        <f>'E. coli'!H36</f>
        <v/>
      </c>
      <c r="AD36" s="23" t="str">
        <f>'E. coli'!I36</f>
        <v/>
      </c>
      <c r="AE36" s="23" t="str">
        <f>'E. coli'!J36</f>
        <v/>
      </c>
      <c r="AF36" s="23" t="str">
        <f>'E. coli'!K36</f>
        <v/>
      </c>
      <c r="AG36" s="23" t="str">
        <f>'E. coli'!L36</f>
        <v/>
      </c>
      <c r="AH36" s="23" t="str">
        <f>'E. coli'!M36</f>
        <v/>
      </c>
      <c r="AI36" s="23" t="str">
        <f>'E. coli'!N36</f>
        <v/>
      </c>
      <c r="AJ36" s="23" t="str">
        <f>'E. coli'!O36</f>
        <v/>
      </c>
      <c r="AK36" s="23" t="str">
        <f>'E. coli'!P36</f>
        <v/>
      </c>
      <c r="AL36" s="23" t="str">
        <f>'E. coli'!Q36</f>
        <v/>
      </c>
      <c r="AM36" t="str">
        <f>Turbidity!T36</f>
        <v>NA</v>
      </c>
      <c r="AN36" s="2" t="str">
        <f>Turbidity!B36</f>
        <v/>
      </c>
      <c r="AO36" s="23" t="str">
        <f>Turbidity!C36</f>
        <v/>
      </c>
      <c r="AP36" s="23" t="str">
        <f>Turbidity!D36</f>
        <v/>
      </c>
      <c r="AQ36" s="23" t="str">
        <f>Turbidity!E36</f>
        <v/>
      </c>
      <c r="AR36" s="23" t="str">
        <f>Turbidity!F36</f>
        <v/>
      </c>
      <c r="AS36" s="23" t="str">
        <f>Turbidity!G36</f>
        <v/>
      </c>
      <c r="AT36" s="23" t="str">
        <f>Turbidity!H36</f>
        <v/>
      </c>
      <c r="AU36" s="23" t="str">
        <f>Turbidity!I36</f>
        <v/>
      </c>
      <c r="AV36" s="23" t="str">
        <f>Turbidity!J36</f>
        <v/>
      </c>
      <c r="AW36" s="23" t="str">
        <f>Turbidity!K36</f>
        <v/>
      </c>
      <c r="AX36" s="23" t="str">
        <f>Turbidity!L36</f>
        <v/>
      </c>
      <c r="AY36" s="23" t="str">
        <f>Turbidity!M36</f>
        <v/>
      </c>
      <c r="AZ36" s="23" t="str">
        <f>Turbidity!N36</f>
        <v/>
      </c>
      <c r="BA36" s="23" t="str">
        <f>Turbidity!O36</f>
        <v/>
      </c>
      <c r="BB36" s="23" t="str">
        <f>Turbidity!P36</f>
        <v/>
      </c>
      <c r="BC36" s="23" t="str">
        <f>Turbidity!Q36</f>
        <v/>
      </c>
      <c r="BD36" t="str">
        <f>Chloride!T36</f>
        <v>NA</v>
      </c>
      <c r="BE36" s="2" t="str">
        <f>Chloride!B36</f>
        <v/>
      </c>
      <c r="BF36" s="23" t="str">
        <f>Chloride!C36</f>
        <v/>
      </c>
      <c r="BG36" s="23" t="str">
        <f>Chloride!D36</f>
        <v/>
      </c>
      <c r="BH36" s="23" t="str">
        <f>Chloride!E36</f>
        <v/>
      </c>
      <c r="BI36" s="23" t="str">
        <f>Chloride!F36</f>
        <v/>
      </c>
      <c r="BJ36" s="23" t="str">
        <f>Chloride!G36</f>
        <v/>
      </c>
      <c r="BK36" s="23" t="str">
        <f>Chloride!H36</f>
        <v/>
      </c>
      <c r="BL36" s="23" t="str">
        <f>Chloride!I36</f>
        <v/>
      </c>
      <c r="BM36" s="23" t="str">
        <f>Chloride!J36</f>
        <v/>
      </c>
      <c r="BN36" s="23" t="str">
        <f>Chloride!K36</f>
        <v/>
      </c>
      <c r="BO36" s="23" t="str">
        <f>Chloride!L36</f>
        <v/>
      </c>
      <c r="BP36" s="23" t="str">
        <f>Chloride!M36</f>
        <v/>
      </c>
      <c r="BQ36" s="23" t="str">
        <f>Chloride!N36</f>
        <v/>
      </c>
      <c r="BR36" s="23" t="str">
        <f>Chloride!O36</f>
        <v/>
      </c>
      <c r="BS36" s="23" t="str">
        <f>Chloride!P36</f>
        <v/>
      </c>
      <c r="BT36" s="23" t="str">
        <f>Chloride!Q36</f>
        <v/>
      </c>
      <c r="BU36" t="str">
        <f>Phosphate!T36</f>
        <v>NA</v>
      </c>
      <c r="BV36" s="2" t="str">
        <f>Phosphate!B36</f>
        <v/>
      </c>
      <c r="BW36" s="23" t="str">
        <f>Phosphate!C36</f>
        <v/>
      </c>
      <c r="BX36" s="23" t="str">
        <f>Phosphate!D36</f>
        <v/>
      </c>
      <c r="BY36" s="23" t="str">
        <f>Phosphate!E36</f>
        <v/>
      </c>
      <c r="BZ36" s="23" t="str">
        <f>Phosphate!F36</f>
        <v/>
      </c>
      <c r="CA36" s="23" t="str">
        <f>Phosphate!G36</f>
        <v/>
      </c>
      <c r="CB36" s="23" t="str">
        <f>Phosphate!H36</f>
        <v/>
      </c>
      <c r="CC36" s="23" t="str">
        <f>Phosphate!I36</f>
        <v/>
      </c>
      <c r="CD36" s="23" t="str">
        <f>Phosphate!J36</f>
        <v/>
      </c>
      <c r="CE36" s="23" t="str">
        <f>Phosphate!K36</f>
        <v/>
      </c>
      <c r="CF36" s="23" t="str">
        <f>Phosphate!L36</f>
        <v/>
      </c>
      <c r="CG36" s="23" t="str">
        <f>Phosphate!M36</f>
        <v/>
      </c>
      <c r="CH36" s="23" t="str">
        <f>Phosphate!N36</f>
        <v/>
      </c>
      <c r="CI36" s="23" t="str">
        <f>Phosphate!O36</f>
        <v/>
      </c>
      <c r="CJ36" s="23" t="str">
        <f>Phosphate!P36</f>
        <v/>
      </c>
      <c r="CK36" s="23" t="str">
        <f>Phosphate!Q36</f>
        <v/>
      </c>
      <c r="CL36" t="str">
        <f>Nitrate!T36</f>
        <v>NA</v>
      </c>
      <c r="CM36" s="2" t="str">
        <f>Nitrate!B36</f>
        <v/>
      </c>
      <c r="CN36" s="23" t="str">
        <f>Nitrate!C36</f>
        <v/>
      </c>
      <c r="CO36" s="23" t="str">
        <f>Nitrate!D36</f>
        <v/>
      </c>
      <c r="CP36" s="23" t="str">
        <f>Nitrate!E36</f>
        <v/>
      </c>
      <c r="CQ36" s="23" t="str">
        <f>Nitrate!F36</f>
        <v/>
      </c>
      <c r="CR36" s="23" t="str">
        <f>Nitrate!G36</f>
        <v/>
      </c>
      <c r="CS36" s="23" t="str">
        <f>Nitrate!H36</f>
        <v/>
      </c>
      <c r="CT36" s="23" t="str">
        <f>Nitrate!I36</f>
        <v/>
      </c>
      <c r="CU36" s="23" t="str">
        <f>Nitrate!J36</f>
        <v/>
      </c>
      <c r="CV36" s="23" t="str">
        <f>Nitrate!K36</f>
        <v/>
      </c>
      <c r="CW36" s="23" t="str">
        <f>Nitrate!L36</f>
        <v/>
      </c>
      <c r="CX36" s="23" t="str">
        <f>Nitrate!M36</f>
        <v/>
      </c>
      <c r="CY36" s="23" t="str">
        <f>Nitrate!N36</f>
        <v/>
      </c>
      <c r="CZ36" s="23" t="str">
        <f>Nitrate!O36</f>
        <v/>
      </c>
      <c r="DA36" s="23" t="str">
        <f>Nitrate!P36</f>
        <v/>
      </c>
      <c r="DB36" s="23" t="str">
        <f>Nitrate!Q36</f>
        <v/>
      </c>
      <c r="DC36" s="2" t="str">
        <f>Phycocyanin!R36</f>
        <v/>
      </c>
      <c r="DD36" s="27" t="str">
        <f>Phycocyanin!$B36</f>
        <v/>
      </c>
      <c r="DE36" s="23" t="str">
        <f>Phycocyanin!C36</f>
        <v/>
      </c>
      <c r="DF36" s="23" t="str">
        <f>Phycocyanin!D36</f>
        <v/>
      </c>
      <c r="DG36" s="23" t="str">
        <f>Phycocyanin!E36</f>
        <v/>
      </c>
      <c r="DH36" s="23" t="str">
        <f>Phycocyanin!F36</f>
        <v/>
      </c>
      <c r="DI36" s="23" t="str">
        <f>Phycocyanin!G36</f>
        <v/>
      </c>
      <c r="DJ36" s="23" t="str">
        <f>Phycocyanin!H36</f>
        <v/>
      </c>
      <c r="DK36" s="23" t="str">
        <f>Phycocyanin!I36</f>
        <v/>
      </c>
      <c r="DL36" s="23" t="str">
        <f>Phycocyanin!J36</f>
        <v/>
      </c>
      <c r="DM36" s="23" t="str">
        <f>Phycocyanin!K36</f>
        <v/>
      </c>
      <c r="DN36" s="23" t="str">
        <f>Phycocyanin!L36</f>
        <v/>
      </c>
      <c r="DO36" s="23" t="str">
        <f>Phycocyanin!M36</f>
        <v/>
      </c>
      <c r="DP36" s="23" t="str">
        <f>Phycocyanin!N36</f>
        <v/>
      </c>
      <c r="DQ36" s="23" t="str">
        <f>Phycocyanin!O36</f>
        <v/>
      </c>
      <c r="DR36" s="23" t="str">
        <f>Phycocyanin!P36</f>
        <v/>
      </c>
      <c r="DS36" s="23" t="str">
        <f>Phycocyanin!Q36</f>
        <v/>
      </c>
      <c r="DT36" s="19" t="str">
        <f>TRIM(_xlfn.XLOOKUP(A36, '[1]Site_GPS-Coordinates'!$A:$A, '[1]Site_GPS-Coordinates'!$B:$B))</f>
        <v>40.531067</v>
      </c>
      <c r="DU36" t="str">
        <f>TRIM(_xlfn.XLOOKUP(A36, '[1]Site_GPS-Coordinates'!$A:$A, '[1]Site_GPS-Coordinates'!$C:$C))</f>
        <v>-74.587167</v>
      </c>
    </row>
    <row r="37" spans="1:125">
      <c r="A37" s="3" t="s">
        <v>40</v>
      </c>
      <c r="B37" t="s">
        <v>282</v>
      </c>
      <c r="C37" s="27" cm="1">
        <f t="array" ref="C37">IFERROR(MAX(_xlfn._xlws.FILTER([1]SURVEY123!$J:$J,[1]SURVEY123!$L:$L=A37)),"NA")</f>
        <v>45872.666666666664</v>
      </c>
      <c r="D37">
        <f t="shared" si="1"/>
        <v>11</v>
      </c>
      <c r="E37" t="str">
        <f>Temperature!T37</f>
        <v>Good</v>
      </c>
      <c r="F37">
        <f>Temperature!B37</f>
        <v>24.372727272727275</v>
      </c>
      <c r="G37" s="23">
        <f>Temperature!C37</f>
        <v>23</v>
      </c>
      <c r="H37" s="23">
        <f>Temperature!D37</f>
        <v>18</v>
      </c>
      <c r="I37" s="23" t="str">
        <f>Temperature!E37</f>
        <v/>
      </c>
      <c r="J37" s="23">
        <f>Temperature!F37</f>
        <v>24</v>
      </c>
      <c r="K37" s="23">
        <f>Temperature!G37</f>
        <v>21</v>
      </c>
      <c r="L37" s="23">
        <f>Temperature!H37</f>
        <v>24.9</v>
      </c>
      <c r="M37" s="23">
        <f>Temperature!I37</f>
        <v>30.3</v>
      </c>
      <c r="N37" s="23">
        <f>Temperature!J37</f>
        <v>28</v>
      </c>
      <c r="O37" s="23">
        <f>Temperature!K37</f>
        <v>29.1</v>
      </c>
      <c r="P37" s="23">
        <f>Temperature!L37</f>
        <v>26.8</v>
      </c>
      <c r="Q37" s="23">
        <f>Temperature!M37</f>
        <v>23</v>
      </c>
      <c r="R37" s="23">
        <f>Temperature!N37</f>
        <v>20</v>
      </c>
      <c r="S37" s="23" t="str">
        <f>Temperature!O37</f>
        <v/>
      </c>
      <c r="T37" s="23" t="str">
        <f>Temperature!P37</f>
        <v/>
      </c>
      <c r="U37" s="23" t="str">
        <f>Temperature!Q37</f>
        <v/>
      </c>
      <c r="V37" t="str">
        <f>'E. coli'!S37</f>
        <v>Poor</v>
      </c>
      <c r="W37" s="2">
        <f>'E. coli'!B37</f>
        <v>250.44776737521411</v>
      </c>
      <c r="X37" s="23">
        <f>'E. coli'!C37</f>
        <v>1203.3</v>
      </c>
      <c r="Y37" s="23">
        <f>'E. coli'!D37</f>
        <v>115.3</v>
      </c>
      <c r="Z37" s="23" t="str">
        <f>'E. coli'!E37</f>
        <v/>
      </c>
      <c r="AA37" s="23">
        <f>'E. coli'!F37</f>
        <v>143.9</v>
      </c>
      <c r="AB37" s="23">
        <f>'E. coli'!G37</f>
        <v>1986.3</v>
      </c>
      <c r="AC37" s="23">
        <f>'E. coli'!H37</f>
        <v>107.1</v>
      </c>
      <c r="AD37" s="23">
        <f>'E. coli'!I37</f>
        <v>137.6</v>
      </c>
      <c r="AE37" s="23">
        <f>'E. coli'!J37</f>
        <v>727</v>
      </c>
      <c r="AF37" s="23">
        <f>'E. coli'!K37</f>
        <v>325.5</v>
      </c>
      <c r="AG37" s="23">
        <f>'E. coli'!L37</f>
        <v>547.5</v>
      </c>
      <c r="AH37" s="23">
        <f>'E. coli'!M37</f>
        <v>142.1</v>
      </c>
      <c r="AI37" s="23">
        <f>'E. coli'!N37</f>
        <v>22.6</v>
      </c>
      <c r="AJ37" s="23" t="str">
        <f>'E. coli'!O37</f>
        <v/>
      </c>
      <c r="AK37" s="23" t="str">
        <f>'E. coli'!P37</f>
        <v/>
      </c>
      <c r="AL37" s="23" t="str">
        <f>'E. coli'!Q37</f>
        <v/>
      </c>
      <c r="AM37" t="str">
        <f>Turbidity!T37</f>
        <v>Excellent</v>
      </c>
      <c r="AN37" s="2">
        <f>Turbidity!B37</f>
        <v>4.4481818181818173</v>
      </c>
      <c r="AO37" s="23">
        <f>Turbidity!C37</f>
        <v>5.19</v>
      </c>
      <c r="AP37" s="23">
        <f>Turbidity!D37</f>
        <v>3.64</v>
      </c>
      <c r="AQ37" s="23" t="str">
        <f>Turbidity!E37</f>
        <v/>
      </c>
      <c r="AR37" s="23">
        <f>Turbidity!F37</f>
        <v>3.23</v>
      </c>
      <c r="AS37" s="23">
        <f>Turbidity!G37</f>
        <v>5.51</v>
      </c>
      <c r="AT37" s="23">
        <f>Turbidity!H37</f>
        <v>3.32</v>
      </c>
      <c r="AU37" s="23">
        <f>Turbidity!I37</f>
        <v>2.66</v>
      </c>
      <c r="AV37" s="23">
        <f>Turbidity!J37</f>
        <v>4.3499999999999996</v>
      </c>
      <c r="AW37" s="23">
        <f>Turbidity!K37</f>
        <v>4.3899999999999997</v>
      </c>
      <c r="AX37" s="23">
        <f>Turbidity!L37</f>
        <v>5.59</v>
      </c>
      <c r="AY37" s="23">
        <f>Turbidity!M37</f>
        <v>3.54</v>
      </c>
      <c r="AZ37" s="23">
        <f>Turbidity!N37</f>
        <v>7.51</v>
      </c>
      <c r="BA37" s="23" t="str">
        <f>Turbidity!O37</f>
        <v/>
      </c>
      <c r="BB37" s="23" t="str">
        <f>Turbidity!P37</f>
        <v/>
      </c>
      <c r="BC37" s="23" t="str">
        <f>Turbidity!Q37</f>
        <v/>
      </c>
      <c r="BD37" t="str">
        <f>Chloride!T37</f>
        <v>Poor</v>
      </c>
      <c r="BE37" s="2">
        <f>Chloride!B37</f>
        <v>492.49043636363643</v>
      </c>
      <c r="BF37" s="23">
        <f>Chloride!C37</f>
        <v>394.97500000000002</v>
      </c>
      <c r="BG37" s="23">
        <f>Chloride!D37</f>
        <v>368.65960000000001</v>
      </c>
      <c r="BH37" s="23" t="str">
        <f>Chloride!E37</f>
        <v/>
      </c>
      <c r="BI37" s="23">
        <f>Chloride!F37</f>
        <v>463.59679999999997</v>
      </c>
      <c r="BJ37" s="23">
        <f>Chloride!G37</f>
        <v>617.31899999999996</v>
      </c>
      <c r="BK37" s="23">
        <f>Chloride!H37</f>
        <v>492.49329999999998</v>
      </c>
      <c r="BL37" s="23">
        <f>Chloride!I37</f>
        <v>578.66999999999996</v>
      </c>
      <c r="BM37" s="23">
        <f>Chloride!J37</f>
        <v>500.99700000000001</v>
      </c>
      <c r="BN37" s="23">
        <f>Chloride!K37</f>
        <v>554.36829999999998</v>
      </c>
      <c r="BO37" s="23">
        <f>Chloride!L37</f>
        <v>362.11689999999999</v>
      </c>
      <c r="BP37" s="23">
        <f>Chloride!M37</f>
        <v>529.58190000000002</v>
      </c>
      <c r="BQ37" s="23">
        <f>Chloride!N37</f>
        <v>554.61699999999996</v>
      </c>
      <c r="BR37" s="23" t="str">
        <f>Chloride!O37</f>
        <v/>
      </c>
      <c r="BS37" s="23" t="str">
        <f>Chloride!P37</f>
        <v/>
      </c>
      <c r="BT37" s="23" t="str">
        <f>Chloride!Q37</f>
        <v/>
      </c>
      <c r="BU37" t="str">
        <f>Phosphate!T37</f>
        <v>Poor</v>
      </c>
      <c r="BV37" s="2">
        <f>Phosphate!B37</f>
        <v>0.14740636363636361</v>
      </c>
      <c r="BW37" s="23">
        <f>Phosphate!C37</f>
        <v>3.4549999999999997E-2</v>
      </c>
      <c r="BX37" s="23">
        <f>Phosphate!D37</f>
        <v>3.2349999999999997E-2</v>
      </c>
      <c r="BY37" s="23" t="str">
        <f>Phosphate!E37</f>
        <v/>
      </c>
      <c r="BZ37" s="23">
        <f>Phosphate!F37</f>
        <v>1.8249999999999999E-2</v>
      </c>
      <c r="CA37" s="23">
        <f>Phosphate!G37</f>
        <v>3.6450000000000003E-2</v>
      </c>
      <c r="CB37" s="23">
        <f>Phosphate!H37</f>
        <v>5.5379999999999999E-2</v>
      </c>
      <c r="CC37" s="23">
        <f>Phosphate!I37</f>
        <v>0.66420999999999997</v>
      </c>
      <c r="CD37" s="23">
        <f>Phosphate!J37</f>
        <v>0.43670999999999999</v>
      </c>
      <c r="CE37" s="23">
        <f>Phosphate!K37</f>
        <v>3.1829999999999997E-2</v>
      </c>
      <c r="CF37" s="23">
        <f>Phosphate!L37</f>
        <v>6.7890000000000006E-2</v>
      </c>
      <c r="CG37" s="23">
        <f>Phosphate!M37</f>
        <v>4.3270000000000003E-2</v>
      </c>
      <c r="CH37" s="23">
        <f>Phosphate!N37</f>
        <v>0.20058000000000001</v>
      </c>
      <c r="CI37" s="23" t="str">
        <f>Phosphate!O37</f>
        <v/>
      </c>
      <c r="CJ37" s="23" t="str">
        <f>Phosphate!P37</f>
        <v/>
      </c>
      <c r="CK37" s="23" t="str">
        <f>Phosphate!Q37</f>
        <v/>
      </c>
      <c r="CL37" t="str">
        <f>Nitrate!T37</f>
        <v>Excellent</v>
      </c>
      <c r="CM37" s="2">
        <f>Nitrate!B37</f>
        <v>0.21842782545454548</v>
      </c>
      <c r="CN37" s="23">
        <f>Nitrate!C37</f>
        <v>0.17122714999999999</v>
      </c>
      <c r="CO37" s="23">
        <f>Nitrate!D37</f>
        <v>0.2346422</v>
      </c>
      <c r="CP37" s="23" t="str">
        <f>Nitrate!E37</f>
        <v/>
      </c>
      <c r="CQ37" s="23">
        <f>Nitrate!F37</f>
        <v>0.25253430000000004</v>
      </c>
      <c r="CR37" s="23">
        <f>Nitrate!G37</f>
        <v>0.46795935000000005</v>
      </c>
      <c r="CS37" s="23">
        <f>Nitrate!H37</f>
        <v>0.26315349999999998</v>
      </c>
      <c r="CT37" s="23">
        <f>Nitrate!I37</f>
        <v>0.15954724000000001</v>
      </c>
      <c r="CU37" s="23">
        <f>Nitrate!J37</f>
        <v>0.14020789</v>
      </c>
      <c r="CV37" s="23">
        <f>Nitrate!K37</f>
        <v>8.7607959999999985E-2</v>
      </c>
      <c r="CW37" s="23">
        <f>Nitrate!L37</f>
        <v>4.1394650000000005E-2</v>
      </c>
      <c r="CX37" s="23">
        <f>Nitrate!M37</f>
        <v>0.30689022999999999</v>
      </c>
      <c r="CY37" s="23">
        <f>Nitrate!N37</f>
        <v>0.27754160999999999</v>
      </c>
      <c r="CZ37" s="23" t="str">
        <f>Nitrate!O37</f>
        <v/>
      </c>
      <c r="DA37" s="23" t="str">
        <f>Nitrate!P37</f>
        <v/>
      </c>
      <c r="DB37" s="23" t="str">
        <f>Nitrate!Q37</f>
        <v/>
      </c>
      <c r="DC37" s="2" t="str">
        <f>Phycocyanin!R37</f>
        <v/>
      </c>
      <c r="DD37" s="27" t="str">
        <f>Phycocyanin!$B37</f>
        <v/>
      </c>
      <c r="DE37" s="23" t="str">
        <f>Phycocyanin!C37</f>
        <v/>
      </c>
      <c r="DF37" s="23" t="str">
        <f>Phycocyanin!D37</f>
        <v/>
      </c>
      <c r="DG37" s="23" t="str">
        <f>Phycocyanin!E37</f>
        <v/>
      </c>
      <c r="DH37" s="23" t="str">
        <f>Phycocyanin!F37</f>
        <v/>
      </c>
      <c r="DI37" s="23" t="str">
        <f>Phycocyanin!G37</f>
        <v/>
      </c>
      <c r="DJ37" s="23" t="str">
        <f>Phycocyanin!H37</f>
        <v/>
      </c>
      <c r="DK37" s="23" t="str">
        <f>Phycocyanin!I37</f>
        <v/>
      </c>
      <c r="DL37" s="23" t="str">
        <f>Phycocyanin!J37</f>
        <v/>
      </c>
      <c r="DM37" s="23" t="str">
        <f>Phycocyanin!K37</f>
        <v/>
      </c>
      <c r="DN37" s="23" t="str">
        <f>Phycocyanin!L37</f>
        <v/>
      </c>
      <c r="DO37" s="23" t="str">
        <f>Phycocyanin!M37</f>
        <v/>
      </c>
      <c r="DP37" s="23" t="str">
        <f>Phycocyanin!N37</f>
        <v/>
      </c>
      <c r="DQ37" s="23" t="str">
        <f>Phycocyanin!O37</f>
        <v/>
      </c>
      <c r="DR37" s="23" t="str">
        <f>Phycocyanin!P37</f>
        <v/>
      </c>
      <c r="DS37" s="23" t="str">
        <f>Phycocyanin!Q37</f>
        <v/>
      </c>
      <c r="DT37" s="19" t="str">
        <f>TRIM(_xlfn.XLOOKUP(A37, '[1]Site_GPS-Coordinates'!$A:$A, '[1]Site_GPS-Coordinates'!$B:$B))</f>
        <v>40.333883</v>
      </c>
      <c r="DU37" t="str">
        <f>TRIM(_xlfn.XLOOKUP(A37, '[1]Site_GPS-Coordinates'!$A:$A, '[1]Site_GPS-Coordinates'!$C:$C))</f>
        <v>-74.611664</v>
      </c>
    </row>
    <row r="38" spans="1:125">
      <c r="A38" s="3" t="s">
        <v>41</v>
      </c>
      <c r="B38" t="s">
        <v>282</v>
      </c>
      <c r="C38" s="27" cm="1">
        <f t="array" ref="C38">IFERROR(MAX(_xlfn._xlws.FILTER([1]SURVEY123!$J:$J,[1]SURVEY123!$L:$L=A38)),"NA")</f>
        <v>45844.666666666664</v>
      </c>
      <c r="D38">
        <f t="shared" si="1"/>
        <v>2</v>
      </c>
      <c r="E38" t="str">
        <f>Temperature!T38</f>
        <v>Excellent</v>
      </c>
      <c r="F38">
        <f>Temperature!B38</f>
        <v>25.5</v>
      </c>
      <c r="G38" s="23" t="str">
        <f>Temperature!C38</f>
        <v/>
      </c>
      <c r="H38" s="23" t="str">
        <f>Temperature!D38</f>
        <v/>
      </c>
      <c r="I38" s="23" t="str">
        <f>Temperature!E38</f>
        <v/>
      </c>
      <c r="J38" s="23" t="str">
        <f>Temperature!F38</f>
        <v/>
      </c>
      <c r="K38" s="23" t="str">
        <f>Temperature!G38</f>
        <v/>
      </c>
      <c r="L38" s="23">
        <f>Temperature!H38</f>
        <v>25</v>
      </c>
      <c r="M38" s="23">
        <f>Temperature!I38</f>
        <v>26</v>
      </c>
      <c r="N38" s="23" t="str">
        <f>Temperature!J38</f>
        <v/>
      </c>
      <c r="O38" s="23" t="str">
        <f>Temperature!K38</f>
        <v/>
      </c>
      <c r="P38" s="23" t="str">
        <f>Temperature!L38</f>
        <v/>
      </c>
      <c r="Q38" s="23" t="str">
        <f>Temperature!M38</f>
        <v/>
      </c>
      <c r="R38" s="23" t="str">
        <f>Temperature!N38</f>
        <v/>
      </c>
      <c r="S38" s="23" t="str">
        <f>Temperature!O38</f>
        <v/>
      </c>
      <c r="T38" s="23" t="str">
        <f>Temperature!P38</f>
        <v/>
      </c>
      <c r="U38" s="23" t="str">
        <f>Temperature!Q38</f>
        <v/>
      </c>
      <c r="V38" t="str">
        <f>'E. coli'!S38</f>
        <v>Fair</v>
      </c>
      <c r="W38" s="2">
        <f>'E. coli'!B38</f>
        <v>310.83214119521165</v>
      </c>
      <c r="X38" s="23" t="str">
        <f>'E. coli'!C38</f>
        <v/>
      </c>
      <c r="Y38" s="23" t="str">
        <f>'E. coli'!D38</f>
        <v/>
      </c>
      <c r="Z38" s="23" t="str">
        <f>'E. coli'!E38</f>
        <v/>
      </c>
      <c r="AA38" s="23" t="str">
        <f>'E. coli'!F38</f>
        <v/>
      </c>
      <c r="AB38" s="23" t="str">
        <f>'E. coli'!G38</f>
        <v/>
      </c>
      <c r="AC38" s="23">
        <f>'E. coli'!H38</f>
        <v>658.6</v>
      </c>
      <c r="AD38" s="23">
        <f>'E. coli'!I38</f>
        <v>146.69999999999999</v>
      </c>
      <c r="AE38" s="23" t="str">
        <f>'E. coli'!J38</f>
        <v/>
      </c>
      <c r="AF38" s="23" t="str">
        <f>'E. coli'!K38</f>
        <v/>
      </c>
      <c r="AG38" s="23" t="str">
        <f>'E. coli'!L38</f>
        <v/>
      </c>
      <c r="AH38" s="23" t="str">
        <f>'E. coli'!M38</f>
        <v/>
      </c>
      <c r="AI38" s="23" t="str">
        <f>'E. coli'!N38</f>
        <v/>
      </c>
      <c r="AJ38" s="23" t="str">
        <f>'E. coli'!O38</f>
        <v/>
      </c>
      <c r="AK38" s="23" t="str">
        <f>'E. coli'!P38</f>
        <v/>
      </c>
      <c r="AL38" s="23" t="str">
        <f>'E. coli'!Q38</f>
        <v/>
      </c>
      <c r="AM38" t="str">
        <f>Turbidity!T38</f>
        <v>Excellent</v>
      </c>
      <c r="AN38" s="2">
        <f>Turbidity!B38</f>
        <v>5.8550000000000004</v>
      </c>
      <c r="AO38" s="23" t="str">
        <f>Turbidity!C38</f>
        <v/>
      </c>
      <c r="AP38" s="23" t="str">
        <f>Turbidity!D38</f>
        <v/>
      </c>
      <c r="AQ38" s="23" t="str">
        <f>Turbidity!E38</f>
        <v/>
      </c>
      <c r="AR38" s="23" t="str">
        <f>Turbidity!F38</f>
        <v/>
      </c>
      <c r="AS38" s="23" t="str">
        <f>Turbidity!G38</f>
        <v/>
      </c>
      <c r="AT38" s="23">
        <f>Turbidity!H38</f>
        <v>9.2200000000000006</v>
      </c>
      <c r="AU38" s="23">
        <f>Turbidity!I38</f>
        <v>2.4900000000000002</v>
      </c>
      <c r="AV38" s="23" t="str">
        <f>Turbidity!J38</f>
        <v/>
      </c>
      <c r="AW38" s="23" t="str">
        <f>Turbidity!K38</f>
        <v/>
      </c>
      <c r="AX38" s="23" t="str">
        <f>Turbidity!L38</f>
        <v/>
      </c>
      <c r="AY38" s="23" t="str">
        <f>Turbidity!M38</f>
        <v/>
      </c>
      <c r="AZ38" s="23" t="str">
        <f>Turbidity!N38</f>
        <v/>
      </c>
      <c r="BA38" s="23" t="str">
        <f>Turbidity!O38</f>
        <v/>
      </c>
      <c r="BB38" s="23" t="str">
        <f>Turbidity!P38</f>
        <v/>
      </c>
      <c r="BC38" s="23" t="str">
        <f>Turbidity!Q38</f>
        <v/>
      </c>
      <c r="BD38" t="str">
        <f>Chloride!T38</f>
        <v>Fair</v>
      </c>
      <c r="BE38" s="2">
        <f>Chloride!B38</f>
        <v>539.21969999999999</v>
      </c>
      <c r="BF38" s="23" t="str">
        <f>Chloride!C38</f>
        <v/>
      </c>
      <c r="BG38" s="23" t="str">
        <f>Chloride!D38</f>
        <v/>
      </c>
      <c r="BH38" s="23" t="str">
        <f>Chloride!E38</f>
        <v/>
      </c>
      <c r="BI38" s="23" t="str">
        <f>Chloride!F38</f>
        <v/>
      </c>
      <c r="BJ38" s="23" t="str">
        <f>Chloride!G38</f>
        <v/>
      </c>
      <c r="BK38" s="23">
        <f>Chloride!H38</f>
        <v>494.23180000000002</v>
      </c>
      <c r="BL38" s="23">
        <f>Chloride!I38</f>
        <v>584.20759999999996</v>
      </c>
      <c r="BM38" s="23" t="str">
        <f>Chloride!J38</f>
        <v/>
      </c>
      <c r="BN38" s="23" t="str">
        <f>Chloride!K38</f>
        <v/>
      </c>
      <c r="BO38" s="23" t="str">
        <f>Chloride!L38</f>
        <v/>
      </c>
      <c r="BP38" s="23" t="str">
        <f>Chloride!M38</f>
        <v/>
      </c>
      <c r="BQ38" s="23" t="str">
        <f>Chloride!N38</f>
        <v/>
      </c>
      <c r="BR38" s="23" t="str">
        <f>Chloride!O38</f>
        <v/>
      </c>
      <c r="BS38" s="23" t="str">
        <f>Chloride!P38</f>
        <v/>
      </c>
      <c r="BT38" s="23" t="str">
        <f>Chloride!Q38</f>
        <v/>
      </c>
      <c r="BU38" t="str">
        <f>Phosphate!T38</f>
        <v>Fair</v>
      </c>
      <c r="BV38" s="2">
        <f>Phosphate!B38</f>
        <v>8.3979999999999999E-2</v>
      </c>
      <c r="BW38" s="23" t="str">
        <f>Phosphate!C38</f>
        <v/>
      </c>
      <c r="BX38" s="23" t="str">
        <f>Phosphate!D38</f>
        <v/>
      </c>
      <c r="BY38" s="23" t="str">
        <f>Phosphate!E38</f>
        <v/>
      </c>
      <c r="BZ38" s="23" t="str">
        <f>Phosphate!F38</f>
        <v/>
      </c>
      <c r="CA38" s="23" t="str">
        <f>Phosphate!G38</f>
        <v/>
      </c>
      <c r="CB38" s="23">
        <f>Phosphate!H38</f>
        <v>0.12508</v>
      </c>
      <c r="CC38" s="23">
        <f>Phosphate!I38</f>
        <v>4.2880000000000001E-2</v>
      </c>
      <c r="CD38" s="23" t="str">
        <f>Phosphate!J38</f>
        <v/>
      </c>
      <c r="CE38" s="23" t="str">
        <f>Phosphate!K38</f>
        <v/>
      </c>
      <c r="CF38" s="23" t="str">
        <f>Phosphate!L38</f>
        <v/>
      </c>
      <c r="CG38" s="23" t="str">
        <f>Phosphate!M38</f>
        <v/>
      </c>
      <c r="CH38" s="23" t="str">
        <f>Phosphate!N38</f>
        <v/>
      </c>
      <c r="CI38" s="23" t="str">
        <f>Phosphate!O38</f>
        <v/>
      </c>
      <c r="CJ38" s="23" t="str">
        <f>Phosphate!P38</f>
        <v/>
      </c>
      <c r="CK38" s="23" t="str">
        <f>Phosphate!Q38</f>
        <v/>
      </c>
      <c r="CL38" t="str">
        <f>Nitrate!T38</f>
        <v>Excellent</v>
      </c>
      <c r="CM38" s="2">
        <f>Nitrate!B38</f>
        <v>0.25885196999999999</v>
      </c>
      <c r="CN38" s="23" t="str">
        <f>Nitrate!C38</f>
        <v/>
      </c>
      <c r="CO38" s="23" t="str">
        <f>Nitrate!D38</f>
        <v/>
      </c>
      <c r="CP38" s="23" t="str">
        <f>Nitrate!E38</f>
        <v/>
      </c>
      <c r="CQ38" s="23" t="str">
        <f>Nitrate!F38</f>
        <v/>
      </c>
      <c r="CR38" s="23" t="str">
        <f>Nitrate!G38</f>
        <v/>
      </c>
      <c r="CS38" s="23">
        <f>Nitrate!H38</f>
        <v>0.39339227999999998</v>
      </c>
      <c r="CT38" s="23">
        <f>Nitrate!I38</f>
        <v>0.12431165999999999</v>
      </c>
      <c r="CU38" s="23" t="str">
        <f>Nitrate!J38</f>
        <v/>
      </c>
      <c r="CV38" s="23" t="str">
        <f>Nitrate!K38</f>
        <v/>
      </c>
      <c r="CW38" s="23" t="str">
        <f>Nitrate!L38</f>
        <v/>
      </c>
      <c r="CX38" s="23" t="str">
        <f>Nitrate!M38</f>
        <v/>
      </c>
      <c r="CY38" s="23" t="str">
        <f>Nitrate!N38</f>
        <v/>
      </c>
      <c r="CZ38" s="23" t="str">
        <f>Nitrate!O38</f>
        <v/>
      </c>
      <c r="DA38" s="23" t="str">
        <f>Nitrate!P38</f>
        <v/>
      </c>
      <c r="DB38" s="23" t="str">
        <f>Nitrate!Q38</f>
        <v/>
      </c>
      <c r="DC38" s="2" t="str">
        <f>Phycocyanin!R38</f>
        <v/>
      </c>
      <c r="DD38" s="27" t="str">
        <f>Phycocyanin!$B38</f>
        <v/>
      </c>
      <c r="DE38" s="23" t="str">
        <f>Phycocyanin!C38</f>
        <v/>
      </c>
      <c r="DF38" s="23" t="str">
        <f>Phycocyanin!D38</f>
        <v/>
      </c>
      <c r="DG38" s="23" t="str">
        <f>Phycocyanin!E38</f>
        <v/>
      </c>
      <c r="DH38" s="23" t="str">
        <f>Phycocyanin!F38</f>
        <v/>
      </c>
      <c r="DI38" s="23" t="str">
        <f>Phycocyanin!G38</f>
        <v/>
      </c>
      <c r="DJ38" s="23" t="str">
        <f>Phycocyanin!H38</f>
        <v/>
      </c>
      <c r="DK38" s="23" t="str">
        <f>Phycocyanin!I38</f>
        <v/>
      </c>
      <c r="DL38" s="23" t="str">
        <f>Phycocyanin!J38</f>
        <v/>
      </c>
      <c r="DM38" s="23" t="str">
        <f>Phycocyanin!K38</f>
        <v/>
      </c>
      <c r="DN38" s="23" t="str">
        <f>Phycocyanin!L38</f>
        <v/>
      </c>
      <c r="DO38" s="23" t="str">
        <f>Phycocyanin!M38</f>
        <v/>
      </c>
      <c r="DP38" s="23" t="str">
        <f>Phycocyanin!N38</f>
        <v/>
      </c>
      <c r="DQ38" s="23" t="str">
        <f>Phycocyanin!O38</f>
        <v/>
      </c>
      <c r="DR38" s="23" t="str">
        <f>Phycocyanin!P38</f>
        <v/>
      </c>
      <c r="DS38" s="23" t="str">
        <f>Phycocyanin!Q38</f>
        <v/>
      </c>
      <c r="DT38" s="19" t="str">
        <f>TRIM(_xlfn.XLOOKUP(A38, '[1]Site_GPS-Coordinates'!$A:$A, '[1]Site_GPS-Coordinates'!$B:$B))</f>
        <v>40.33121</v>
      </c>
      <c r="DU38" t="str">
        <f>TRIM(_xlfn.XLOOKUP(A38, '[1]Site_GPS-Coordinates'!$A:$A, '[1]Site_GPS-Coordinates'!$C:$C))</f>
        <v>-74.61634</v>
      </c>
    </row>
    <row r="39" spans="1:125">
      <c r="A39" s="3" t="s">
        <v>42</v>
      </c>
      <c r="B39" t="s">
        <v>283</v>
      </c>
      <c r="C39" s="27" cm="1">
        <f t="array" ref="C39">IFERROR(MAX(_xlfn._xlws.FILTER([1]SURVEY123!$J:$J,[1]SURVEY123!$L:$L=A39)),"NA")</f>
        <v>45872.666666666664</v>
      </c>
      <c r="D39">
        <f t="shared" si="1"/>
        <v>12</v>
      </c>
      <c r="E39" t="str">
        <f>Temperature!T39</f>
        <v>Excellent</v>
      </c>
      <c r="F39">
        <f>Temperature!B39</f>
        <v>20.958333333333332</v>
      </c>
      <c r="G39" s="23">
        <f>Temperature!C39</f>
        <v>18</v>
      </c>
      <c r="H39" s="23">
        <f>Temperature!D39</f>
        <v>13</v>
      </c>
      <c r="I39" s="23">
        <f>Temperature!E39</f>
        <v>16</v>
      </c>
      <c r="J39" s="23">
        <f>Temperature!F39</f>
        <v>21</v>
      </c>
      <c r="K39" s="23">
        <f>Temperature!G39</f>
        <v>18</v>
      </c>
      <c r="L39" s="23">
        <f>Temperature!H39</f>
        <v>23</v>
      </c>
      <c r="M39" s="23">
        <f>Temperature!I39</f>
        <v>24</v>
      </c>
      <c r="N39" s="23">
        <f>Temperature!J39</f>
        <v>24</v>
      </c>
      <c r="O39" s="23">
        <f>Temperature!K39</f>
        <v>27</v>
      </c>
      <c r="P39" s="23">
        <f>Temperature!L39</f>
        <v>26</v>
      </c>
      <c r="Q39" s="23">
        <f>Temperature!M39</f>
        <v>23.5</v>
      </c>
      <c r="R39" s="23">
        <f>Temperature!N39</f>
        <v>18</v>
      </c>
      <c r="S39" s="23" t="str">
        <f>Temperature!O39</f>
        <v/>
      </c>
      <c r="T39" s="23" t="str">
        <f>Temperature!P39</f>
        <v/>
      </c>
      <c r="U39" s="23" t="str">
        <f>Temperature!Q39</f>
        <v/>
      </c>
      <c r="V39" t="str">
        <f>'E. coli'!S39</f>
        <v>Poor</v>
      </c>
      <c r="W39" s="2">
        <f>'E. coli'!B39</f>
        <v>262.65011749106395</v>
      </c>
      <c r="X39" s="23">
        <f>'E. coli'!C39</f>
        <v>275.5</v>
      </c>
      <c r="Y39" s="23">
        <f>'E. coli'!D39</f>
        <v>161.6</v>
      </c>
      <c r="Z39" s="23">
        <f>'E. coli'!E39</f>
        <v>2500</v>
      </c>
      <c r="AA39" s="23">
        <f>'E. coli'!F39</f>
        <v>224.7</v>
      </c>
      <c r="AB39" s="23">
        <f>'E. coli'!G39</f>
        <v>517.20000000000005</v>
      </c>
      <c r="AC39" s="23">
        <f>'E. coli'!H39</f>
        <v>121.1</v>
      </c>
      <c r="AD39" s="23">
        <f>'E. coli'!I39</f>
        <v>2500</v>
      </c>
      <c r="AE39" s="23">
        <f>'E. coli'!J39</f>
        <v>686.7</v>
      </c>
      <c r="AF39" s="23">
        <f>'E. coli'!K39</f>
        <v>93.4</v>
      </c>
      <c r="AG39" s="23">
        <f>'E. coli'!L39</f>
        <v>57.1</v>
      </c>
      <c r="AH39" s="23">
        <f>'E. coli'!M39</f>
        <v>123.4</v>
      </c>
      <c r="AI39" s="23">
        <f>'E. coli'!N39</f>
        <v>60.9</v>
      </c>
      <c r="AJ39" s="23" t="str">
        <f>'E. coli'!O39</f>
        <v/>
      </c>
      <c r="AK39" s="23" t="str">
        <f>'E. coli'!P39</f>
        <v/>
      </c>
      <c r="AL39" s="23" t="str">
        <f>'E. coli'!Q39</f>
        <v/>
      </c>
      <c r="AM39" t="str">
        <f>Turbidity!T39</f>
        <v>Excellent</v>
      </c>
      <c r="AN39" s="2">
        <f>Turbidity!B39</f>
        <v>4.3141666666666669</v>
      </c>
      <c r="AO39" s="23">
        <f>Turbidity!C39</f>
        <v>3.19</v>
      </c>
      <c r="AP39" s="23">
        <f>Turbidity!D39</f>
        <v>3.52</v>
      </c>
      <c r="AQ39" s="23">
        <f>Turbidity!E39</f>
        <v>10.8</v>
      </c>
      <c r="AR39" s="23">
        <f>Turbidity!F39</f>
        <v>2.04</v>
      </c>
      <c r="AS39" s="23">
        <f>Turbidity!G39</f>
        <v>3.33</v>
      </c>
      <c r="AT39" s="23">
        <f>Turbidity!H39</f>
        <v>3.92</v>
      </c>
      <c r="AU39" s="23">
        <f>Turbidity!I39</f>
        <v>0.4</v>
      </c>
      <c r="AV39" s="23">
        <f>Turbidity!J39</f>
        <v>10.3</v>
      </c>
      <c r="AW39" s="23">
        <f>Turbidity!K39</f>
        <v>1.72</v>
      </c>
      <c r="AX39" s="23">
        <f>Turbidity!L39</f>
        <v>7.03</v>
      </c>
      <c r="AY39" s="23">
        <f>Turbidity!M39</f>
        <v>3.67</v>
      </c>
      <c r="AZ39" s="23">
        <f>Turbidity!N39</f>
        <v>1.85</v>
      </c>
      <c r="BA39" s="23" t="str">
        <f>Turbidity!O39</f>
        <v/>
      </c>
      <c r="BB39" s="23" t="str">
        <f>Turbidity!P39</f>
        <v/>
      </c>
      <c r="BC39" s="23" t="str">
        <f>Turbidity!Q39</f>
        <v/>
      </c>
      <c r="BD39" t="str">
        <f>Chloride!T39</f>
        <v>Poor</v>
      </c>
      <c r="BE39" s="2">
        <f>Chloride!B39</f>
        <v>221.81730000000002</v>
      </c>
      <c r="BF39" s="23">
        <f>Chloride!C39</f>
        <v>194.37809999999999</v>
      </c>
      <c r="BG39" s="23">
        <f>Chloride!D39</f>
        <v>216.5898</v>
      </c>
      <c r="BH39" s="23">
        <f>Chloride!E39</f>
        <v>195.2662</v>
      </c>
      <c r="BI39" s="23">
        <f>Chloride!F39</f>
        <v>210.9375</v>
      </c>
      <c r="BJ39" s="23">
        <f>Chloride!G39</f>
        <v>206.55799999999999</v>
      </c>
      <c r="BK39" s="23">
        <f>Chloride!H39</f>
        <v>197.58179999999999</v>
      </c>
      <c r="BL39" s="23">
        <f>Chloride!I39</f>
        <v>218.86070000000001</v>
      </c>
      <c r="BM39" s="23">
        <f>Chloride!J39</f>
        <v>242.84270000000001</v>
      </c>
      <c r="BN39" s="23">
        <f>Chloride!K39</f>
        <v>277.59050000000002</v>
      </c>
      <c r="BO39" s="23">
        <f>Chloride!L39</f>
        <v>188.24760000000001</v>
      </c>
      <c r="BP39" s="23">
        <f>Chloride!M39</f>
        <v>262.51740000000001</v>
      </c>
      <c r="BQ39" s="23">
        <f>Chloride!N39</f>
        <v>250.43729999999999</v>
      </c>
      <c r="BR39" s="23" t="str">
        <f>Chloride!O39</f>
        <v/>
      </c>
      <c r="BS39" s="23" t="str">
        <f>Chloride!P39</f>
        <v/>
      </c>
      <c r="BT39" s="23" t="str">
        <f>Chloride!Q39</f>
        <v/>
      </c>
      <c r="BU39" t="str">
        <f>Phosphate!T39</f>
        <v>Poor</v>
      </c>
      <c r="BV39" s="2">
        <f>Phosphate!B39</f>
        <v>7.8043333333333326E-2</v>
      </c>
      <c r="BW39" s="23">
        <f>Phosphate!C39</f>
        <v>6.1589999999999999E-2</v>
      </c>
      <c r="BX39" s="23">
        <f>Phosphate!D39</f>
        <v>2.1440000000000001E-2</v>
      </c>
      <c r="BY39" s="23">
        <f>Phosphate!E39</f>
        <v>5.5160000000000001E-2</v>
      </c>
      <c r="BZ39" s="23">
        <f>Phosphate!F39</f>
        <v>2.1180000000000001E-2</v>
      </c>
      <c r="CA39" s="23">
        <f>Phosphate!G39</f>
        <v>4.8480000000000002E-2</v>
      </c>
      <c r="CB39" s="23">
        <f>Phosphate!H39</f>
        <v>3.8679999999999999E-2</v>
      </c>
      <c r="CC39" s="23">
        <f>Phosphate!I39</f>
        <v>5.4059999999999997E-2</v>
      </c>
      <c r="CD39" s="23">
        <f>Phosphate!J39</f>
        <v>5.1150000000000001E-2</v>
      </c>
      <c r="CE39" s="23">
        <f>Phosphate!K39</f>
        <v>0.17516000000000001</v>
      </c>
      <c r="CF39" s="23">
        <f>Phosphate!L39</f>
        <v>0.12753</v>
      </c>
      <c r="CG39" s="23">
        <f>Phosphate!M39</f>
        <v>0.13103999999999999</v>
      </c>
      <c r="CH39" s="23">
        <f>Phosphate!N39</f>
        <v>0.15104999999999999</v>
      </c>
      <c r="CI39" s="23" t="str">
        <f>Phosphate!O39</f>
        <v/>
      </c>
      <c r="CJ39" s="23" t="str">
        <f>Phosphate!P39</f>
        <v/>
      </c>
      <c r="CK39" s="23" t="str">
        <f>Phosphate!Q39</f>
        <v/>
      </c>
      <c r="CL39" t="str">
        <f>Nitrate!T39</f>
        <v>Excellent</v>
      </c>
      <c r="CM39" s="2">
        <f>Nitrate!B39</f>
        <v>0.67618374916666679</v>
      </c>
      <c r="CN39" s="23">
        <f>Nitrate!C39</f>
        <v>0.54799350000000002</v>
      </c>
      <c r="CO39" s="23">
        <f>Nitrate!D39</f>
        <v>0.59086638999999996</v>
      </c>
      <c r="CP39" s="23">
        <f>Nitrate!E39</f>
        <v>1.0688747000000001</v>
      </c>
      <c r="CQ39" s="23">
        <f>Nitrate!F39</f>
        <v>0.55574058000000004</v>
      </c>
      <c r="CR39" s="23">
        <f>Nitrate!G39</f>
        <v>0.51598003000000003</v>
      </c>
      <c r="CS39" s="23">
        <f>Nitrate!H39</f>
        <v>0.51216952000000004</v>
      </c>
      <c r="CT39" s="23">
        <f>Nitrate!I39</f>
        <v>0.7936938899999999</v>
      </c>
      <c r="CU39" s="23">
        <f>Nitrate!J39</f>
        <v>0.68140290000000003</v>
      </c>
      <c r="CV39" s="23">
        <f>Nitrate!K39</f>
        <v>0.90103176000000007</v>
      </c>
      <c r="CW39" s="23">
        <f>Nitrate!L39</f>
        <v>0.55095355999999995</v>
      </c>
      <c r="CX39" s="23">
        <f>Nitrate!M39</f>
        <v>0.72039106000000008</v>
      </c>
      <c r="CY39" s="23">
        <f>Nitrate!N39</f>
        <v>0.67510709999999996</v>
      </c>
      <c r="CZ39" s="23" t="str">
        <f>Nitrate!O39</f>
        <v/>
      </c>
      <c r="DA39" s="23" t="str">
        <f>Nitrate!P39</f>
        <v/>
      </c>
      <c r="DB39" s="23" t="str">
        <f>Nitrate!Q39</f>
        <v/>
      </c>
      <c r="DC39" s="2" t="str">
        <f>Phycocyanin!R39</f>
        <v/>
      </c>
      <c r="DD39" s="27" t="str">
        <f>Phycocyanin!$B39</f>
        <v/>
      </c>
      <c r="DE39" s="23" t="str">
        <f>Phycocyanin!C39</f>
        <v/>
      </c>
      <c r="DF39" s="23" t="str">
        <f>Phycocyanin!D39</f>
        <v/>
      </c>
      <c r="DG39" s="23" t="str">
        <f>Phycocyanin!E39</f>
        <v/>
      </c>
      <c r="DH39" s="23" t="str">
        <f>Phycocyanin!F39</f>
        <v/>
      </c>
      <c r="DI39" s="23" t="str">
        <f>Phycocyanin!G39</f>
        <v/>
      </c>
      <c r="DJ39" s="23" t="str">
        <f>Phycocyanin!H39</f>
        <v/>
      </c>
      <c r="DK39" s="23" t="str">
        <f>Phycocyanin!I39</f>
        <v/>
      </c>
      <c r="DL39" s="23" t="str">
        <f>Phycocyanin!J39</f>
        <v/>
      </c>
      <c r="DM39" s="23" t="str">
        <f>Phycocyanin!K39</f>
        <v/>
      </c>
      <c r="DN39" s="23" t="str">
        <f>Phycocyanin!L39</f>
        <v/>
      </c>
      <c r="DO39" s="23" t="str">
        <f>Phycocyanin!M39</f>
        <v/>
      </c>
      <c r="DP39" s="23" t="str">
        <f>Phycocyanin!N39</f>
        <v/>
      </c>
      <c r="DQ39" s="23" t="str">
        <f>Phycocyanin!O39</f>
        <v/>
      </c>
      <c r="DR39" s="23" t="str">
        <f>Phycocyanin!P39</f>
        <v/>
      </c>
      <c r="DS39" s="23" t="str">
        <f>Phycocyanin!Q39</f>
        <v/>
      </c>
      <c r="DT39" s="19" t="str">
        <f>TRIM(_xlfn.XLOOKUP(A39, '[1]Site_GPS-Coordinates'!$A:$A, '[1]Site_GPS-Coordinates'!$B:$B))</f>
        <v>40.360522</v>
      </c>
      <c r="DU39" t="str">
        <f>TRIM(_xlfn.XLOOKUP(A39, '[1]Site_GPS-Coordinates'!$A:$A, '[1]Site_GPS-Coordinates'!$C:$C))</f>
        <v>-74.945435</v>
      </c>
    </row>
    <row r="40" spans="1:125">
      <c r="A40" s="3" t="s">
        <v>43</v>
      </c>
      <c r="B40" t="s">
        <v>284</v>
      </c>
      <c r="C40" s="27" t="str" cm="1">
        <f t="array" ref="C40">IFERROR(MAX(_xlfn._xlws.FILTER([1]SURVEY123!$J:$J,[1]SURVEY123!$L:$L=A40)),"NA")</f>
        <v>NA</v>
      </c>
      <c r="D40">
        <f t="shared" si="1"/>
        <v>0</v>
      </c>
      <c r="E40" t="str">
        <f>Temperature!T40</f>
        <v>NA</v>
      </c>
      <c r="F40" t="str">
        <f>Temperature!B40</f>
        <v/>
      </c>
      <c r="G40" s="23" t="str">
        <f>Temperature!C40</f>
        <v/>
      </c>
      <c r="H40" s="23" t="str">
        <f>Temperature!D40</f>
        <v/>
      </c>
      <c r="I40" s="23" t="str">
        <f>Temperature!E40</f>
        <v/>
      </c>
      <c r="J40" s="23" t="str">
        <f>Temperature!F40</f>
        <v/>
      </c>
      <c r="K40" s="23" t="str">
        <f>Temperature!G40</f>
        <v/>
      </c>
      <c r="L40" s="23" t="str">
        <f>Temperature!H40</f>
        <v/>
      </c>
      <c r="M40" s="23" t="str">
        <f>Temperature!I40</f>
        <v/>
      </c>
      <c r="N40" s="23" t="str">
        <f>Temperature!J40</f>
        <v/>
      </c>
      <c r="O40" s="23" t="str">
        <f>Temperature!K40</f>
        <v/>
      </c>
      <c r="P40" s="23" t="str">
        <f>Temperature!L40</f>
        <v/>
      </c>
      <c r="Q40" s="23" t="str">
        <f>Temperature!M40</f>
        <v/>
      </c>
      <c r="R40" s="23" t="str">
        <f>Temperature!N40</f>
        <v/>
      </c>
      <c r="S40" s="23" t="str">
        <f>Temperature!O40</f>
        <v/>
      </c>
      <c r="T40" s="23" t="str">
        <f>Temperature!P40</f>
        <v/>
      </c>
      <c r="U40" s="23" t="str">
        <f>Temperature!Q40</f>
        <v/>
      </c>
      <c r="V40" t="str">
        <f>'E. coli'!S40</f>
        <v>NA</v>
      </c>
      <c r="W40" s="2" t="str">
        <f>'E. coli'!B40</f>
        <v/>
      </c>
      <c r="X40" s="23" t="str">
        <f>'E. coli'!C40</f>
        <v/>
      </c>
      <c r="Y40" s="23" t="str">
        <f>'E. coli'!D40</f>
        <v/>
      </c>
      <c r="Z40" s="23" t="str">
        <f>'E. coli'!E40</f>
        <v/>
      </c>
      <c r="AA40" s="23" t="str">
        <f>'E. coli'!F40</f>
        <v/>
      </c>
      <c r="AB40" s="23" t="str">
        <f>'E. coli'!G40</f>
        <v/>
      </c>
      <c r="AC40" s="23" t="str">
        <f>'E. coli'!H40</f>
        <v/>
      </c>
      <c r="AD40" s="23" t="str">
        <f>'E. coli'!I40</f>
        <v/>
      </c>
      <c r="AE40" s="23" t="str">
        <f>'E. coli'!J40</f>
        <v/>
      </c>
      <c r="AF40" s="23" t="str">
        <f>'E. coli'!K40</f>
        <v/>
      </c>
      <c r="AG40" s="23" t="str">
        <f>'E. coli'!L40</f>
        <v/>
      </c>
      <c r="AH40" s="23" t="str">
        <f>'E. coli'!M40</f>
        <v/>
      </c>
      <c r="AI40" s="23" t="str">
        <f>'E. coli'!N40</f>
        <v/>
      </c>
      <c r="AJ40" s="23" t="str">
        <f>'E. coli'!O40</f>
        <v/>
      </c>
      <c r="AK40" s="23" t="str">
        <f>'E. coli'!P40</f>
        <v/>
      </c>
      <c r="AL40" s="23" t="str">
        <f>'E. coli'!Q40</f>
        <v/>
      </c>
      <c r="AM40" t="str">
        <f>Turbidity!T40</f>
        <v>NA</v>
      </c>
      <c r="AN40" s="2" t="str">
        <f>Turbidity!B40</f>
        <v/>
      </c>
      <c r="AO40" s="23" t="str">
        <f>Turbidity!C40</f>
        <v/>
      </c>
      <c r="AP40" s="23" t="str">
        <f>Turbidity!D40</f>
        <v/>
      </c>
      <c r="AQ40" s="23" t="str">
        <f>Turbidity!E40</f>
        <v/>
      </c>
      <c r="AR40" s="23" t="str">
        <f>Turbidity!F40</f>
        <v/>
      </c>
      <c r="AS40" s="23" t="str">
        <f>Turbidity!G40</f>
        <v/>
      </c>
      <c r="AT40" s="23" t="str">
        <f>Turbidity!H40</f>
        <v/>
      </c>
      <c r="AU40" s="23" t="str">
        <f>Turbidity!I40</f>
        <v/>
      </c>
      <c r="AV40" s="23" t="str">
        <f>Turbidity!J40</f>
        <v/>
      </c>
      <c r="AW40" s="23" t="str">
        <f>Turbidity!K40</f>
        <v/>
      </c>
      <c r="AX40" s="23" t="str">
        <f>Turbidity!L40</f>
        <v/>
      </c>
      <c r="AY40" s="23" t="str">
        <f>Turbidity!M40</f>
        <v/>
      </c>
      <c r="AZ40" s="23" t="str">
        <f>Turbidity!N40</f>
        <v/>
      </c>
      <c r="BA40" s="23" t="str">
        <f>Turbidity!O40</f>
        <v/>
      </c>
      <c r="BB40" s="23" t="str">
        <f>Turbidity!P40</f>
        <v/>
      </c>
      <c r="BC40" s="23" t="str">
        <f>Turbidity!Q40</f>
        <v/>
      </c>
      <c r="BD40" t="str">
        <f>Chloride!T40</f>
        <v>NA</v>
      </c>
      <c r="BE40" s="2" t="str">
        <f>Chloride!B40</f>
        <v/>
      </c>
      <c r="BF40" s="23" t="str">
        <f>Chloride!C40</f>
        <v/>
      </c>
      <c r="BG40" s="23" t="str">
        <f>Chloride!D40</f>
        <v/>
      </c>
      <c r="BH40" s="23" t="str">
        <f>Chloride!E40</f>
        <v/>
      </c>
      <c r="BI40" s="23" t="str">
        <f>Chloride!F40</f>
        <v/>
      </c>
      <c r="BJ40" s="23" t="str">
        <f>Chloride!G40</f>
        <v/>
      </c>
      <c r="BK40" s="23" t="str">
        <f>Chloride!H40</f>
        <v/>
      </c>
      <c r="BL40" s="23" t="str">
        <f>Chloride!I40</f>
        <v/>
      </c>
      <c r="BM40" s="23" t="str">
        <f>Chloride!J40</f>
        <v/>
      </c>
      <c r="BN40" s="23" t="str">
        <f>Chloride!K40</f>
        <v/>
      </c>
      <c r="BO40" s="23" t="str">
        <f>Chloride!L40</f>
        <v/>
      </c>
      <c r="BP40" s="23" t="str">
        <f>Chloride!M40</f>
        <v/>
      </c>
      <c r="BQ40" s="23" t="str">
        <f>Chloride!N40</f>
        <v/>
      </c>
      <c r="BR40" s="23" t="str">
        <f>Chloride!O40</f>
        <v/>
      </c>
      <c r="BS40" s="23" t="str">
        <f>Chloride!P40</f>
        <v/>
      </c>
      <c r="BT40" s="23" t="str">
        <f>Chloride!Q40</f>
        <v/>
      </c>
      <c r="BU40" t="str">
        <f>Phosphate!T40</f>
        <v>NA</v>
      </c>
      <c r="BV40" s="2" t="str">
        <f>Phosphate!B40</f>
        <v/>
      </c>
      <c r="BW40" s="23" t="str">
        <f>Phosphate!C40</f>
        <v/>
      </c>
      <c r="BX40" s="23" t="str">
        <f>Phosphate!D40</f>
        <v/>
      </c>
      <c r="BY40" s="23" t="str">
        <f>Phosphate!E40</f>
        <v/>
      </c>
      <c r="BZ40" s="23" t="str">
        <f>Phosphate!F40</f>
        <v/>
      </c>
      <c r="CA40" s="23" t="str">
        <f>Phosphate!G40</f>
        <v/>
      </c>
      <c r="CB40" s="23" t="str">
        <f>Phosphate!H40</f>
        <v/>
      </c>
      <c r="CC40" s="23" t="str">
        <f>Phosphate!I40</f>
        <v/>
      </c>
      <c r="CD40" s="23" t="str">
        <f>Phosphate!J40</f>
        <v/>
      </c>
      <c r="CE40" s="23" t="str">
        <f>Phosphate!K40</f>
        <v/>
      </c>
      <c r="CF40" s="23" t="str">
        <f>Phosphate!L40</f>
        <v/>
      </c>
      <c r="CG40" s="23" t="str">
        <f>Phosphate!M40</f>
        <v/>
      </c>
      <c r="CH40" s="23" t="str">
        <f>Phosphate!N40</f>
        <v/>
      </c>
      <c r="CI40" s="23" t="str">
        <f>Phosphate!O40</f>
        <v/>
      </c>
      <c r="CJ40" s="23" t="str">
        <f>Phosphate!P40</f>
        <v/>
      </c>
      <c r="CK40" s="23" t="str">
        <f>Phosphate!Q40</f>
        <v/>
      </c>
      <c r="CL40" t="str">
        <f>Nitrate!T40</f>
        <v>NA</v>
      </c>
      <c r="CM40" s="2" t="str">
        <f>Nitrate!B40</f>
        <v/>
      </c>
      <c r="CN40" s="23" t="str">
        <f>Nitrate!C40</f>
        <v/>
      </c>
      <c r="CO40" s="23" t="str">
        <f>Nitrate!D40</f>
        <v/>
      </c>
      <c r="CP40" s="23" t="str">
        <f>Nitrate!E40</f>
        <v/>
      </c>
      <c r="CQ40" s="23" t="str">
        <f>Nitrate!F40</f>
        <v/>
      </c>
      <c r="CR40" s="23" t="str">
        <f>Nitrate!G40</f>
        <v/>
      </c>
      <c r="CS40" s="23" t="str">
        <f>Nitrate!H40</f>
        <v/>
      </c>
      <c r="CT40" s="23" t="str">
        <f>Nitrate!I40</f>
        <v/>
      </c>
      <c r="CU40" s="23" t="str">
        <f>Nitrate!J40</f>
        <v/>
      </c>
      <c r="CV40" s="23" t="str">
        <f>Nitrate!K40</f>
        <v/>
      </c>
      <c r="CW40" s="23" t="str">
        <f>Nitrate!L40</f>
        <v/>
      </c>
      <c r="CX40" s="23" t="str">
        <f>Nitrate!M40</f>
        <v/>
      </c>
      <c r="CY40" s="23" t="str">
        <f>Nitrate!N40</f>
        <v/>
      </c>
      <c r="CZ40" s="23" t="str">
        <f>Nitrate!O40</f>
        <v/>
      </c>
      <c r="DA40" s="23" t="str">
        <f>Nitrate!P40</f>
        <v/>
      </c>
      <c r="DB40" s="23" t="str">
        <f>Nitrate!Q40</f>
        <v/>
      </c>
      <c r="DC40" s="2" t="str">
        <f>Phycocyanin!R40</f>
        <v/>
      </c>
      <c r="DD40" s="27" t="str">
        <f>Phycocyanin!$B40</f>
        <v/>
      </c>
      <c r="DE40" s="23" t="str">
        <f>Phycocyanin!C40</f>
        <v/>
      </c>
      <c r="DF40" s="23" t="str">
        <f>Phycocyanin!D40</f>
        <v/>
      </c>
      <c r="DG40" s="23" t="str">
        <f>Phycocyanin!E40</f>
        <v/>
      </c>
      <c r="DH40" s="23" t="str">
        <f>Phycocyanin!F40</f>
        <v/>
      </c>
      <c r="DI40" s="23" t="str">
        <f>Phycocyanin!G40</f>
        <v/>
      </c>
      <c r="DJ40" s="23" t="str">
        <f>Phycocyanin!H40</f>
        <v/>
      </c>
      <c r="DK40" s="23" t="str">
        <f>Phycocyanin!I40</f>
        <v/>
      </c>
      <c r="DL40" s="23" t="str">
        <f>Phycocyanin!J40</f>
        <v/>
      </c>
      <c r="DM40" s="23" t="str">
        <f>Phycocyanin!K40</f>
        <v/>
      </c>
      <c r="DN40" s="23" t="str">
        <f>Phycocyanin!L40</f>
        <v/>
      </c>
      <c r="DO40" s="23" t="str">
        <f>Phycocyanin!M40</f>
        <v/>
      </c>
      <c r="DP40" s="23" t="str">
        <f>Phycocyanin!N40</f>
        <v/>
      </c>
      <c r="DQ40" s="23" t="str">
        <f>Phycocyanin!O40</f>
        <v/>
      </c>
      <c r="DR40" s="23" t="str">
        <f>Phycocyanin!P40</f>
        <v/>
      </c>
      <c r="DS40" s="23" t="str">
        <f>Phycocyanin!Q40</f>
        <v/>
      </c>
      <c r="DT40" s="19" t="str">
        <f>TRIM(_xlfn.XLOOKUP(A40, '[1]Site_GPS-Coordinates'!$A:$A, '[1]Site_GPS-Coordinates'!$B:$B))</f>
        <v>40.306451</v>
      </c>
      <c r="DU40" t="str">
        <f>TRIM(_xlfn.XLOOKUP(A40, '[1]Site_GPS-Coordinates'!$A:$A, '[1]Site_GPS-Coordinates'!$C:$C))</f>
        <v>-74.667833</v>
      </c>
    </row>
    <row r="41" spans="1:125">
      <c r="A41" s="3" t="s">
        <v>44</v>
      </c>
      <c r="B41" t="s">
        <v>285</v>
      </c>
      <c r="C41" s="27" cm="1">
        <f t="array" ref="C41">IFERROR(MAX(_xlfn._xlws.FILTER([1]SURVEY123!$J:$J,[1]SURVEY123!$L:$L=A41)),"NA")</f>
        <v>45872.666666666664</v>
      </c>
      <c r="D41">
        <f t="shared" si="1"/>
        <v>5</v>
      </c>
      <c r="E41" t="str">
        <f>Temperature!T41</f>
        <v>Good</v>
      </c>
      <c r="F41">
        <f>Temperature!B41</f>
        <v>26.4</v>
      </c>
      <c r="G41" s="23" t="str">
        <f>Temperature!C41</f>
        <v/>
      </c>
      <c r="H41" s="23" t="str">
        <f>Temperature!D41</f>
        <v/>
      </c>
      <c r="I41" s="23" t="str">
        <f>Temperature!E41</f>
        <v/>
      </c>
      <c r="J41" s="23" t="str">
        <f>Temperature!F41</f>
        <v/>
      </c>
      <c r="K41" s="23" t="str">
        <f>Temperature!G41</f>
        <v/>
      </c>
      <c r="L41" s="23" t="str">
        <f>Temperature!H41</f>
        <v/>
      </c>
      <c r="M41" s="23" t="str">
        <f>Temperature!I41</f>
        <v/>
      </c>
      <c r="N41" s="23">
        <f>Temperature!J41</f>
        <v>28</v>
      </c>
      <c r="O41" s="23">
        <f>Temperature!K41</f>
        <v>29</v>
      </c>
      <c r="P41" s="23">
        <f>Temperature!L41</f>
        <v>26</v>
      </c>
      <c r="Q41" s="23">
        <f>Temperature!M41</f>
        <v>25</v>
      </c>
      <c r="R41" s="23">
        <f>Temperature!N41</f>
        <v>24</v>
      </c>
      <c r="S41" s="23" t="str">
        <f>Temperature!O41</f>
        <v/>
      </c>
      <c r="T41" s="23" t="str">
        <f>Temperature!P41</f>
        <v/>
      </c>
      <c r="U41" s="23" t="str">
        <f>Temperature!Q41</f>
        <v/>
      </c>
      <c r="V41" t="str">
        <f>'E. coli'!S41</f>
        <v>Excellent</v>
      </c>
      <c r="W41" s="2">
        <f>'E. coli'!B41</f>
        <v>1.0049507371194886</v>
      </c>
      <c r="X41" s="23" t="str">
        <f>'E. coli'!C41</f>
        <v/>
      </c>
      <c r="Y41" s="23" t="str">
        <f>'E. coli'!D41</f>
        <v/>
      </c>
      <c r="Z41" s="23" t="str">
        <f>'E. coli'!E41</f>
        <v/>
      </c>
      <c r="AA41" s="23" t="str">
        <f>'E. coli'!F41</f>
        <v/>
      </c>
      <c r="AB41" s="23" t="str">
        <f>'E. coli'!G41</f>
        <v/>
      </c>
      <c r="AC41" s="23" t="str">
        <f>'E. coli'!H41</f>
        <v/>
      </c>
      <c r="AD41" s="23" t="str">
        <f>'E. coli'!I41</f>
        <v/>
      </c>
      <c r="AE41" s="23">
        <f>'E. coli'!J41</f>
        <v>4.0999999999999996</v>
      </c>
      <c r="AF41" s="23">
        <f>'E. coli'!K41</f>
        <v>0.5</v>
      </c>
      <c r="AG41" s="23">
        <f>'E. coli'!L41</f>
        <v>2</v>
      </c>
      <c r="AH41" s="23">
        <f>'E. coli'!M41</f>
        <v>0.5</v>
      </c>
      <c r="AI41" s="23">
        <f>'E. coli'!N41</f>
        <v>0.5</v>
      </c>
      <c r="AJ41" s="23" t="str">
        <f>'E. coli'!O41</f>
        <v/>
      </c>
      <c r="AK41" s="23" t="str">
        <f>'E. coli'!P41</f>
        <v/>
      </c>
      <c r="AL41" s="23" t="str">
        <f>'E. coli'!Q41</f>
        <v/>
      </c>
      <c r="AM41" t="str">
        <f>Turbidity!T41</f>
        <v>Good</v>
      </c>
      <c r="AN41" s="2">
        <f>Turbidity!B41</f>
        <v>7.1219999999999999</v>
      </c>
      <c r="AO41" s="23" t="str">
        <f>Turbidity!C41</f>
        <v/>
      </c>
      <c r="AP41" s="23" t="str">
        <f>Turbidity!D41</f>
        <v/>
      </c>
      <c r="AQ41" s="23" t="str">
        <f>Turbidity!E41</f>
        <v/>
      </c>
      <c r="AR41" s="23" t="str">
        <f>Turbidity!F41</f>
        <v/>
      </c>
      <c r="AS41" s="23" t="str">
        <f>Turbidity!G41</f>
        <v/>
      </c>
      <c r="AT41" s="23" t="str">
        <f>Turbidity!H41</f>
        <v/>
      </c>
      <c r="AU41" s="23" t="str">
        <f>Turbidity!I41</f>
        <v/>
      </c>
      <c r="AV41" s="23">
        <f>Turbidity!J41</f>
        <v>4.1500000000000004</v>
      </c>
      <c r="AW41" s="23">
        <f>Turbidity!K41</f>
        <v>4</v>
      </c>
      <c r="AX41" s="23">
        <f>Turbidity!L41</f>
        <v>5.54</v>
      </c>
      <c r="AY41" s="23">
        <f>Turbidity!M41</f>
        <v>6.52</v>
      </c>
      <c r="AZ41" s="23">
        <f>Turbidity!N41</f>
        <v>15.4</v>
      </c>
      <c r="BA41" s="23" t="str">
        <f>Turbidity!O41</f>
        <v/>
      </c>
      <c r="BB41" s="23" t="str">
        <f>Turbidity!P41</f>
        <v/>
      </c>
      <c r="BC41" s="23" t="str">
        <f>Turbidity!Q41</f>
        <v/>
      </c>
      <c r="BD41" t="str">
        <f>Chloride!T41</f>
        <v>Poor</v>
      </c>
      <c r="BE41" s="2">
        <f>Chloride!B41</f>
        <v>540.19842000000006</v>
      </c>
      <c r="BF41" s="23" t="str">
        <f>Chloride!C41</f>
        <v/>
      </c>
      <c r="BG41" s="23" t="str">
        <f>Chloride!D41</f>
        <v/>
      </c>
      <c r="BH41" s="23" t="str">
        <f>Chloride!E41</f>
        <v/>
      </c>
      <c r="BI41" s="23" t="str">
        <f>Chloride!F41</f>
        <v/>
      </c>
      <c r="BJ41" s="23" t="str">
        <f>Chloride!G41</f>
        <v/>
      </c>
      <c r="BK41" s="23" t="str">
        <f>Chloride!H41</f>
        <v/>
      </c>
      <c r="BL41" s="23" t="str">
        <f>Chloride!I41</f>
        <v/>
      </c>
      <c r="BM41" s="23">
        <f>Chloride!J41</f>
        <v>586.15880000000004</v>
      </c>
      <c r="BN41" s="23">
        <f>Chloride!K41</f>
        <v>598.07889999999998</v>
      </c>
      <c r="BO41" s="23">
        <f>Chloride!L41</f>
        <v>491.9794</v>
      </c>
      <c r="BP41" s="23">
        <f>Chloride!M41</f>
        <v>513.28890000000001</v>
      </c>
      <c r="BQ41" s="23">
        <f>Chloride!N41</f>
        <v>511.48610000000002</v>
      </c>
      <c r="BR41" s="23" t="str">
        <f>Chloride!O41</f>
        <v/>
      </c>
      <c r="BS41" s="23" t="str">
        <f>Chloride!P41</f>
        <v/>
      </c>
      <c r="BT41" s="23" t="str">
        <f>Chloride!Q41</f>
        <v/>
      </c>
      <c r="BU41" t="str">
        <f>Phosphate!T41</f>
        <v>Fair</v>
      </c>
      <c r="BV41" s="2">
        <f>Phosphate!B41</f>
        <v>3.3137999999999994E-2</v>
      </c>
      <c r="BW41" s="23" t="str">
        <f>Phosphate!C41</f>
        <v/>
      </c>
      <c r="BX41" s="23" t="str">
        <f>Phosphate!D41</f>
        <v/>
      </c>
      <c r="BY41" s="23" t="str">
        <f>Phosphate!E41</f>
        <v/>
      </c>
      <c r="BZ41" s="23" t="str">
        <f>Phosphate!F41</f>
        <v/>
      </c>
      <c r="CA41" s="23" t="str">
        <f>Phosphate!G41</f>
        <v/>
      </c>
      <c r="CB41" s="23" t="str">
        <f>Phosphate!H41</f>
        <v/>
      </c>
      <c r="CC41" s="23" t="str">
        <f>Phosphate!I41</f>
        <v/>
      </c>
      <c r="CD41" s="23">
        <f>Phosphate!J41</f>
        <v>0.12272</v>
      </c>
      <c r="CE41" s="23">
        <f>Phosphate!K41</f>
        <v>1.567E-2</v>
      </c>
      <c r="CF41" s="23">
        <f>Phosphate!L41</f>
        <v>9.0699999999999999E-3</v>
      </c>
      <c r="CG41" s="23">
        <f>Phosphate!M41</f>
        <v>6.94E-3</v>
      </c>
      <c r="CH41" s="23">
        <f>Phosphate!N41</f>
        <v>1.129E-2</v>
      </c>
      <c r="CI41" s="23" t="str">
        <f>Phosphate!O41</f>
        <v/>
      </c>
      <c r="CJ41" s="23" t="str">
        <f>Phosphate!P41</f>
        <v/>
      </c>
      <c r="CK41" s="23" t="str">
        <f>Phosphate!Q41</f>
        <v/>
      </c>
      <c r="CL41" t="str">
        <f>Nitrate!T41</f>
        <v>Excellent</v>
      </c>
      <c r="CM41" s="2">
        <f>Nitrate!B41</f>
        <v>5.3559542500000001E-2</v>
      </c>
      <c r="CN41" s="23" t="str">
        <f>Nitrate!C41</f>
        <v/>
      </c>
      <c r="CO41" s="23" t="str">
        <f>Nitrate!D41</f>
        <v/>
      </c>
      <c r="CP41" s="23" t="str">
        <f>Nitrate!E41</f>
        <v/>
      </c>
      <c r="CQ41" s="23" t="str">
        <f>Nitrate!F41</f>
        <v/>
      </c>
      <c r="CR41" s="23" t="str">
        <f>Nitrate!G41</f>
        <v/>
      </c>
      <c r="CS41" s="23" t="str">
        <f>Nitrate!H41</f>
        <v/>
      </c>
      <c r="CT41" s="23" t="str">
        <f>Nitrate!I41</f>
        <v/>
      </c>
      <c r="CU41" s="23">
        <f>Nitrate!J41</f>
        <v>7.1719599999999994E-2</v>
      </c>
      <c r="CV41" s="23">
        <f>Nitrate!K41</f>
        <v>9.99682E-3</v>
      </c>
      <c r="CW41" s="23" t="str">
        <f>Nitrate!L41</f>
        <v>0.0000</v>
      </c>
      <c r="CX41" s="23">
        <f>Nitrate!M41</f>
        <v>0.1153724</v>
      </c>
      <c r="CY41" s="23">
        <f>Nitrate!N41</f>
        <v>1.7149349999999997E-2</v>
      </c>
      <c r="CZ41" s="23" t="str">
        <f>Nitrate!O41</f>
        <v/>
      </c>
      <c r="DA41" s="23" t="str">
        <f>Nitrate!P41</f>
        <v/>
      </c>
      <c r="DB41" s="23" t="str">
        <f>Nitrate!Q41</f>
        <v/>
      </c>
      <c r="DC41" s="2" t="str">
        <f>Phycocyanin!R41</f>
        <v/>
      </c>
      <c r="DD41" s="27">
        <f>Phycocyanin!$B41</f>
        <v>45859</v>
      </c>
      <c r="DE41" s="23" t="str">
        <f>Phycocyanin!C41</f>
        <v/>
      </c>
      <c r="DF41" s="23" t="str">
        <f>Phycocyanin!D41</f>
        <v/>
      </c>
      <c r="DG41" s="23" t="str">
        <f>Phycocyanin!E41</f>
        <v/>
      </c>
      <c r="DH41" s="23" t="str">
        <f>Phycocyanin!F41</f>
        <v/>
      </c>
      <c r="DI41" s="23" t="str">
        <f>Phycocyanin!G41</f>
        <v/>
      </c>
      <c r="DJ41" s="23" t="str">
        <f>Phycocyanin!H41</f>
        <v/>
      </c>
      <c r="DK41" s="23" t="str">
        <f>Phycocyanin!I41</f>
        <v/>
      </c>
      <c r="DL41" s="23" t="str">
        <f>Phycocyanin!J41</f>
        <v/>
      </c>
      <c r="DM41" s="23" t="str">
        <f>Phycocyanin!K41</f>
        <v/>
      </c>
      <c r="DN41" s="23" t="str">
        <f>Phycocyanin!L41</f>
        <v/>
      </c>
      <c r="DO41" s="23" t="str">
        <f>Phycocyanin!M41</f>
        <v/>
      </c>
      <c r="DP41" s="23" t="str">
        <f>Phycocyanin!N41</f>
        <v/>
      </c>
      <c r="DQ41" s="23" t="str">
        <f>Phycocyanin!O41</f>
        <v/>
      </c>
      <c r="DR41" s="23" t="str">
        <f>Phycocyanin!P41</f>
        <v/>
      </c>
      <c r="DS41" s="23" t="str">
        <f>Phycocyanin!Q41</f>
        <v/>
      </c>
      <c r="DT41" s="19" t="str">
        <f>TRIM(_xlfn.XLOOKUP(A41, '[1]Site_GPS-Coordinates'!$A:$A, '[1]Site_GPS-Coordinates'!$B:$B))</f>
        <v>40.24411084</v>
      </c>
      <c r="DU41" t="str">
        <f>TRIM(_xlfn.XLOOKUP(A41, '[1]Site_GPS-Coordinates'!$A:$A, '[1]Site_GPS-Coordinates'!$C:$C))</f>
        <v>-74.65596438</v>
      </c>
    </row>
    <row r="42" spans="1:125">
      <c r="A42" s="3" t="s">
        <v>45</v>
      </c>
      <c r="B42" t="s">
        <v>286</v>
      </c>
      <c r="C42" s="27" cm="1">
        <f t="array" ref="C42">IFERROR(MAX(_xlfn._xlws.FILTER([1]SURVEY123!$J:$J,[1]SURVEY123!$L:$L=A42)),"NA")</f>
        <v>45872.666666666664</v>
      </c>
      <c r="D42">
        <f t="shared" si="1"/>
        <v>12</v>
      </c>
      <c r="E42" t="str">
        <f>Temperature!T42</f>
        <v>Excellent</v>
      </c>
      <c r="F42">
        <f>Temperature!B42</f>
        <v>21.875</v>
      </c>
      <c r="G42" s="23">
        <f>Temperature!C42</f>
        <v>18.5</v>
      </c>
      <c r="H42" s="23">
        <f>Temperature!D42</f>
        <v>15</v>
      </c>
      <c r="I42" s="23">
        <f>Temperature!E42</f>
        <v>16</v>
      </c>
      <c r="J42" s="23">
        <f>Temperature!F42</f>
        <v>22</v>
      </c>
      <c r="K42" s="23">
        <f>Temperature!G42</f>
        <v>18</v>
      </c>
      <c r="L42" s="23">
        <f>Temperature!H42</f>
        <v>25</v>
      </c>
      <c r="M42" s="23">
        <f>Temperature!I42</f>
        <v>26</v>
      </c>
      <c r="N42" s="23">
        <f>Temperature!J42</f>
        <v>24</v>
      </c>
      <c r="O42" s="23">
        <f>Temperature!K42</f>
        <v>26</v>
      </c>
      <c r="P42" s="23">
        <f>Temperature!L42</f>
        <v>24</v>
      </c>
      <c r="Q42" s="23">
        <f>Temperature!M42</f>
        <v>24</v>
      </c>
      <c r="R42" s="23">
        <f>Temperature!N42</f>
        <v>24</v>
      </c>
      <c r="S42" s="23" t="str">
        <f>Temperature!O42</f>
        <v/>
      </c>
      <c r="T42" s="23" t="str">
        <f>Temperature!P42</f>
        <v/>
      </c>
      <c r="U42" s="23" t="str">
        <f>Temperature!Q42</f>
        <v/>
      </c>
      <c r="V42" t="str">
        <f>'E. coli'!S42</f>
        <v>Excellent</v>
      </c>
      <c r="W42" s="2">
        <f>'E. coli'!B42</f>
        <v>39.530264848887974</v>
      </c>
      <c r="X42" s="23">
        <f>'E. coli'!C42</f>
        <v>83.6</v>
      </c>
      <c r="Y42" s="23">
        <f>'E. coli'!D42</f>
        <v>193.5</v>
      </c>
      <c r="Z42" s="23">
        <f>'E. coli'!E42</f>
        <v>185</v>
      </c>
      <c r="AA42" s="23">
        <f>'E. coli'!F42</f>
        <v>10.8</v>
      </c>
      <c r="AB42" s="23">
        <f>'E. coli'!G42</f>
        <v>131.69999999999999</v>
      </c>
      <c r="AC42" s="23">
        <f>'E. coli'!H42</f>
        <v>152.9</v>
      </c>
      <c r="AD42" s="23">
        <f>'E. coli'!I42</f>
        <v>178</v>
      </c>
      <c r="AE42" s="23">
        <f>'E. coli'!J42</f>
        <v>24.1</v>
      </c>
      <c r="AF42" s="23">
        <f>'E. coli'!K42</f>
        <v>2</v>
      </c>
      <c r="AG42" s="23">
        <f>'E. coli'!L42</f>
        <v>5.2</v>
      </c>
      <c r="AH42" s="23">
        <f>'E. coli'!M42</f>
        <v>122.3</v>
      </c>
      <c r="AI42" s="23">
        <f>'E. coli'!N42</f>
        <v>4.0999999999999996</v>
      </c>
      <c r="AJ42" s="23" t="str">
        <f>'E. coli'!O42</f>
        <v/>
      </c>
      <c r="AK42" s="23" t="str">
        <f>'E. coli'!P42</f>
        <v/>
      </c>
      <c r="AL42" s="23" t="str">
        <f>'E. coli'!Q42</f>
        <v/>
      </c>
      <c r="AM42" t="str">
        <f>Turbidity!T42</f>
        <v>Excellent</v>
      </c>
      <c r="AN42" s="2">
        <f>Turbidity!B42</f>
        <v>5.2841666666666667</v>
      </c>
      <c r="AO42" s="23">
        <f>Turbidity!C42</f>
        <v>11.1</v>
      </c>
      <c r="AP42" s="23">
        <f>Turbidity!D42</f>
        <v>7.77</v>
      </c>
      <c r="AQ42" s="23">
        <f>Turbidity!E42</f>
        <v>7.67</v>
      </c>
      <c r="AR42" s="23">
        <f>Turbidity!F42</f>
        <v>2.78</v>
      </c>
      <c r="AS42" s="23">
        <f>Turbidity!G42</f>
        <v>3.43</v>
      </c>
      <c r="AT42" s="23">
        <f>Turbidity!H42</f>
        <v>5.09</v>
      </c>
      <c r="AU42" s="23">
        <f>Turbidity!I42</f>
        <v>2.71</v>
      </c>
      <c r="AV42" s="23">
        <f>Turbidity!J42</f>
        <v>4.45</v>
      </c>
      <c r="AW42" s="23">
        <f>Turbidity!K42</f>
        <v>3.43</v>
      </c>
      <c r="AX42" s="23">
        <f>Turbidity!L42</f>
        <v>3.46</v>
      </c>
      <c r="AY42" s="23">
        <f>Turbidity!M42</f>
        <v>4.3</v>
      </c>
      <c r="AZ42" s="23">
        <f>Turbidity!N42</f>
        <v>7.22</v>
      </c>
      <c r="BA42" s="23" t="str">
        <f>Turbidity!O42</f>
        <v/>
      </c>
      <c r="BB42" s="23" t="str">
        <f>Turbidity!P42</f>
        <v/>
      </c>
      <c r="BC42" s="23" t="str">
        <f>Turbidity!Q42</f>
        <v/>
      </c>
      <c r="BD42" t="str">
        <f>Chloride!T42</f>
        <v>Poor</v>
      </c>
      <c r="BE42" s="2">
        <f>Chloride!B42</f>
        <v>480.10641666666658</v>
      </c>
      <c r="BF42" s="23">
        <f>Chloride!C42</f>
        <v>469.20679999999999</v>
      </c>
      <c r="BG42" s="23">
        <f>Chloride!D42</f>
        <v>411.93680000000001</v>
      </c>
      <c r="BH42" s="23">
        <f>Chloride!E42</f>
        <v>419.75400000000002</v>
      </c>
      <c r="BI42" s="23">
        <f>Chloride!F42</f>
        <v>494.48680000000002</v>
      </c>
      <c r="BJ42" s="23">
        <f>Chloride!G42</f>
        <v>443.89019999999999</v>
      </c>
      <c r="BK42" s="23">
        <f>Chloride!H42</f>
        <v>409.45260000000002</v>
      </c>
      <c r="BL42" s="23">
        <f>Chloride!I42</f>
        <v>569.83579999999995</v>
      </c>
      <c r="BM42" s="23">
        <f>Chloride!J42</f>
        <v>463.09989999999999</v>
      </c>
      <c r="BN42" s="23">
        <f>Chloride!K42</f>
        <v>618.71939999999995</v>
      </c>
      <c r="BO42" s="23">
        <f>Chloride!L42</f>
        <v>450.9735</v>
      </c>
      <c r="BP42" s="23">
        <f>Chloride!M42</f>
        <v>525.81679999999994</v>
      </c>
      <c r="BQ42" s="23">
        <f>Chloride!N42</f>
        <v>484.1044</v>
      </c>
      <c r="BR42" s="23" t="str">
        <f>Chloride!O42</f>
        <v/>
      </c>
      <c r="BS42" s="23" t="str">
        <f>Chloride!P42</f>
        <v/>
      </c>
      <c r="BT42" s="23" t="str">
        <f>Chloride!Q42</f>
        <v/>
      </c>
      <c r="BU42" t="str">
        <f>Phosphate!T42</f>
        <v>Poor</v>
      </c>
      <c r="BV42" s="2">
        <f>Phosphate!B42</f>
        <v>6.1637500000000005E-2</v>
      </c>
      <c r="BW42" s="23">
        <f>Phosphate!C42</f>
        <v>0.12851000000000001</v>
      </c>
      <c r="BX42" s="23">
        <f>Phosphate!D42</f>
        <v>5.8990000000000001E-2</v>
      </c>
      <c r="BY42" s="23">
        <f>Phosphate!E42</f>
        <v>3.5630000000000002E-2</v>
      </c>
      <c r="BZ42" s="23">
        <f>Phosphate!F42</f>
        <v>8.9899999999999997E-3</v>
      </c>
      <c r="CA42" s="23">
        <f>Phosphate!G42</f>
        <v>1.214E-2</v>
      </c>
      <c r="CB42" s="23">
        <f>Phosphate!H42</f>
        <v>6.4890000000000003E-2</v>
      </c>
      <c r="CC42" s="23">
        <f>Phosphate!I42</f>
        <v>0.12311999999999999</v>
      </c>
      <c r="CD42" s="23">
        <f>Phosphate!J42</f>
        <v>3.4459999999999998E-2</v>
      </c>
      <c r="CE42" s="23">
        <f>Phosphate!K42</f>
        <v>0.18140999999999999</v>
      </c>
      <c r="CF42" s="23">
        <f>Phosphate!L42</f>
        <v>1.5520000000000001E-2</v>
      </c>
      <c r="CG42" s="23">
        <f>Phosphate!M42</f>
        <v>2.1499999999999998E-2</v>
      </c>
      <c r="CH42" s="23">
        <f>Phosphate!N42</f>
        <v>5.4489999999999997E-2</v>
      </c>
      <c r="CI42" s="23" t="str">
        <f>Phosphate!O42</f>
        <v/>
      </c>
      <c r="CJ42" s="23" t="str">
        <f>Phosphate!P42</f>
        <v/>
      </c>
      <c r="CK42" s="23" t="str">
        <f>Phosphate!Q42</f>
        <v/>
      </c>
      <c r="CL42" t="str">
        <f>Nitrate!T42</f>
        <v>Excellent</v>
      </c>
      <c r="CM42" s="2">
        <f>Nitrate!B42</f>
        <v>0.22287361499999994</v>
      </c>
      <c r="CN42" s="23">
        <f>Nitrate!C42</f>
        <v>0.39143959</v>
      </c>
      <c r="CO42" s="23">
        <f>Nitrate!D42</f>
        <v>0.59252466999999998</v>
      </c>
      <c r="CP42" s="23">
        <f>Nitrate!E42</f>
        <v>0.43683801999999999</v>
      </c>
      <c r="CQ42" s="23">
        <f>Nitrate!F42</f>
        <v>1.321523E-2</v>
      </c>
      <c r="CR42" s="23">
        <f>Nitrate!G42</f>
        <v>0.19049211999999999</v>
      </c>
      <c r="CS42" s="23">
        <f>Nitrate!H42</f>
        <v>0.14391651</v>
      </c>
      <c r="CT42" s="23">
        <f>Nitrate!I42</f>
        <v>0.32398165000000001</v>
      </c>
      <c r="CU42" s="23">
        <f>Nitrate!J42</f>
        <v>8.9776840000000011E-2</v>
      </c>
      <c r="CV42" s="23">
        <f>Nitrate!K42</f>
        <v>0.13838787999999999</v>
      </c>
      <c r="CW42" s="23">
        <f>Nitrate!L42</f>
        <v>3.3627279999999996E-2</v>
      </c>
      <c r="CX42" s="23">
        <f>Nitrate!M42</f>
        <v>0.1305752</v>
      </c>
      <c r="CY42" s="23">
        <f>Nitrate!N42</f>
        <v>0.18970839</v>
      </c>
      <c r="CZ42" s="23" t="str">
        <f>Nitrate!O42</f>
        <v/>
      </c>
      <c r="DA42" s="23" t="str">
        <f>Nitrate!P42</f>
        <v/>
      </c>
      <c r="DB42" s="23" t="str">
        <f>Nitrate!Q42</f>
        <v/>
      </c>
      <c r="DC42" s="2" t="str">
        <f>Phycocyanin!R42</f>
        <v/>
      </c>
      <c r="DD42" s="27" t="str">
        <f>Phycocyanin!$B42</f>
        <v/>
      </c>
      <c r="DE42" s="23" t="str">
        <f>Phycocyanin!C42</f>
        <v/>
      </c>
      <c r="DF42" s="23" t="str">
        <f>Phycocyanin!D42</f>
        <v/>
      </c>
      <c r="DG42" s="23" t="str">
        <f>Phycocyanin!E42</f>
        <v/>
      </c>
      <c r="DH42" s="23" t="str">
        <f>Phycocyanin!F42</f>
        <v/>
      </c>
      <c r="DI42" s="23" t="str">
        <f>Phycocyanin!G42</f>
        <v/>
      </c>
      <c r="DJ42" s="23" t="str">
        <f>Phycocyanin!H42</f>
        <v/>
      </c>
      <c r="DK42" s="23" t="str">
        <f>Phycocyanin!I42</f>
        <v/>
      </c>
      <c r="DL42" s="23" t="str">
        <f>Phycocyanin!J42</f>
        <v/>
      </c>
      <c r="DM42" s="23" t="str">
        <f>Phycocyanin!K42</f>
        <v/>
      </c>
      <c r="DN42" s="23" t="str">
        <f>Phycocyanin!L42</f>
        <v/>
      </c>
      <c r="DO42" s="23" t="str">
        <f>Phycocyanin!M42</f>
        <v/>
      </c>
      <c r="DP42" s="23" t="str">
        <f>Phycocyanin!N42</f>
        <v/>
      </c>
      <c r="DQ42" s="23" t="str">
        <f>Phycocyanin!O42</f>
        <v/>
      </c>
      <c r="DR42" s="23" t="str">
        <f>Phycocyanin!P42</f>
        <v/>
      </c>
      <c r="DS42" s="23" t="str">
        <f>Phycocyanin!Q42</f>
        <v/>
      </c>
      <c r="DT42" s="19" t="str">
        <f>TRIM(_xlfn.XLOOKUP(A42, '[1]Site_GPS-Coordinates'!$A:$A, '[1]Site_GPS-Coordinates'!$B:$B))</f>
        <v>40.25342</v>
      </c>
      <c r="DU42" t="str">
        <f>TRIM(_xlfn.XLOOKUP(A42, '[1]Site_GPS-Coordinates'!$A:$A, '[1]Site_GPS-Coordinates'!$C:$C))</f>
        <v>-74.49906</v>
      </c>
    </row>
    <row r="43" spans="1:125">
      <c r="A43" s="3" t="s">
        <v>46</v>
      </c>
      <c r="B43" t="s">
        <v>287</v>
      </c>
      <c r="C43" s="27" cm="1">
        <f t="array" ref="C43">IFERROR(MAX(_xlfn._xlws.FILTER([1]SURVEY123!$J:$J,[1]SURVEY123!$L:$L=A43)),"NA")</f>
        <v>45872.666666666664</v>
      </c>
      <c r="D43">
        <f t="shared" si="1"/>
        <v>5</v>
      </c>
      <c r="E43" t="str">
        <f>Temperature!T43</f>
        <v>Excellent</v>
      </c>
      <c r="F43">
        <f>Temperature!B43</f>
        <v>24.6</v>
      </c>
      <c r="G43" s="23" t="str">
        <f>Temperature!C43</f>
        <v/>
      </c>
      <c r="H43" s="23" t="str">
        <f>Temperature!D43</f>
        <v/>
      </c>
      <c r="I43" s="23" t="str">
        <f>Temperature!E43</f>
        <v/>
      </c>
      <c r="J43" s="23" t="str">
        <f>Temperature!F43</f>
        <v/>
      </c>
      <c r="K43" s="23" t="str">
        <f>Temperature!G43</f>
        <v/>
      </c>
      <c r="L43" s="23" t="str">
        <f>Temperature!H43</f>
        <v/>
      </c>
      <c r="M43" s="23">
        <f>Temperature!I43</f>
        <v>27</v>
      </c>
      <c r="N43" s="23">
        <f>Temperature!J43</f>
        <v>26</v>
      </c>
      <c r="O43" s="23">
        <f>Temperature!K43</f>
        <v>25</v>
      </c>
      <c r="P43" s="23" t="str">
        <f>Temperature!L43</f>
        <v/>
      </c>
      <c r="Q43" s="23">
        <f>Temperature!M43</f>
        <v>25</v>
      </c>
      <c r="R43" s="23">
        <f>Temperature!N43</f>
        <v>20</v>
      </c>
      <c r="S43" s="23" t="str">
        <f>Temperature!O43</f>
        <v/>
      </c>
      <c r="T43" s="23" t="str">
        <f>Temperature!P43</f>
        <v/>
      </c>
      <c r="U43" s="23" t="str">
        <f>Temperature!Q43</f>
        <v/>
      </c>
      <c r="V43" t="str">
        <f>'E. coli'!S43</f>
        <v>Excellent</v>
      </c>
      <c r="W43" s="2">
        <f>'E. coli'!B43</f>
        <v>85.517152236971015</v>
      </c>
      <c r="X43" s="23" t="str">
        <f>'E. coli'!C43</f>
        <v/>
      </c>
      <c r="Y43" s="23" t="str">
        <f>'E. coli'!D43</f>
        <v/>
      </c>
      <c r="Z43" s="23" t="str">
        <f>'E. coli'!E43</f>
        <v/>
      </c>
      <c r="AA43" s="23" t="str">
        <f>'E. coli'!F43</f>
        <v/>
      </c>
      <c r="AB43" s="23" t="str">
        <f>'E. coli'!G43</f>
        <v/>
      </c>
      <c r="AC43" s="23" t="str">
        <f>'E. coli'!H43</f>
        <v/>
      </c>
      <c r="AD43" s="23">
        <f>'E. coli'!I43</f>
        <v>147</v>
      </c>
      <c r="AE43" s="23">
        <f>'E. coli'!J43</f>
        <v>52</v>
      </c>
      <c r="AF43" s="23">
        <f>'E. coli'!K43</f>
        <v>199.3</v>
      </c>
      <c r="AG43" s="23" t="str">
        <f>'E. coli'!L43</f>
        <v/>
      </c>
      <c r="AH43" s="23">
        <f>'E. coli'!M43</f>
        <v>68.7</v>
      </c>
      <c r="AI43" s="23">
        <f>'E. coli'!N43</f>
        <v>43.7</v>
      </c>
      <c r="AJ43" s="23" t="str">
        <f>'E. coli'!O43</f>
        <v/>
      </c>
      <c r="AK43" s="23" t="str">
        <f>'E. coli'!P43</f>
        <v/>
      </c>
      <c r="AL43" s="23" t="str">
        <f>'E. coli'!Q43</f>
        <v/>
      </c>
      <c r="AM43" t="str">
        <f>Turbidity!T43</f>
        <v>Good</v>
      </c>
      <c r="AN43" s="2">
        <f>Turbidity!B43</f>
        <v>4.6480000000000006</v>
      </c>
      <c r="AO43" s="23" t="str">
        <f>Turbidity!C43</f>
        <v/>
      </c>
      <c r="AP43" s="23" t="str">
        <f>Turbidity!D43</f>
        <v/>
      </c>
      <c r="AQ43" s="23" t="str">
        <f>Turbidity!E43</f>
        <v/>
      </c>
      <c r="AR43" s="23" t="str">
        <f>Turbidity!F43</f>
        <v/>
      </c>
      <c r="AS43" s="23" t="str">
        <f>Turbidity!G43</f>
        <v/>
      </c>
      <c r="AT43" s="23" t="str">
        <f>Turbidity!H43</f>
        <v/>
      </c>
      <c r="AU43" s="23">
        <f>Turbidity!I43</f>
        <v>1.58</v>
      </c>
      <c r="AV43" s="23">
        <f>Turbidity!J43</f>
        <v>17.8</v>
      </c>
      <c r="AW43" s="23">
        <f>Turbidity!K43</f>
        <v>1.75</v>
      </c>
      <c r="AX43" s="23" t="str">
        <f>Turbidity!L43</f>
        <v/>
      </c>
      <c r="AY43" s="23">
        <f>Turbidity!M43</f>
        <v>1.58</v>
      </c>
      <c r="AZ43" s="23">
        <f>Turbidity!N43</f>
        <v>0.53</v>
      </c>
      <c r="BA43" s="23" t="str">
        <f>Turbidity!O43</f>
        <v/>
      </c>
      <c r="BB43" s="23" t="str">
        <f>Turbidity!P43</f>
        <v/>
      </c>
      <c r="BC43" s="23" t="str">
        <f>Turbidity!Q43</f>
        <v/>
      </c>
      <c r="BD43" t="str">
        <f>Chloride!T43</f>
        <v>Fair</v>
      </c>
      <c r="BE43" s="2">
        <f>Chloride!B43</f>
        <v>207.39352</v>
      </c>
      <c r="BF43" s="23" t="str">
        <f>Chloride!C43</f>
        <v/>
      </c>
      <c r="BG43" s="23" t="str">
        <f>Chloride!D43</f>
        <v/>
      </c>
      <c r="BH43" s="23" t="str">
        <f>Chloride!E43</f>
        <v/>
      </c>
      <c r="BI43" s="23" t="str">
        <f>Chloride!F43</f>
        <v/>
      </c>
      <c r="BJ43" s="23" t="str">
        <f>Chloride!G43</f>
        <v/>
      </c>
      <c r="BK43" s="23" t="str">
        <f>Chloride!H43</f>
        <v/>
      </c>
      <c r="BL43" s="23">
        <f>Chloride!I43</f>
        <v>173.74459999999999</v>
      </c>
      <c r="BM43" s="23">
        <f>Chloride!J43</f>
        <v>190.76240000000001</v>
      </c>
      <c r="BN43" s="23">
        <f>Chloride!K43</f>
        <v>188.7389</v>
      </c>
      <c r="BO43" s="23" t="str">
        <f>Chloride!L43</f>
        <v/>
      </c>
      <c r="BP43" s="23">
        <f>Chloride!M43</f>
        <v>246.19280000000001</v>
      </c>
      <c r="BQ43" s="23">
        <f>Chloride!N43</f>
        <v>237.52889999999999</v>
      </c>
      <c r="BR43" s="23" t="str">
        <f>Chloride!O43</f>
        <v/>
      </c>
      <c r="BS43" s="23" t="str">
        <f>Chloride!P43</f>
        <v/>
      </c>
      <c r="BT43" s="23" t="str">
        <f>Chloride!Q43</f>
        <v/>
      </c>
      <c r="BU43" t="str">
        <f>Phosphate!T43</f>
        <v>Fair</v>
      </c>
      <c r="BV43" s="2">
        <f>Phosphate!B43</f>
        <v>6.9306000000000006E-2</v>
      </c>
      <c r="BW43" s="23" t="str">
        <f>Phosphate!C43</f>
        <v/>
      </c>
      <c r="BX43" s="23" t="str">
        <f>Phosphate!D43</f>
        <v/>
      </c>
      <c r="BY43" s="23" t="str">
        <f>Phosphate!E43</f>
        <v/>
      </c>
      <c r="BZ43" s="23" t="str">
        <f>Phosphate!F43</f>
        <v/>
      </c>
      <c r="CA43" s="23" t="str">
        <f>Phosphate!G43</f>
        <v/>
      </c>
      <c r="CB43" s="23" t="str">
        <f>Phosphate!H43</f>
        <v/>
      </c>
      <c r="CC43" s="23">
        <f>Phosphate!I43</f>
        <v>6.7720000000000002E-2</v>
      </c>
      <c r="CD43" s="23">
        <f>Phosphate!J43</f>
        <v>4.9610000000000001E-2</v>
      </c>
      <c r="CE43" s="23">
        <f>Phosphate!K43</f>
        <v>6.4149999999999999E-2</v>
      </c>
      <c r="CF43" s="23" t="str">
        <f>Phosphate!L43</f>
        <v/>
      </c>
      <c r="CG43" s="23">
        <f>Phosphate!M43</f>
        <v>0.10700999999999999</v>
      </c>
      <c r="CH43" s="23">
        <f>Phosphate!N43</f>
        <v>5.8040000000000001E-2</v>
      </c>
      <c r="CI43" s="23" t="str">
        <f>Phosphate!O43</f>
        <v/>
      </c>
      <c r="CJ43" s="23" t="str">
        <f>Phosphate!P43</f>
        <v/>
      </c>
      <c r="CK43" s="23" t="str">
        <f>Phosphate!Q43</f>
        <v/>
      </c>
      <c r="CL43" t="str">
        <f>Nitrate!T43</f>
        <v>Excellent</v>
      </c>
      <c r="CM43" s="2">
        <f>Nitrate!B43</f>
        <v>9.3626224000000008E-2</v>
      </c>
      <c r="CN43" s="23" t="str">
        <f>Nitrate!C43</f>
        <v/>
      </c>
      <c r="CO43" s="23" t="str">
        <f>Nitrate!D43</f>
        <v/>
      </c>
      <c r="CP43" s="23" t="str">
        <f>Nitrate!E43</f>
        <v/>
      </c>
      <c r="CQ43" s="23" t="str">
        <f>Nitrate!F43</f>
        <v/>
      </c>
      <c r="CR43" s="23" t="str">
        <f>Nitrate!G43</f>
        <v/>
      </c>
      <c r="CS43" s="23" t="str">
        <f>Nitrate!H43</f>
        <v/>
      </c>
      <c r="CT43" s="23">
        <f>Nitrate!I43</f>
        <v>0.15736150000000002</v>
      </c>
      <c r="CU43" s="23">
        <f>Nitrate!J43</f>
        <v>7.3668620000000004E-2</v>
      </c>
      <c r="CV43" s="23">
        <f>Nitrate!K43</f>
        <v>2.4842199999999998E-2</v>
      </c>
      <c r="CW43" s="23" t="str">
        <f>Nitrate!L43</f>
        <v/>
      </c>
      <c r="CX43" s="23">
        <f>Nitrate!M43</f>
        <v>6.5551699999999991E-2</v>
      </c>
      <c r="CY43" s="23">
        <f>Nitrate!N43</f>
        <v>0.14670710000000001</v>
      </c>
      <c r="CZ43" s="23" t="str">
        <f>Nitrate!O43</f>
        <v/>
      </c>
      <c r="DA43" s="23" t="str">
        <f>Nitrate!P43</f>
        <v/>
      </c>
      <c r="DB43" s="23" t="str">
        <f>Nitrate!Q43</f>
        <v/>
      </c>
      <c r="DC43" s="2" t="str">
        <f>Phycocyanin!R43</f>
        <v/>
      </c>
      <c r="DD43" s="27" t="str">
        <f>Phycocyanin!$B43</f>
        <v/>
      </c>
      <c r="DE43" s="23" t="str">
        <f>Phycocyanin!C43</f>
        <v/>
      </c>
      <c r="DF43" s="23" t="str">
        <f>Phycocyanin!D43</f>
        <v/>
      </c>
      <c r="DG43" s="23" t="str">
        <f>Phycocyanin!E43</f>
        <v/>
      </c>
      <c r="DH43" s="23" t="str">
        <f>Phycocyanin!F43</f>
        <v/>
      </c>
      <c r="DI43" s="23" t="str">
        <f>Phycocyanin!G43</f>
        <v/>
      </c>
      <c r="DJ43" s="23" t="str">
        <f>Phycocyanin!H43</f>
        <v/>
      </c>
      <c r="DK43" s="23" t="str">
        <f>Phycocyanin!I43</f>
        <v/>
      </c>
      <c r="DL43" s="23" t="str">
        <f>Phycocyanin!J43</f>
        <v/>
      </c>
      <c r="DM43" s="23" t="str">
        <f>Phycocyanin!K43</f>
        <v/>
      </c>
      <c r="DN43" s="23" t="str">
        <f>Phycocyanin!L43</f>
        <v/>
      </c>
      <c r="DO43" s="23" t="str">
        <f>Phycocyanin!M43</f>
        <v/>
      </c>
      <c r="DP43" s="23" t="str">
        <f>Phycocyanin!N43</f>
        <v/>
      </c>
      <c r="DQ43" s="23" t="str">
        <f>Phycocyanin!O43</f>
        <v/>
      </c>
      <c r="DR43" s="23" t="str">
        <f>Phycocyanin!P43</f>
        <v/>
      </c>
      <c r="DS43" s="23" t="str">
        <f>Phycocyanin!Q43</f>
        <v/>
      </c>
      <c r="DT43" s="19" t="str">
        <f>TRIM(_xlfn.XLOOKUP(A43, '[1]Site_GPS-Coordinates'!$A:$A, '[1]Site_GPS-Coordinates'!$B:$B))</f>
        <v>40.316658</v>
      </c>
      <c r="DU43" t="str">
        <f>TRIM(_xlfn.XLOOKUP(A43, '[1]Site_GPS-Coordinates'!$A:$A, '[1]Site_GPS-Coordinates'!$C:$C))</f>
        <v>-74.882038</v>
      </c>
    </row>
    <row r="44" spans="1:125">
      <c r="A44" s="3" t="s">
        <v>47</v>
      </c>
      <c r="B44" t="s">
        <v>288</v>
      </c>
      <c r="C44" s="27" cm="1">
        <f t="array" ref="C44">IFERROR(MAX(_xlfn._xlws.FILTER([1]SURVEY123!$J:$J,[1]SURVEY123!$L:$L=A44)),"NA")</f>
        <v>45872.666666666664</v>
      </c>
      <c r="D44">
        <f t="shared" si="1"/>
        <v>10</v>
      </c>
      <c r="E44" t="str">
        <f>Temperature!T44</f>
        <v>Good</v>
      </c>
      <c r="F44">
        <f>Temperature!B44</f>
        <v>23.4</v>
      </c>
      <c r="G44" s="23">
        <f>Temperature!C44</f>
        <v>30</v>
      </c>
      <c r="H44" s="23">
        <f>Temperature!D44</f>
        <v>15</v>
      </c>
      <c r="I44" s="23" t="str">
        <f>Temperature!E44</f>
        <v/>
      </c>
      <c r="J44" s="23">
        <f>Temperature!F44</f>
        <v>24</v>
      </c>
      <c r="K44" s="23">
        <f>Temperature!G44</f>
        <v>19</v>
      </c>
      <c r="L44" s="23">
        <f>Temperature!H44</f>
        <v>25</v>
      </c>
      <c r="M44" s="23">
        <f>Temperature!I44</f>
        <v>27</v>
      </c>
      <c r="N44" s="23">
        <f>Temperature!J44</f>
        <v>25</v>
      </c>
      <c r="O44" s="23">
        <f>Temperature!K44</f>
        <v>25</v>
      </c>
      <c r="P44" s="23">
        <f>Temperature!L44</f>
        <v>27</v>
      </c>
      <c r="Q44" s="23" t="str">
        <f>Temperature!M44</f>
        <v/>
      </c>
      <c r="R44" s="23">
        <f>Temperature!N44</f>
        <v>17</v>
      </c>
      <c r="S44" s="23" t="str">
        <f>Temperature!O44</f>
        <v/>
      </c>
      <c r="T44" s="23" t="str">
        <f>Temperature!P44</f>
        <v/>
      </c>
      <c r="U44" s="23" t="str">
        <f>Temperature!Q44</f>
        <v/>
      </c>
      <c r="V44" t="str">
        <f>'E. coli'!S44</f>
        <v>Poor</v>
      </c>
      <c r="W44" s="2">
        <f>'E. coli'!B44</f>
        <v>378.16036071429863</v>
      </c>
      <c r="X44" s="23">
        <f>'E. coli'!C44</f>
        <v>209.8</v>
      </c>
      <c r="Y44" s="23">
        <f>'E. coli'!D44</f>
        <v>39.700000000000003</v>
      </c>
      <c r="Z44" s="23">
        <f>'E. coli'!E44</f>
        <v>1553.1</v>
      </c>
      <c r="AA44" s="23">
        <f>'E. coli'!F44</f>
        <v>47.3</v>
      </c>
      <c r="AB44" s="23">
        <f>'E. coli'!G44</f>
        <v>1046.2</v>
      </c>
      <c r="AC44" s="23">
        <f>'E. coli'!H44</f>
        <v>1046.2</v>
      </c>
      <c r="AD44" s="23">
        <f>'E. coli'!I44</f>
        <v>396.8</v>
      </c>
      <c r="AE44" s="23">
        <f>'E. coli'!J44</f>
        <v>2500</v>
      </c>
      <c r="AF44" s="23">
        <f>'E. coli'!K44</f>
        <v>1553.1</v>
      </c>
      <c r="AG44" s="23">
        <f>'E. coli'!L44</f>
        <v>866.4</v>
      </c>
      <c r="AH44" s="23" t="str">
        <f>'E. coli'!M44</f>
        <v/>
      </c>
      <c r="AI44" s="23">
        <f>'E. coli'!N44</f>
        <v>25.3</v>
      </c>
      <c r="AJ44" s="23" t="str">
        <f>'E. coli'!O44</f>
        <v/>
      </c>
      <c r="AK44" s="23" t="str">
        <f>'E. coli'!P44</f>
        <v/>
      </c>
      <c r="AL44" s="23" t="str">
        <f>'E. coli'!Q44</f>
        <v/>
      </c>
      <c r="AM44" t="str">
        <f>Turbidity!T44</f>
        <v>Good</v>
      </c>
      <c r="AN44" s="2">
        <f>Turbidity!B44</f>
        <v>8.8999999999999986</v>
      </c>
      <c r="AO44" s="23">
        <f>Turbidity!C44</f>
        <v>4.6500000000000004</v>
      </c>
      <c r="AP44" s="23">
        <f>Turbidity!D44</f>
        <v>7.78</v>
      </c>
      <c r="AQ44" s="23">
        <f>Turbidity!E44</f>
        <v>9.94</v>
      </c>
      <c r="AR44" s="23">
        <f>Turbidity!F44</f>
        <v>2.04</v>
      </c>
      <c r="AS44" s="23">
        <f>Turbidity!G44</f>
        <v>3.68</v>
      </c>
      <c r="AT44" s="23">
        <f>Turbidity!H44</f>
        <v>9.92</v>
      </c>
      <c r="AU44" s="23">
        <f>Turbidity!I44</f>
        <v>9.57</v>
      </c>
      <c r="AV44" s="23">
        <f>Turbidity!J44</f>
        <v>16.3</v>
      </c>
      <c r="AW44" s="23">
        <f>Turbidity!K44</f>
        <v>10.1</v>
      </c>
      <c r="AX44" s="23">
        <f>Turbidity!L44</f>
        <v>16.2</v>
      </c>
      <c r="AY44" s="23" t="str">
        <f>Turbidity!M44</f>
        <v/>
      </c>
      <c r="AZ44" s="23">
        <f>Turbidity!N44</f>
        <v>7.72</v>
      </c>
      <c r="BA44" s="23" t="str">
        <f>Turbidity!O44</f>
        <v/>
      </c>
      <c r="BB44" s="23" t="str">
        <f>Turbidity!P44</f>
        <v/>
      </c>
      <c r="BC44" s="23" t="str">
        <f>Turbidity!Q44</f>
        <v/>
      </c>
      <c r="BD44" t="str">
        <f>Chloride!T44</f>
        <v>Poor</v>
      </c>
      <c r="BE44" s="2">
        <f>Chloride!B44</f>
        <v>393.12264545454548</v>
      </c>
      <c r="BF44" s="23">
        <f>Chloride!C44</f>
        <v>328.0711</v>
      </c>
      <c r="BG44" s="23">
        <f>Chloride!D44</f>
        <v>357.96940000000001</v>
      </c>
      <c r="BH44" s="23">
        <f>Chloride!E44</f>
        <v>360.55059999999997</v>
      </c>
      <c r="BI44" s="23">
        <f>Chloride!F44</f>
        <v>389.00909999999999</v>
      </c>
      <c r="BJ44" s="23">
        <f>Chloride!G44</f>
        <v>444.7704</v>
      </c>
      <c r="BK44" s="23">
        <f>Chloride!H44</f>
        <v>421.27350000000001</v>
      </c>
      <c r="BL44" s="23">
        <f>Chloride!I44</f>
        <v>493.49250000000001</v>
      </c>
      <c r="BM44" s="23">
        <f>Chloride!J44</f>
        <v>386.67570000000001</v>
      </c>
      <c r="BN44" s="23">
        <f>Chloride!K44</f>
        <v>390.4384</v>
      </c>
      <c r="BO44" s="23">
        <f>Chloride!L44</f>
        <v>311.1902</v>
      </c>
      <c r="BP44" s="23" t="str">
        <f>Chloride!M44</f>
        <v/>
      </c>
      <c r="BQ44" s="23">
        <f>Chloride!N44</f>
        <v>440.90820000000002</v>
      </c>
      <c r="BR44" s="23" t="str">
        <f>Chloride!O44</f>
        <v/>
      </c>
      <c r="BS44" s="23" t="str">
        <f>Chloride!P44</f>
        <v/>
      </c>
      <c r="BT44" s="23" t="str">
        <f>Chloride!Q44</f>
        <v/>
      </c>
      <c r="BU44" t="str">
        <f>Phosphate!T44</f>
        <v>Fair</v>
      </c>
      <c r="BV44" s="2">
        <f>Phosphate!B44</f>
        <v>5.9839999999999997E-2</v>
      </c>
      <c r="BW44" s="23">
        <f>Phosphate!C44</f>
        <v>5.8959999999999999E-2</v>
      </c>
      <c r="BX44" s="23">
        <f>Phosphate!D44</f>
        <v>4.5229999999999999E-2</v>
      </c>
      <c r="BY44" s="23">
        <f>Phosphate!E44</f>
        <v>3.3459999999999997E-2</v>
      </c>
      <c r="BZ44" s="23">
        <f>Phosphate!F44</f>
        <v>0.02</v>
      </c>
      <c r="CA44" s="23">
        <f>Phosphate!G44</f>
        <v>1.5810000000000001E-2</v>
      </c>
      <c r="CB44" s="23">
        <f>Phosphate!H44</f>
        <v>1.491E-2</v>
      </c>
      <c r="CC44" s="23">
        <f>Phosphate!I44</f>
        <v>0.19561000000000001</v>
      </c>
      <c r="CD44" s="23">
        <f>Phosphate!J44</f>
        <v>3.372E-2</v>
      </c>
      <c r="CE44" s="23">
        <f>Phosphate!K44</f>
        <v>0.12597</v>
      </c>
      <c r="CF44" s="23">
        <f>Phosphate!L44</f>
        <v>3.1280000000000002E-2</v>
      </c>
      <c r="CG44" s="23" t="str">
        <f>Phosphate!M44</f>
        <v/>
      </c>
      <c r="CH44" s="23">
        <f>Phosphate!N44</f>
        <v>8.3290000000000003E-2</v>
      </c>
      <c r="CI44" s="23" t="str">
        <f>Phosphate!O44</f>
        <v/>
      </c>
      <c r="CJ44" s="23" t="str">
        <f>Phosphate!P44</f>
        <v/>
      </c>
      <c r="CK44" s="23" t="str">
        <f>Phosphate!Q44</f>
        <v/>
      </c>
      <c r="CL44" t="str">
        <f>Nitrate!T44</f>
        <v>Excellent</v>
      </c>
      <c r="CM44" s="2">
        <f>Nitrate!B44</f>
        <v>0.36382688000000002</v>
      </c>
      <c r="CN44" s="23">
        <f>Nitrate!C44</f>
        <v>0.24441132999999998</v>
      </c>
      <c r="CO44" s="23">
        <f>Nitrate!D44</f>
        <v>0.64692046999999986</v>
      </c>
      <c r="CP44" s="23">
        <f>Nitrate!E44</f>
        <v>0.74066234999999991</v>
      </c>
      <c r="CQ44" s="23">
        <f>Nitrate!F44</f>
        <v>0.35625316000000001</v>
      </c>
      <c r="CR44" s="23">
        <f>Nitrate!G44</f>
        <v>0.34371334999999997</v>
      </c>
      <c r="CS44" s="23">
        <f>Nitrate!H44</f>
        <v>0.36492378999999997</v>
      </c>
      <c r="CT44" s="23">
        <f>Nitrate!I44</f>
        <v>0.31237657000000002</v>
      </c>
      <c r="CU44" s="23">
        <f>Nitrate!J44</f>
        <v>0.31378486</v>
      </c>
      <c r="CV44" s="23">
        <f>Nitrate!K44</f>
        <v>7.6386340000000011E-2</v>
      </c>
      <c r="CW44" s="23">
        <f>Nitrate!L44</f>
        <v>0.14189774999999999</v>
      </c>
      <c r="CX44" s="23" t="str">
        <f>Nitrate!M44</f>
        <v/>
      </c>
      <c r="CY44" s="23">
        <f>Nitrate!N44</f>
        <v>0.46076571</v>
      </c>
      <c r="CZ44" s="23" t="str">
        <f>Nitrate!O44</f>
        <v/>
      </c>
      <c r="DA44" s="23" t="str">
        <f>Nitrate!P44</f>
        <v/>
      </c>
      <c r="DB44" s="23" t="str">
        <f>Nitrate!Q44</f>
        <v/>
      </c>
      <c r="DC44" s="2" t="str">
        <f>Phycocyanin!R44</f>
        <v/>
      </c>
      <c r="DD44" s="27" t="str">
        <f>Phycocyanin!$B44</f>
        <v/>
      </c>
      <c r="DE44" s="23" t="str">
        <f>Phycocyanin!C44</f>
        <v/>
      </c>
      <c r="DF44" s="23" t="str">
        <f>Phycocyanin!D44</f>
        <v/>
      </c>
      <c r="DG44" s="23" t="str">
        <f>Phycocyanin!E44</f>
        <v/>
      </c>
      <c r="DH44" s="23" t="str">
        <f>Phycocyanin!F44</f>
        <v/>
      </c>
      <c r="DI44" s="23" t="str">
        <f>Phycocyanin!G44</f>
        <v/>
      </c>
      <c r="DJ44" s="23" t="str">
        <f>Phycocyanin!H44</f>
        <v/>
      </c>
      <c r="DK44" s="23" t="str">
        <f>Phycocyanin!I44</f>
        <v/>
      </c>
      <c r="DL44" s="23" t="str">
        <f>Phycocyanin!J44</f>
        <v/>
      </c>
      <c r="DM44" s="23" t="str">
        <f>Phycocyanin!K44</f>
        <v/>
      </c>
      <c r="DN44" s="23" t="str">
        <f>Phycocyanin!L44</f>
        <v/>
      </c>
      <c r="DO44" s="23" t="str">
        <f>Phycocyanin!M44</f>
        <v/>
      </c>
      <c r="DP44" s="23" t="str">
        <f>Phycocyanin!N44</f>
        <v/>
      </c>
      <c r="DQ44" s="23" t="str">
        <f>Phycocyanin!O44</f>
        <v/>
      </c>
      <c r="DR44" s="23" t="str">
        <f>Phycocyanin!P44</f>
        <v/>
      </c>
      <c r="DS44" s="23" t="str">
        <f>Phycocyanin!Q44</f>
        <v/>
      </c>
      <c r="DT44" s="19" t="str">
        <f>TRIM(_xlfn.XLOOKUP(A44, '[1]Site_GPS-Coordinates'!$A:$A, '[1]Site_GPS-Coordinates'!$B:$B))</f>
        <v>40.31296</v>
      </c>
      <c r="DU44" t="str">
        <f>TRIM(_xlfn.XLOOKUP(A44, '[1]Site_GPS-Coordinates'!$A:$A, '[1]Site_GPS-Coordinates'!$C:$C))</f>
        <v>-74.60634</v>
      </c>
    </row>
    <row r="45" spans="1:125">
      <c r="A45" s="3" t="s">
        <v>48</v>
      </c>
      <c r="B45" t="s">
        <v>289</v>
      </c>
      <c r="C45" s="27" cm="1">
        <f t="array" ref="C45">IFERROR(MAX(_xlfn._xlws.FILTER([1]SURVEY123!$J:$J,[1]SURVEY123!$L:$L=A45)),"NA")</f>
        <v>45872.666666666664</v>
      </c>
      <c r="D45">
        <f t="shared" si="1"/>
        <v>11</v>
      </c>
      <c r="E45" t="str">
        <f>Temperature!T45</f>
        <v>Excellent</v>
      </c>
      <c r="F45">
        <f>Temperature!B45</f>
        <v>23</v>
      </c>
      <c r="G45" s="23" t="str">
        <f>Temperature!C45</f>
        <v/>
      </c>
      <c r="H45" s="23">
        <f>Temperature!D45</f>
        <v>15</v>
      </c>
      <c r="I45" s="23">
        <f>Temperature!E45</f>
        <v>16</v>
      </c>
      <c r="J45" s="23">
        <f>Temperature!F45</f>
        <v>23</v>
      </c>
      <c r="K45" s="23">
        <f>Temperature!G45</f>
        <v>19</v>
      </c>
      <c r="L45" s="23">
        <f>Temperature!H45</f>
        <v>24</v>
      </c>
      <c r="M45" s="23">
        <f>Temperature!I45</f>
        <v>26.5</v>
      </c>
      <c r="N45" s="23">
        <f>Temperature!J45</f>
        <v>25.5</v>
      </c>
      <c r="O45" s="23">
        <f>Temperature!K45</f>
        <v>28</v>
      </c>
      <c r="P45" s="23">
        <f>Temperature!L45</f>
        <v>26</v>
      </c>
      <c r="Q45" s="23">
        <f>Temperature!M45</f>
        <v>24</v>
      </c>
      <c r="R45" s="23">
        <f>Temperature!N45</f>
        <v>26</v>
      </c>
      <c r="S45" s="23" t="str">
        <f>Temperature!O45</f>
        <v/>
      </c>
      <c r="T45" s="23" t="str">
        <f>Temperature!P45</f>
        <v/>
      </c>
      <c r="U45" s="23" t="str">
        <f>Temperature!Q45</f>
        <v/>
      </c>
      <c r="V45" t="str">
        <f>'E. coli'!S45</f>
        <v>Good</v>
      </c>
      <c r="W45" s="2">
        <f>'E. coli'!B45</f>
        <v>97.358209066714551</v>
      </c>
      <c r="X45" s="23" t="str">
        <f>'E. coli'!C45</f>
        <v/>
      </c>
      <c r="Y45" s="23">
        <f>'E. coli'!D45</f>
        <v>2500</v>
      </c>
      <c r="Z45" s="23">
        <f>'E. coli'!E45</f>
        <v>2500</v>
      </c>
      <c r="AA45" s="23">
        <f>'E. coli'!F45</f>
        <v>435.2</v>
      </c>
      <c r="AB45" s="23">
        <f>'E. coli'!G45</f>
        <v>35</v>
      </c>
      <c r="AC45" s="23">
        <f>'E. coli'!H45</f>
        <v>260.3</v>
      </c>
      <c r="AD45" s="23">
        <f>'E. coli'!I45</f>
        <v>7.5</v>
      </c>
      <c r="AE45" s="23">
        <f>'E. coli'!J45</f>
        <v>72.8</v>
      </c>
      <c r="AF45" s="23">
        <f>'E. coli'!K45</f>
        <v>25.3</v>
      </c>
      <c r="AG45" s="23">
        <f>'E. coli'!L45</f>
        <v>16.100000000000001</v>
      </c>
      <c r="AH45" s="23">
        <f>'E. coli'!M45</f>
        <v>436</v>
      </c>
      <c r="AI45" s="23">
        <f>'E. coli'!N45</f>
        <v>3.1</v>
      </c>
      <c r="AJ45" s="23" t="str">
        <f>'E. coli'!O45</f>
        <v/>
      </c>
      <c r="AK45" s="23" t="str">
        <f>'E. coli'!P45</f>
        <v/>
      </c>
      <c r="AL45" s="23" t="str">
        <f>'E. coli'!Q45</f>
        <v/>
      </c>
      <c r="AM45" t="str">
        <f>Turbidity!T45</f>
        <v>Good</v>
      </c>
      <c r="AN45" s="2">
        <f>Turbidity!B45</f>
        <v>7.4809999999999999</v>
      </c>
      <c r="AO45" s="23" t="str">
        <f>Turbidity!C45</f>
        <v/>
      </c>
      <c r="AP45" s="23" t="str">
        <f>Turbidity!D45</f>
        <v/>
      </c>
      <c r="AQ45" s="23">
        <f>Turbidity!E45</f>
        <v>25</v>
      </c>
      <c r="AR45" s="23">
        <f>Turbidity!F45</f>
        <v>4.12</v>
      </c>
      <c r="AS45" s="23">
        <f>Turbidity!G45</f>
        <v>3.79</v>
      </c>
      <c r="AT45" s="23">
        <f>Turbidity!H45</f>
        <v>3.09</v>
      </c>
      <c r="AU45" s="23">
        <f>Turbidity!I45</f>
        <v>2.4500000000000002</v>
      </c>
      <c r="AV45" s="23">
        <f>Turbidity!J45</f>
        <v>6.32</v>
      </c>
      <c r="AW45" s="23">
        <f>Turbidity!K45</f>
        <v>3.14</v>
      </c>
      <c r="AX45" s="23">
        <f>Turbidity!L45</f>
        <v>4.45</v>
      </c>
      <c r="AY45" s="23">
        <f>Turbidity!M45</f>
        <v>13.1</v>
      </c>
      <c r="AZ45" s="23">
        <f>Turbidity!N45</f>
        <v>9.35</v>
      </c>
      <c r="BA45" s="23" t="str">
        <f>Turbidity!O45</f>
        <v/>
      </c>
      <c r="BB45" s="23" t="str">
        <f>Turbidity!P45</f>
        <v/>
      </c>
      <c r="BC45" s="23" t="str">
        <f>Turbidity!Q45</f>
        <v/>
      </c>
      <c r="BD45" t="str">
        <f>Chloride!T45</f>
        <v>Poor</v>
      </c>
      <c r="BE45" s="2">
        <f>Chloride!B45</f>
        <v>822.45324545454559</v>
      </c>
      <c r="BF45" s="23" t="str">
        <f>Chloride!C45</f>
        <v/>
      </c>
      <c r="BG45" s="23">
        <f>Chloride!D45</f>
        <v>934.64970000000005</v>
      </c>
      <c r="BH45" s="23">
        <f>Chloride!E45</f>
        <v>720.37149999999997</v>
      </c>
      <c r="BI45" s="23">
        <f>Chloride!F45</f>
        <v>829.43780000000004</v>
      </c>
      <c r="BJ45" s="23">
        <f>Chloride!G45</f>
        <v>902.20410000000004</v>
      </c>
      <c r="BK45" s="23">
        <f>Chloride!H45</f>
        <v>940.50160000000005</v>
      </c>
      <c r="BL45" s="23">
        <f>Chloride!I45</f>
        <v>1081.1110000000001</v>
      </c>
      <c r="BM45" s="23">
        <f>Chloride!J45</f>
        <v>816.80529999999999</v>
      </c>
      <c r="BN45" s="23">
        <f>Chloride!K45</f>
        <v>842.12779999999998</v>
      </c>
      <c r="BO45" s="23">
        <f>Chloride!L45</f>
        <v>582.32479999999998</v>
      </c>
      <c r="BP45" s="23">
        <f>Chloride!M45</f>
        <v>712.92380000000003</v>
      </c>
      <c r="BQ45" s="23">
        <f>Chloride!N45</f>
        <v>684.52829999999994</v>
      </c>
      <c r="BR45" s="23" t="str">
        <f>Chloride!O45</f>
        <v/>
      </c>
      <c r="BS45" s="23" t="str">
        <f>Chloride!P45</f>
        <v/>
      </c>
      <c r="BT45" s="23" t="str">
        <f>Chloride!Q45</f>
        <v/>
      </c>
      <c r="BU45" t="str">
        <f>Phosphate!T45</f>
        <v>Fair</v>
      </c>
      <c r="BV45" s="2">
        <f>Phosphate!B45</f>
        <v>4.1001818181818188E-2</v>
      </c>
      <c r="BW45" s="23" t="str">
        <f>Phosphate!C45</f>
        <v/>
      </c>
      <c r="BX45" s="23">
        <f>Phosphate!D45</f>
        <v>4.666E-2</v>
      </c>
      <c r="BY45" s="23">
        <f>Phosphate!E45</f>
        <v>6.7449999999999996E-2</v>
      </c>
      <c r="BZ45" s="23">
        <f>Phosphate!F45</f>
        <v>1.005E-2</v>
      </c>
      <c r="CA45" s="23">
        <f>Phosphate!G45</f>
        <v>5.9049999999999998E-2</v>
      </c>
      <c r="CB45" s="23">
        <f>Phosphate!H45</f>
        <v>7.8240000000000004E-2</v>
      </c>
      <c r="CC45" s="23">
        <f>Phosphate!I45</f>
        <v>1.1730000000000001E-2</v>
      </c>
      <c r="CD45" s="23">
        <f>Phosphate!J45</f>
        <v>2.2419999999999999E-2</v>
      </c>
      <c r="CE45" s="23">
        <f>Phosphate!K45</f>
        <v>1.021E-2</v>
      </c>
      <c r="CF45" s="23">
        <f>Phosphate!L45</f>
        <v>1.0840000000000001E-2</v>
      </c>
      <c r="CG45" s="23">
        <f>Phosphate!M45</f>
        <v>0.12975</v>
      </c>
      <c r="CH45" s="23">
        <f>Phosphate!N45</f>
        <v>4.62E-3</v>
      </c>
      <c r="CI45" s="23" t="str">
        <f>Phosphate!O45</f>
        <v/>
      </c>
      <c r="CJ45" s="23" t="str">
        <f>Phosphate!P45</f>
        <v/>
      </c>
      <c r="CK45" s="23" t="str">
        <f>Phosphate!Q45</f>
        <v/>
      </c>
      <c r="CL45" t="str">
        <f>Nitrate!T45</f>
        <v>Excellent</v>
      </c>
      <c r="CM45" s="2">
        <f>Nitrate!B45</f>
        <v>0.28072751727272727</v>
      </c>
      <c r="CN45" s="23" t="str">
        <f>Nitrate!C45</f>
        <v/>
      </c>
      <c r="CO45" s="23">
        <f>Nitrate!D45</f>
        <v>0.28519488000000004</v>
      </c>
      <c r="CP45" s="23">
        <f>Nitrate!E45</f>
        <v>0.2094607</v>
      </c>
      <c r="CQ45" s="23">
        <f>Nitrate!F45</f>
        <v>0.31043025999999996</v>
      </c>
      <c r="CR45" s="23">
        <f>Nitrate!G45</f>
        <v>0.39224797</v>
      </c>
      <c r="CS45" s="23">
        <f>Nitrate!H45</f>
        <v>0.45556495999999996</v>
      </c>
      <c r="CT45" s="23">
        <f>Nitrate!I45</f>
        <v>0.47146152000000002</v>
      </c>
      <c r="CU45" s="23">
        <f>Nitrate!J45</f>
        <v>0.37774301000000005</v>
      </c>
      <c r="CV45" s="23">
        <f>Nitrate!K45</f>
        <v>0.21784796000000001</v>
      </c>
      <c r="CW45" s="23">
        <f>Nitrate!L45</f>
        <v>0.22380586999999999</v>
      </c>
      <c r="CX45" s="23">
        <f>Nitrate!M45</f>
        <v>6.0194770000000002E-2</v>
      </c>
      <c r="CY45" s="23">
        <f>Nitrate!N45</f>
        <v>8.405079E-2</v>
      </c>
      <c r="CZ45" s="23" t="str">
        <f>Nitrate!O45</f>
        <v/>
      </c>
      <c r="DA45" s="23" t="str">
        <f>Nitrate!P45</f>
        <v/>
      </c>
      <c r="DB45" s="23" t="str">
        <f>Nitrate!Q45</f>
        <v/>
      </c>
      <c r="DC45" s="2" t="str">
        <f>Phycocyanin!R45</f>
        <v/>
      </c>
      <c r="DD45" s="27">
        <f>Phycocyanin!$B45</f>
        <v>45818</v>
      </c>
      <c r="DE45" s="23" t="str">
        <f>Phycocyanin!C45</f>
        <v/>
      </c>
      <c r="DF45" s="23" t="str">
        <f>Phycocyanin!D45</f>
        <v/>
      </c>
      <c r="DG45" s="23" t="str">
        <f>Phycocyanin!E45</f>
        <v/>
      </c>
      <c r="DH45" s="23" t="str">
        <f>Phycocyanin!F45</f>
        <v/>
      </c>
      <c r="DI45" s="23" t="str">
        <f>Phycocyanin!G45</f>
        <v/>
      </c>
      <c r="DJ45" s="23" t="str">
        <f>Phycocyanin!H45</f>
        <v/>
      </c>
      <c r="DK45" s="23" t="str">
        <f>Phycocyanin!I45</f>
        <v/>
      </c>
      <c r="DL45" s="23" t="str">
        <f>Phycocyanin!J45</f>
        <v/>
      </c>
      <c r="DM45" s="23" t="str">
        <f>Phycocyanin!K45</f>
        <v/>
      </c>
      <c r="DN45" s="23" t="str">
        <f>Phycocyanin!L45</f>
        <v/>
      </c>
      <c r="DO45" s="23" t="str">
        <f>Phycocyanin!M45</f>
        <v/>
      </c>
      <c r="DP45" s="23" t="str">
        <f>Phycocyanin!N45</f>
        <v/>
      </c>
      <c r="DQ45" s="23" t="str">
        <f>Phycocyanin!O45</f>
        <v/>
      </c>
      <c r="DR45" s="23" t="str">
        <f>Phycocyanin!P45</f>
        <v/>
      </c>
      <c r="DS45" s="23" t="str">
        <f>Phycocyanin!Q45</f>
        <v/>
      </c>
      <c r="DT45" s="19" t="str">
        <f>TRIM(_xlfn.XLOOKUP(A45, '[1]Site_GPS-Coordinates'!$A:$A, '[1]Site_GPS-Coordinates'!$B:$B))</f>
        <v>40.18783</v>
      </c>
      <c r="DU45" t="str">
        <f>TRIM(_xlfn.XLOOKUP(A45, '[1]Site_GPS-Coordinates'!$A:$A, '[1]Site_GPS-Coordinates'!$C:$C))</f>
        <v>-74.68861</v>
      </c>
    </row>
    <row r="46" spans="1:125">
      <c r="A46" s="3" t="s">
        <v>49</v>
      </c>
      <c r="B46" t="s">
        <v>290</v>
      </c>
      <c r="C46" s="27" cm="1">
        <f t="array" ref="C46">IFERROR(MAX(_xlfn._xlws.FILTER([1]SURVEY123!$J:$J,[1]SURVEY123!$L:$L=A46)),"NA")</f>
        <v>45872.666666666664</v>
      </c>
      <c r="D46">
        <f t="shared" si="1"/>
        <v>12</v>
      </c>
      <c r="E46" t="str">
        <f>Temperature!T46</f>
        <v>Good</v>
      </c>
      <c r="F46">
        <f>Temperature!B46</f>
        <v>21.3</v>
      </c>
      <c r="G46" s="23">
        <f>Temperature!C46</f>
        <v>15.1</v>
      </c>
      <c r="H46" s="23">
        <f>Temperature!D46</f>
        <v>12.5</v>
      </c>
      <c r="I46" s="23">
        <f>Temperature!E46</f>
        <v>14</v>
      </c>
      <c r="J46" s="23">
        <f>Temperature!F46</f>
        <v>21.5</v>
      </c>
      <c r="K46" s="23">
        <f>Temperature!G46</f>
        <v>18.5</v>
      </c>
      <c r="L46" s="23">
        <f>Temperature!H46</f>
        <v>21.5</v>
      </c>
      <c r="M46" s="23">
        <f>Temperature!I46</f>
        <v>28.5</v>
      </c>
      <c r="N46" s="23">
        <f>Temperature!J46</f>
        <v>21</v>
      </c>
      <c r="O46" s="23">
        <f>Temperature!K46</f>
        <v>29</v>
      </c>
      <c r="P46" s="23">
        <f>Temperature!L46</f>
        <v>24</v>
      </c>
      <c r="Q46" s="23">
        <f>Temperature!M46</f>
        <v>25</v>
      </c>
      <c r="R46" s="23">
        <f>Temperature!N46</f>
        <v>25</v>
      </c>
      <c r="S46" s="23" t="str">
        <f>Temperature!O46</f>
        <v/>
      </c>
      <c r="T46" s="23" t="str">
        <f>Temperature!P46</f>
        <v/>
      </c>
      <c r="U46" s="23" t="str">
        <f>Temperature!Q46</f>
        <v/>
      </c>
      <c r="V46" t="str">
        <f>'E. coli'!S46</f>
        <v>Poor</v>
      </c>
      <c r="W46" s="2">
        <f>'E. coli'!B46</f>
        <v>130.76489473235048</v>
      </c>
      <c r="X46" s="23">
        <f>'E. coli'!C46</f>
        <v>524.70000000000005</v>
      </c>
      <c r="Y46" s="23">
        <f>'E. coli'!D46</f>
        <v>307.60000000000002</v>
      </c>
      <c r="Z46" s="23">
        <f>'E. coli'!E46</f>
        <v>1119.9000000000001</v>
      </c>
      <c r="AA46" s="23">
        <f>'E. coli'!F46</f>
        <v>83.9</v>
      </c>
      <c r="AB46" s="23">
        <f>'E. coli'!G46</f>
        <v>292.39999999999998</v>
      </c>
      <c r="AC46" s="23">
        <f>'E. coli'!H46</f>
        <v>1413.6</v>
      </c>
      <c r="AD46" s="23">
        <f>'E. coli'!I46</f>
        <v>62.4</v>
      </c>
      <c r="AE46" s="23">
        <f>'E. coli'!J46</f>
        <v>613.1</v>
      </c>
      <c r="AF46" s="23">
        <f>'E. coli'!K46</f>
        <v>84.7</v>
      </c>
      <c r="AG46" s="23">
        <f>'E. coli'!L46</f>
        <v>39.700000000000003</v>
      </c>
      <c r="AH46" s="23">
        <f>'E. coli'!M46</f>
        <v>2</v>
      </c>
      <c r="AI46" s="23">
        <f>'E. coli'!N46</f>
        <v>15.5</v>
      </c>
      <c r="AJ46" s="23" t="str">
        <f>'E. coli'!O46</f>
        <v/>
      </c>
      <c r="AK46" s="23" t="str">
        <f>'E. coli'!P46</f>
        <v/>
      </c>
      <c r="AL46" s="23" t="str">
        <f>'E. coli'!Q46</f>
        <v/>
      </c>
      <c r="AM46" t="str">
        <f>Turbidity!T46</f>
        <v>Fair</v>
      </c>
      <c r="AN46" s="2">
        <f>Turbidity!B46</f>
        <v>19.780833333333334</v>
      </c>
      <c r="AO46" s="23">
        <f>Turbidity!C46</f>
        <v>1.24</v>
      </c>
      <c r="AP46" s="23">
        <f>Turbidity!D46</f>
        <v>1</v>
      </c>
      <c r="AQ46" s="23">
        <f>Turbidity!E46</f>
        <v>3.09</v>
      </c>
      <c r="AR46" s="23">
        <f>Turbidity!F46</f>
        <v>8.17</v>
      </c>
      <c r="AS46" s="23">
        <f>Turbidity!G46</f>
        <v>7.55</v>
      </c>
      <c r="AT46" s="23">
        <f>Turbidity!H46</f>
        <v>2.3199999999999998</v>
      </c>
      <c r="AU46" s="23">
        <f>Turbidity!I46</f>
        <v>25.5</v>
      </c>
      <c r="AV46" s="23">
        <f>Turbidity!J46</f>
        <v>17.2</v>
      </c>
      <c r="AW46" s="23">
        <f>Turbidity!K46</f>
        <v>11</v>
      </c>
      <c r="AX46" s="23">
        <f>Turbidity!L46</f>
        <v>10.199999999999999</v>
      </c>
      <c r="AY46" s="23">
        <f>Turbidity!M46</f>
        <v>31.1</v>
      </c>
      <c r="AZ46" s="23">
        <f>Turbidity!N46</f>
        <v>119</v>
      </c>
      <c r="BA46" s="23" t="str">
        <f>Turbidity!O46</f>
        <v/>
      </c>
      <c r="BB46" s="23" t="str">
        <f>Turbidity!P46</f>
        <v/>
      </c>
      <c r="BC46" s="23" t="str">
        <f>Turbidity!Q46</f>
        <v/>
      </c>
      <c r="BD46" t="str">
        <f>Chloride!T46</f>
        <v>Poor</v>
      </c>
      <c r="BE46" s="2">
        <f>Chloride!B46</f>
        <v>931.13353333333328</v>
      </c>
      <c r="BF46" s="23">
        <f>Chloride!C46</f>
        <v>1235.915</v>
      </c>
      <c r="BG46" s="23">
        <f>Chloride!D46</f>
        <v>1398.819</v>
      </c>
      <c r="BH46" s="23">
        <f>Chloride!E46</f>
        <v>1038.9549999999999</v>
      </c>
      <c r="BI46" s="23">
        <f>Chloride!F46</f>
        <v>587.16300000000001</v>
      </c>
      <c r="BJ46" s="23">
        <f>Chloride!G46</f>
        <v>584.89610000000005</v>
      </c>
      <c r="BK46" s="23">
        <f>Chloride!H46</f>
        <v>1002.915</v>
      </c>
      <c r="BL46" s="23">
        <f>Chloride!I46</f>
        <v>819.7527</v>
      </c>
      <c r="BM46" s="23">
        <f>Chloride!J46</f>
        <v>1260.0170000000001</v>
      </c>
      <c r="BN46" s="23">
        <f>Chloride!K46</f>
        <v>985.20939999999996</v>
      </c>
      <c r="BO46" s="23">
        <f>Chloride!L46</f>
        <v>882.0761</v>
      </c>
      <c r="BP46" s="23">
        <f>Chloride!M46</f>
        <v>620.45759999999996</v>
      </c>
      <c r="BQ46" s="23">
        <f>Chloride!N46</f>
        <v>757.42650000000003</v>
      </c>
      <c r="BR46" s="23" t="str">
        <f>Chloride!O46</f>
        <v/>
      </c>
      <c r="BS46" s="23" t="str">
        <f>Chloride!P46</f>
        <v/>
      </c>
      <c r="BT46" s="23" t="str">
        <f>Chloride!Q46</f>
        <v/>
      </c>
      <c r="BU46" t="str">
        <f>Phosphate!T46</f>
        <v>Poor</v>
      </c>
      <c r="BV46" s="2">
        <f>Phosphate!B46</f>
        <v>0.11493181818181819</v>
      </c>
      <c r="BW46" s="23">
        <f>Phosphate!C46</f>
        <v>6.2440000000000002E-2</v>
      </c>
      <c r="BX46" s="23">
        <f>Phosphate!D46</f>
        <v>5.0909999999999997E-2</v>
      </c>
      <c r="BY46" s="23">
        <f>Phosphate!E46</f>
        <v>5.5629999999999999E-2</v>
      </c>
      <c r="BZ46" s="23">
        <f>Phosphate!F46</f>
        <v>0.10242999999999999</v>
      </c>
      <c r="CA46" s="23">
        <f>Phosphate!G46</f>
        <v>2.206E-2</v>
      </c>
      <c r="CB46" s="23">
        <f>Phosphate!H46</f>
        <v>6.0310000000000002E-2</v>
      </c>
      <c r="CC46" s="23">
        <f>Phosphate!I46</f>
        <v>0.20596999999999999</v>
      </c>
      <c r="CD46" s="23">
        <f>Phosphate!J46</f>
        <v>0.17418</v>
      </c>
      <c r="CE46" s="23">
        <f>Phosphate!K46</f>
        <v>7.4529999999999999E-2</v>
      </c>
      <c r="CF46" s="23">
        <f>Phosphate!L46</f>
        <v>3.0720000000000001E-2</v>
      </c>
      <c r="CG46" s="23">
        <f>Phosphate!M46</f>
        <v>0.42507</v>
      </c>
      <c r="CH46" s="23" t="str">
        <f>Phosphate!N46</f>
        <v>0.0000</v>
      </c>
      <c r="CI46" s="23" t="str">
        <f>Phosphate!O46</f>
        <v/>
      </c>
      <c r="CJ46" s="23" t="str">
        <f>Phosphate!P46</f>
        <v/>
      </c>
      <c r="CK46" s="23" t="str">
        <f>Phosphate!Q46</f>
        <v/>
      </c>
      <c r="CL46" t="str">
        <f>Nitrate!T46</f>
        <v>Excellent</v>
      </c>
      <c r="CM46" s="2">
        <f>Nitrate!B46</f>
        <v>0.57872151750000012</v>
      </c>
      <c r="CN46" s="23">
        <f>Nitrate!C46</f>
        <v>0.99769219999999992</v>
      </c>
      <c r="CO46" s="23">
        <f>Nitrate!D46</f>
        <v>1.2007970800000001</v>
      </c>
      <c r="CP46" s="23">
        <f>Nitrate!E46</f>
        <v>1.0154080000000001</v>
      </c>
      <c r="CQ46" s="23">
        <f>Nitrate!F46</f>
        <v>0.44300605000000004</v>
      </c>
      <c r="CR46" s="23">
        <f>Nitrate!G46</f>
        <v>0.46223478999999995</v>
      </c>
      <c r="CS46" s="23">
        <f>Nitrate!H46</f>
        <v>0.76400548999999995</v>
      </c>
      <c r="CT46" s="23">
        <f>Nitrate!I46</f>
        <v>0.16029779999999999</v>
      </c>
      <c r="CU46" s="23">
        <f>Nitrate!J46</f>
        <v>1.0812899999999999</v>
      </c>
      <c r="CV46" s="23">
        <f>Nitrate!K46</f>
        <v>0.1081073</v>
      </c>
      <c r="CW46" s="23">
        <f>Nitrate!L46</f>
        <v>0.26459485999999999</v>
      </c>
      <c r="CX46" s="23">
        <f>Nitrate!M46</f>
        <v>0.36919650000000004</v>
      </c>
      <c r="CY46" s="23">
        <f>Nitrate!N46</f>
        <v>7.8028139999999996E-2</v>
      </c>
      <c r="CZ46" s="23" t="str">
        <f>Nitrate!O46</f>
        <v/>
      </c>
      <c r="DA46" s="23" t="str">
        <f>Nitrate!P46</f>
        <v/>
      </c>
      <c r="DB46" s="23" t="str">
        <f>Nitrate!Q46</f>
        <v/>
      </c>
      <c r="DC46" s="2" t="str">
        <f>Phycocyanin!R46</f>
        <v>Reported to DEP (7/29/25)</v>
      </c>
      <c r="DD46" s="27">
        <f>Phycocyanin!$B46</f>
        <v>45874</v>
      </c>
      <c r="DE46" s="23" t="str">
        <f>Phycocyanin!C46</f>
        <v/>
      </c>
      <c r="DF46" s="23" t="str">
        <f>Phycocyanin!D46</f>
        <v/>
      </c>
      <c r="DG46" s="23" t="str">
        <f>Phycocyanin!E46</f>
        <v/>
      </c>
      <c r="DH46" s="23" t="str">
        <f>Phycocyanin!F46</f>
        <v/>
      </c>
      <c r="DI46" s="23" t="str">
        <f>Phycocyanin!G46</f>
        <v/>
      </c>
      <c r="DJ46" s="23" t="str">
        <f>Phycocyanin!H46</f>
        <v/>
      </c>
      <c r="DK46" s="23" t="str">
        <f>Phycocyanin!I46</f>
        <v/>
      </c>
      <c r="DL46" s="23" t="str">
        <f>Phycocyanin!J46</f>
        <v/>
      </c>
      <c r="DM46" s="23" t="str">
        <f>Phycocyanin!K46</f>
        <v/>
      </c>
      <c r="DN46" s="23" t="str">
        <f>Phycocyanin!L46</f>
        <v/>
      </c>
      <c r="DO46" s="23" t="str">
        <f>Phycocyanin!M46</f>
        <v/>
      </c>
      <c r="DP46" s="23" t="str">
        <f>Phycocyanin!N46</f>
        <v/>
      </c>
      <c r="DQ46" s="23" t="str">
        <f>Phycocyanin!O46</f>
        <v/>
      </c>
      <c r="DR46" s="23" t="str">
        <f>Phycocyanin!P46</f>
        <v/>
      </c>
      <c r="DS46" s="23" t="str">
        <f>Phycocyanin!Q46</f>
        <v/>
      </c>
      <c r="DT46" s="19" t="str">
        <f>TRIM(_xlfn.XLOOKUP(A46, '[1]Site_GPS-Coordinates'!$A:$A, '[1]Site_GPS-Coordinates'!$B:$B))</f>
        <v>40.365994</v>
      </c>
      <c r="DU46" t="str">
        <f>TRIM(_xlfn.XLOOKUP(A46, '[1]Site_GPS-Coordinates'!$A:$A, '[1]Site_GPS-Coordinates'!$C:$C))</f>
        <v>-74.627397</v>
      </c>
    </row>
    <row r="47" spans="1:125">
      <c r="A47" s="3" t="s">
        <v>50</v>
      </c>
      <c r="B47" t="s">
        <v>291</v>
      </c>
      <c r="C47" s="27" cm="1">
        <f t="array" ref="C47">IFERROR(MAX(_xlfn._xlws.FILTER([1]SURVEY123!$J:$J,[1]SURVEY123!$L:$L=A47)),"NA")</f>
        <v>45872.666666666664</v>
      </c>
      <c r="D47">
        <f t="shared" si="1"/>
        <v>12</v>
      </c>
      <c r="E47" t="str">
        <f>Temperature!T47</f>
        <v>Excellent</v>
      </c>
      <c r="F47">
        <f>Temperature!B47</f>
        <v>21.416666666666668</v>
      </c>
      <c r="G47" s="23">
        <f>Temperature!C47</f>
        <v>17</v>
      </c>
      <c r="H47" s="23">
        <f>Temperature!D47</f>
        <v>14</v>
      </c>
      <c r="I47" s="23">
        <f>Temperature!E47</f>
        <v>17</v>
      </c>
      <c r="J47" s="23">
        <f>Temperature!F47</f>
        <v>21</v>
      </c>
      <c r="K47" s="23">
        <f>Temperature!G47</f>
        <v>20</v>
      </c>
      <c r="L47" s="23">
        <f>Temperature!H47</f>
        <v>23</v>
      </c>
      <c r="M47" s="23">
        <f>Temperature!I47</f>
        <v>25</v>
      </c>
      <c r="N47" s="23">
        <f>Temperature!J47</f>
        <v>27</v>
      </c>
      <c r="O47" s="23">
        <f>Temperature!K47</f>
        <v>27</v>
      </c>
      <c r="P47" s="23">
        <f>Temperature!L47</f>
        <v>27</v>
      </c>
      <c r="Q47" s="23">
        <f>Temperature!M47</f>
        <v>22</v>
      </c>
      <c r="R47" s="23">
        <f>Temperature!N47</f>
        <v>17</v>
      </c>
      <c r="S47" s="23" t="str">
        <f>Temperature!O47</f>
        <v/>
      </c>
      <c r="T47" s="23" t="str">
        <f>Temperature!P47</f>
        <v/>
      </c>
      <c r="U47" s="23" t="str">
        <f>Temperature!Q47</f>
        <v/>
      </c>
      <c r="V47" t="str">
        <f>'E. coli'!S47</f>
        <v>Good</v>
      </c>
      <c r="W47" s="2">
        <f>'E. coli'!B47</f>
        <v>118.4465466454368</v>
      </c>
      <c r="X47" s="23">
        <f>'E. coli'!C47</f>
        <v>150</v>
      </c>
      <c r="Y47" s="23">
        <f>'E. coli'!D47</f>
        <v>9.8000000000000007</v>
      </c>
      <c r="Z47" s="23">
        <f>'E. coli'!E47</f>
        <v>2500</v>
      </c>
      <c r="AA47" s="23">
        <f>'E. coli'!F47</f>
        <v>61.3</v>
      </c>
      <c r="AB47" s="23">
        <f>'E. coli'!G47</f>
        <v>1732.9</v>
      </c>
      <c r="AC47" s="23">
        <f>'E. coli'!H47</f>
        <v>129.6</v>
      </c>
      <c r="AD47" s="23">
        <f>'E. coli'!I47</f>
        <v>48.1</v>
      </c>
      <c r="AE47" s="23">
        <f>'E. coli'!J47</f>
        <v>27.5</v>
      </c>
      <c r="AF47" s="23">
        <f>'E. coli'!K47</f>
        <v>28.1</v>
      </c>
      <c r="AG47" s="23">
        <f>'E. coli'!L47</f>
        <v>27.5</v>
      </c>
      <c r="AH47" s="23">
        <f>'E. coli'!M47</f>
        <v>517.20000000000005</v>
      </c>
      <c r="AI47" s="23">
        <f>'E. coli'!N47</f>
        <v>285.10000000000002</v>
      </c>
      <c r="AJ47" s="23" t="str">
        <f>'E. coli'!O47</f>
        <v/>
      </c>
      <c r="AK47" s="23" t="str">
        <f>'E. coli'!P47</f>
        <v/>
      </c>
      <c r="AL47" s="23" t="str">
        <f>'E. coli'!Q47</f>
        <v/>
      </c>
      <c r="AM47" t="str">
        <f>Turbidity!T47</f>
        <v>Good</v>
      </c>
      <c r="AN47" s="2">
        <f>Turbidity!B47</f>
        <v>7.7816666666666654</v>
      </c>
      <c r="AO47" s="23">
        <f>Turbidity!C47</f>
        <v>8.57</v>
      </c>
      <c r="AP47" s="23">
        <f>Turbidity!D47</f>
        <v>3.34</v>
      </c>
      <c r="AQ47" s="23">
        <f>Turbidity!E47</f>
        <v>17.899999999999999</v>
      </c>
      <c r="AR47" s="23">
        <f>Turbidity!F47</f>
        <v>3.96</v>
      </c>
      <c r="AS47" s="23">
        <f>Turbidity!G47</f>
        <v>4.26</v>
      </c>
      <c r="AT47" s="23">
        <f>Turbidity!H47</f>
        <v>7.23</v>
      </c>
      <c r="AU47" s="23">
        <f>Turbidity!I47</f>
        <v>6.01</v>
      </c>
      <c r="AV47" s="23">
        <f>Turbidity!J47</f>
        <v>24.2</v>
      </c>
      <c r="AW47" s="23">
        <f>Turbidity!K47</f>
        <v>2.56</v>
      </c>
      <c r="AX47" s="23">
        <f>Turbidity!L47</f>
        <v>8.0500000000000007</v>
      </c>
      <c r="AY47" s="23">
        <f>Turbidity!M47</f>
        <v>3.96</v>
      </c>
      <c r="AZ47" s="23">
        <f>Turbidity!N47</f>
        <v>3.34</v>
      </c>
      <c r="BA47" s="23" t="str">
        <f>Turbidity!O47</f>
        <v/>
      </c>
      <c r="BB47" s="23" t="str">
        <f>Turbidity!P47</f>
        <v/>
      </c>
      <c r="BC47" s="23" t="str">
        <f>Turbidity!Q47</f>
        <v/>
      </c>
      <c r="BD47" t="str">
        <f>Chloride!T47</f>
        <v>Poor</v>
      </c>
      <c r="BE47" s="2">
        <f>Chloride!B47</f>
        <v>380.91574166666669</v>
      </c>
      <c r="BF47" s="23">
        <f>Chloride!C47</f>
        <v>338.03879999999998</v>
      </c>
      <c r="BG47" s="23">
        <f>Chloride!D47</f>
        <v>323.36149999999998</v>
      </c>
      <c r="BH47" s="23">
        <f>Chloride!E47</f>
        <v>302.53879999999998</v>
      </c>
      <c r="BI47" s="23">
        <f>Chloride!F47</f>
        <v>255.79259999999999</v>
      </c>
      <c r="BJ47" s="23">
        <f>Chloride!G47</f>
        <v>241.53700000000001</v>
      </c>
      <c r="BK47" s="23">
        <f>Chloride!H47</f>
        <v>273.23480000000001</v>
      </c>
      <c r="BL47" s="23">
        <f>Chloride!I47</f>
        <v>217.88210000000001</v>
      </c>
      <c r="BM47" s="23">
        <f>Chloride!J47</f>
        <v>292.03730000000002</v>
      </c>
      <c r="BN47" s="23">
        <f>Chloride!K47</f>
        <v>311.50479999999999</v>
      </c>
      <c r="BO47" s="23">
        <f>Chloride!L47</f>
        <v>235.79159999999999</v>
      </c>
      <c r="BP47" s="23">
        <f>Chloride!M47</f>
        <v>668.09760000000006</v>
      </c>
      <c r="BQ47" s="23">
        <f>Chloride!N47</f>
        <v>1111.172</v>
      </c>
      <c r="BR47" s="23" t="str">
        <f>Chloride!O47</f>
        <v/>
      </c>
      <c r="BS47" s="23" t="str">
        <f>Chloride!P47</f>
        <v/>
      </c>
      <c r="BT47" s="23" t="str">
        <f>Chloride!Q47</f>
        <v/>
      </c>
      <c r="BU47" t="str">
        <f>Phosphate!T47</f>
        <v>Poor</v>
      </c>
      <c r="BV47" s="2">
        <f>Phosphate!B47</f>
        <v>0.11299500000000001</v>
      </c>
      <c r="BW47" s="23">
        <f>Phosphate!C47</f>
        <v>8.3489999999999995E-2</v>
      </c>
      <c r="BX47" s="23">
        <f>Phosphate!D47</f>
        <v>6.6049999999999998E-2</v>
      </c>
      <c r="BY47" s="23">
        <f>Phosphate!E47</f>
        <v>0.1067</v>
      </c>
      <c r="BZ47" s="23">
        <f>Phosphate!F47</f>
        <v>6.9440000000000002E-2</v>
      </c>
      <c r="CA47" s="23">
        <f>Phosphate!G47</f>
        <v>6.8349999999999994E-2</v>
      </c>
      <c r="CB47" s="23">
        <f>Phosphate!H47</f>
        <v>0.12129</v>
      </c>
      <c r="CC47" s="23">
        <f>Phosphate!I47</f>
        <v>0.13722000000000001</v>
      </c>
      <c r="CD47" s="23">
        <f>Phosphate!J47</f>
        <v>0.19641</v>
      </c>
      <c r="CE47" s="23">
        <f>Phosphate!K47</f>
        <v>0.10118000000000001</v>
      </c>
      <c r="CF47" s="23">
        <f>Phosphate!L47</f>
        <v>0.13758000000000001</v>
      </c>
      <c r="CG47" s="23">
        <f>Phosphate!M47</f>
        <v>0.12766</v>
      </c>
      <c r="CH47" s="23">
        <f>Phosphate!N47</f>
        <v>0.14057</v>
      </c>
      <c r="CI47" s="23" t="str">
        <f>Phosphate!O47</f>
        <v/>
      </c>
      <c r="CJ47" s="23" t="str">
        <f>Phosphate!P47</f>
        <v/>
      </c>
      <c r="CK47" s="23" t="str">
        <f>Phosphate!Q47</f>
        <v/>
      </c>
      <c r="CL47" t="str">
        <f>Nitrate!T47</f>
        <v>Good</v>
      </c>
      <c r="CM47" s="2">
        <f>Nitrate!B47</f>
        <v>0.64898731999999992</v>
      </c>
      <c r="CN47" s="23">
        <f>Nitrate!C47</f>
        <v>0.13398953999999999</v>
      </c>
      <c r="CO47" s="23">
        <f>Nitrate!D47</f>
        <v>0.45935998</v>
      </c>
      <c r="CP47" s="23">
        <f>Nitrate!E47</f>
        <v>0.33683180000000001</v>
      </c>
      <c r="CQ47" s="23">
        <f>Nitrate!F47</f>
        <v>0.48104663999999997</v>
      </c>
      <c r="CR47" s="23">
        <f>Nitrate!G47</f>
        <v>0.42064931</v>
      </c>
      <c r="CS47" s="23">
        <f>Nitrate!H47</f>
        <v>0.52078447000000005</v>
      </c>
      <c r="CT47" s="23">
        <f>Nitrate!I47</f>
        <v>0.5580694100000001</v>
      </c>
      <c r="CU47" s="23">
        <f>Nitrate!J47</f>
        <v>0.71232295000000001</v>
      </c>
      <c r="CV47" s="23">
        <f>Nitrate!K47</f>
        <v>0.84165797999999992</v>
      </c>
      <c r="CW47" s="23">
        <f>Nitrate!L47</f>
        <v>0.35455935</v>
      </c>
      <c r="CX47" s="23">
        <f>Nitrate!M47</f>
        <v>0.96005408999999997</v>
      </c>
      <c r="CY47" s="23">
        <f>Nitrate!N47</f>
        <v>2.00852232</v>
      </c>
      <c r="CZ47" s="23" t="str">
        <f>Nitrate!O47</f>
        <v/>
      </c>
      <c r="DA47" s="23" t="str">
        <f>Nitrate!P47</f>
        <v/>
      </c>
      <c r="DB47" s="23" t="str">
        <f>Nitrate!Q47</f>
        <v/>
      </c>
      <c r="DC47" s="2" t="str">
        <f>Phycocyanin!R47</f>
        <v/>
      </c>
      <c r="DD47" s="27" t="str">
        <f>Phycocyanin!$B47</f>
        <v/>
      </c>
      <c r="DE47" s="23" t="str">
        <f>Phycocyanin!C47</f>
        <v/>
      </c>
      <c r="DF47" s="23" t="str">
        <f>Phycocyanin!D47</f>
        <v/>
      </c>
      <c r="DG47" s="23" t="str">
        <f>Phycocyanin!E47</f>
        <v/>
      </c>
      <c r="DH47" s="23" t="str">
        <f>Phycocyanin!F47</f>
        <v/>
      </c>
      <c r="DI47" s="23" t="str">
        <f>Phycocyanin!G47</f>
        <v/>
      </c>
      <c r="DJ47" s="23" t="str">
        <f>Phycocyanin!H47</f>
        <v/>
      </c>
      <c r="DK47" s="23" t="str">
        <f>Phycocyanin!I47</f>
        <v/>
      </c>
      <c r="DL47" s="23" t="str">
        <f>Phycocyanin!J47</f>
        <v/>
      </c>
      <c r="DM47" s="23" t="str">
        <f>Phycocyanin!K47</f>
        <v/>
      </c>
      <c r="DN47" s="23" t="str">
        <f>Phycocyanin!L47</f>
        <v/>
      </c>
      <c r="DO47" s="23" t="str">
        <f>Phycocyanin!M47</f>
        <v/>
      </c>
      <c r="DP47" s="23" t="str">
        <f>Phycocyanin!N47</f>
        <v/>
      </c>
      <c r="DQ47" s="23" t="str">
        <f>Phycocyanin!O47</f>
        <v/>
      </c>
      <c r="DR47" s="23" t="str">
        <f>Phycocyanin!P47</f>
        <v/>
      </c>
      <c r="DS47" s="23" t="str">
        <f>Phycocyanin!Q47</f>
        <v/>
      </c>
      <c r="DT47" s="19" t="str">
        <f>TRIM(_xlfn.XLOOKUP(A47, '[1]Site_GPS-Coordinates'!$A:$A, '[1]Site_GPS-Coordinates'!$B:$B))</f>
        <v>40.370762</v>
      </c>
      <c r="DU47" t="str">
        <f>TRIM(_xlfn.XLOOKUP(A47, '[1]Site_GPS-Coordinates'!$A:$A, '[1]Site_GPS-Coordinates'!$C:$C))</f>
        <v>-74.619244</v>
      </c>
    </row>
    <row r="48" spans="1:125">
      <c r="A48" s="3" t="s">
        <v>51</v>
      </c>
      <c r="B48" t="s">
        <v>292</v>
      </c>
      <c r="C48" s="27" cm="1">
        <f t="array" ref="C48">IFERROR(MAX(_xlfn._xlws.FILTER([1]SURVEY123!$J:$J,[1]SURVEY123!$L:$L=A48)),"NA")</f>
        <v>45872.666666666664</v>
      </c>
      <c r="D48">
        <f t="shared" si="1"/>
        <v>12</v>
      </c>
      <c r="E48" t="str">
        <f>Temperature!T48</f>
        <v>Good</v>
      </c>
      <c r="F48">
        <f>Temperature!B48</f>
        <v>23.666666666666668</v>
      </c>
      <c r="G48" s="23">
        <f>Temperature!C48</f>
        <v>20</v>
      </c>
      <c r="H48" s="23">
        <f>Temperature!D48</f>
        <v>17</v>
      </c>
      <c r="I48" s="23">
        <f>Temperature!E48</f>
        <v>15</v>
      </c>
      <c r="J48" s="23">
        <f>Temperature!F48</f>
        <v>23</v>
      </c>
      <c r="K48" s="23">
        <f>Temperature!G48</f>
        <v>18</v>
      </c>
      <c r="L48" s="23">
        <f>Temperature!H48</f>
        <v>24</v>
      </c>
      <c r="M48" s="23">
        <f>Temperature!I48</f>
        <v>27</v>
      </c>
      <c r="N48" s="23">
        <f>Temperature!J48</f>
        <v>27</v>
      </c>
      <c r="O48" s="23">
        <f>Temperature!K48</f>
        <v>28</v>
      </c>
      <c r="P48" s="23">
        <f>Temperature!L48</f>
        <v>29</v>
      </c>
      <c r="Q48" s="23">
        <f>Temperature!M48</f>
        <v>26</v>
      </c>
      <c r="R48" s="23">
        <f>Temperature!N48</f>
        <v>30</v>
      </c>
      <c r="S48" s="23" t="str">
        <f>Temperature!O48</f>
        <v/>
      </c>
      <c r="T48" s="23" t="str">
        <f>Temperature!P48</f>
        <v/>
      </c>
      <c r="U48" s="23" t="str">
        <f>Temperature!Q48</f>
        <v/>
      </c>
      <c r="V48" t="str">
        <f>'E. coli'!S48</f>
        <v>Good</v>
      </c>
      <c r="W48" s="2">
        <f>'E. coli'!B48</f>
        <v>87.183153232395114</v>
      </c>
      <c r="X48" s="23">
        <f>'E. coli'!C48</f>
        <v>135.4</v>
      </c>
      <c r="Y48" s="23">
        <f>'E. coli'!D48</f>
        <v>85.7</v>
      </c>
      <c r="Z48" s="23">
        <f>'E. coli'!E48</f>
        <v>2419.6</v>
      </c>
      <c r="AA48" s="23">
        <f>'E. coli'!F48</f>
        <v>1046.2</v>
      </c>
      <c r="AB48" s="23">
        <f>'E. coli'!G48</f>
        <v>816.4</v>
      </c>
      <c r="AC48" s="23">
        <f>'E. coli'!H48</f>
        <v>25.6</v>
      </c>
      <c r="AD48" s="23">
        <f>'E. coli'!I48</f>
        <v>1</v>
      </c>
      <c r="AE48" s="23">
        <f>'E. coli'!J48</f>
        <v>201.4</v>
      </c>
      <c r="AF48" s="23">
        <f>'E. coli'!K48</f>
        <v>33.700000000000003</v>
      </c>
      <c r="AG48" s="23">
        <f>'E. coli'!L48</f>
        <v>1</v>
      </c>
      <c r="AH48" s="23">
        <f>'E. coli'!M48</f>
        <v>1986.3</v>
      </c>
      <c r="AI48" s="23">
        <f>'E. coli'!N48</f>
        <v>23.3</v>
      </c>
      <c r="AJ48" s="23" t="str">
        <f>'E. coli'!O48</f>
        <v/>
      </c>
      <c r="AK48" s="23" t="str">
        <f>'E. coli'!P48</f>
        <v/>
      </c>
      <c r="AL48" s="23" t="str">
        <f>'E. coli'!Q48</f>
        <v/>
      </c>
      <c r="AM48" t="str">
        <f>Turbidity!T48</f>
        <v>Good</v>
      </c>
      <c r="AN48" s="2">
        <f>Turbidity!B48</f>
        <v>14.148333333333333</v>
      </c>
      <c r="AO48" s="23">
        <f>Turbidity!C48</f>
        <v>17.3</v>
      </c>
      <c r="AP48" s="23">
        <f>Turbidity!D48</f>
        <v>9.6300000000000008</v>
      </c>
      <c r="AQ48" s="23">
        <f>Turbidity!E48</f>
        <v>25.4</v>
      </c>
      <c r="AR48" s="23">
        <f>Turbidity!F48</f>
        <v>23.7</v>
      </c>
      <c r="AS48" s="23">
        <f>Turbidity!G48</f>
        <v>12.4</v>
      </c>
      <c r="AT48" s="23">
        <f>Turbidity!H48</f>
        <v>5.97</v>
      </c>
      <c r="AU48" s="23">
        <f>Turbidity!I48</f>
        <v>4.62</v>
      </c>
      <c r="AV48" s="23">
        <f>Turbidity!J48</f>
        <v>31.1</v>
      </c>
      <c r="AW48" s="23">
        <f>Turbidity!K48</f>
        <v>10.1</v>
      </c>
      <c r="AX48" s="23">
        <f>Turbidity!L48</f>
        <v>6.12</v>
      </c>
      <c r="AY48" s="23">
        <f>Turbidity!M48</f>
        <v>6.14</v>
      </c>
      <c r="AZ48" s="23">
        <f>Turbidity!N48</f>
        <v>17.3</v>
      </c>
      <c r="BA48" s="23" t="str">
        <f>Turbidity!O48</f>
        <v/>
      </c>
      <c r="BB48" s="23" t="str">
        <f>Turbidity!P48</f>
        <v/>
      </c>
      <c r="BC48" s="23" t="str">
        <f>Turbidity!Q48</f>
        <v/>
      </c>
      <c r="BD48" t="str">
        <f>Chloride!T48</f>
        <v>Poor</v>
      </c>
      <c r="BE48" s="2">
        <f>Chloride!B48</f>
        <v>228.77999166666666</v>
      </c>
      <c r="BF48" s="23">
        <f>Chloride!C48</f>
        <v>226.3991</v>
      </c>
      <c r="BG48" s="23">
        <f>Chloride!D48</f>
        <v>217.5829</v>
      </c>
      <c r="BH48" s="23">
        <f>Chloride!E48</f>
        <v>182.74639999999999</v>
      </c>
      <c r="BI48" s="23">
        <f>Chloride!F48</f>
        <v>196.62729999999999</v>
      </c>
      <c r="BJ48" s="23">
        <f>Chloride!G48</f>
        <v>201.19710000000001</v>
      </c>
      <c r="BK48" s="23">
        <f>Chloride!H48</f>
        <v>207.738</v>
      </c>
      <c r="BL48" s="23">
        <f>Chloride!I48</f>
        <v>238.45930000000001</v>
      </c>
      <c r="BM48" s="23">
        <f>Chloride!J48</f>
        <v>249.7517</v>
      </c>
      <c r="BN48" s="23">
        <f>Chloride!K48</f>
        <v>251.179</v>
      </c>
      <c r="BO48" s="23">
        <f>Chloride!L48</f>
        <v>255.04499999999999</v>
      </c>
      <c r="BP48" s="23">
        <f>Chloride!M48</f>
        <v>262.1454</v>
      </c>
      <c r="BQ48" s="23">
        <f>Chloride!N48</f>
        <v>256.48869999999999</v>
      </c>
      <c r="BR48" s="23" t="str">
        <f>Chloride!O48</f>
        <v/>
      </c>
      <c r="BS48" s="23" t="str">
        <f>Chloride!P48</f>
        <v/>
      </c>
      <c r="BT48" s="23" t="str">
        <f>Chloride!Q48</f>
        <v/>
      </c>
      <c r="BU48" t="str">
        <f>Phosphate!T48</f>
        <v>Fair</v>
      </c>
      <c r="BV48" s="2">
        <f>Phosphate!B48</f>
        <v>6.2650833333333336E-2</v>
      </c>
      <c r="BW48" s="23">
        <f>Phosphate!C48</f>
        <v>0.11568000000000001</v>
      </c>
      <c r="BX48" s="23">
        <f>Phosphate!D48</f>
        <v>9.2050000000000007E-2</v>
      </c>
      <c r="BY48" s="23">
        <f>Phosphate!E48</f>
        <v>3.8080000000000003E-2</v>
      </c>
      <c r="BZ48" s="23">
        <f>Phosphate!F48</f>
        <v>5.9769999999999997E-2</v>
      </c>
      <c r="CA48" s="23">
        <f>Phosphate!G48</f>
        <v>8.3510000000000001E-2</v>
      </c>
      <c r="CB48" s="23">
        <f>Phosphate!H48</f>
        <v>3.6589999999999998E-2</v>
      </c>
      <c r="CC48" s="23">
        <f>Phosphate!I48</f>
        <v>0.12587000000000001</v>
      </c>
      <c r="CD48" s="23">
        <f>Phosphate!J48</f>
        <v>3.56E-2</v>
      </c>
      <c r="CE48" s="23">
        <f>Phosphate!K48</f>
        <v>4.428E-2</v>
      </c>
      <c r="CF48" s="23">
        <f>Phosphate!L48</f>
        <v>6.5079999999999999E-2</v>
      </c>
      <c r="CG48" s="23">
        <f>Phosphate!M48</f>
        <v>3.9010000000000003E-2</v>
      </c>
      <c r="CH48" s="23">
        <f>Phosphate!N48</f>
        <v>1.6289999999999999E-2</v>
      </c>
      <c r="CI48" s="23" t="str">
        <f>Phosphate!O48</f>
        <v/>
      </c>
      <c r="CJ48" s="23" t="str">
        <f>Phosphate!P48</f>
        <v/>
      </c>
      <c r="CK48" s="23" t="str">
        <f>Phosphate!Q48</f>
        <v/>
      </c>
      <c r="CL48" t="str">
        <f>Nitrate!T48</f>
        <v>Excellent</v>
      </c>
      <c r="CM48" s="2">
        <f>Nitrate!B48</f>
        <v>6.8545612499999992E-2</v>
      </c>
      <c r="CN48" s="23">
        <f>Nitrate!C48</f>
        <v>0.17089385999999998</v>
      </c>
      <c r="CO48" s="23">
        <f>Nitrate!D48</f>
        <v>0.20387360000000002</v>
      </c>
      <c r="CP48" s="23">
        <f>Nitrate!E48</f>
        <v>0.18483492000000001</v>
      </c>
      <c r="CQ48" s="23">
        <f>Nitrate!F48</f>
        <v>3.2282060000000001E-2</v>
      </c>
      <c r="CR48" s="23">
        <f>Nitrate!G48</f>
        <v>2.8281479999999998E-2</v>
      </c>
      <c r="CS48" s="23">
        <f>Nitrate!H48</f>
        <v>0.10592615</v>
      </c>
      <c r="CT48" s="23">
        <f>Nitrate!I48</f>
        <v>2.1471520000000001E-2</v>
      </c>
      <c r="CU48" s="23">
        <f>Nitrate!J48</f>
        <v>3.5155690000000003E-2</v>
      </c>
      <c r="CV48" s="23">
        <f>Nitrate!K48</f>
        <v>1.785072E-2</v>
      </c>
      <c r="CW48" s="23">
        <f>Nitrate!L48</f>
        <v>1.283548E-2</v>
      </c>
      <c r="CX48" s="23">
        <f>Nitrate!M48</f>
        <v>5.9013999999999994E-3</v>
      </c>
      <c r="CY48" s="23">
        <f>Nitrate!N48</f>
        <v>3.2404700000000001E-3</v>
      </c>
      <c r="CZ48" s="23" t="str">
        <f>Nitrate!O48</f>
        <v/>
      </c>
      <c r="DA48" s="23" t="str">
        <f>Nitrate!P48</f>
        <v/>
      </c>
      <c r="DB48" s="23" t="str">
        <f>Nitrate!Q48</f>
        <v/>
      </c>
      <c r="DC48" s="2" t="str">
        <f>Phycocyanin!R48</f>
        <v/>
      </c>
      <c r="DD48" s="27" t="str">
        <f>Phycocyanin!$B48</f>
        <v/>
      </c>
      <c r="DE48" s="23" t="str">
        <f>Phycocyanin!C48</f>
        <v/>
      </c>
      <c r="DF48" s="23" t="str">
        <f>Phycocyanin!D48</f>
        <v/>
      </c>
      <c r="DG48" s="23" t="str">
        <f>Phycocyanin!E48</f>
        <v/>
      </c>
      <c r="DH48" s="23" t="str">
        <f>Phycocyanin!F48</f>
        <v/>
      </c>
      <c r="DI48" s="23" t="str">
        <f>Phycocyanin!G48</f>
        <v/>
      </c>
      <c r="DJ48" s="23" t="str">
        <f>Phycocyanin!H48</f>
        <v/>
      </c>
      <c r="DK48" s="23" t="str">
        <f>Phycocyanin!I48</f>
        <v/>
      </c>
      <c r="DL48" s="23" t="str">
        <f>Phycocyanin!J48</f>
        <v/>
      </c>
      <c r="DM48" s="23" t="str">
        <f>Phycocyanin!K48</f>
        <v/>
      </c>
      <c r="DN48" s="23" t="str">
        <f>Phycocyanin!L48</f>
        <v/>
      </c>
      <c r="DO48" s="23" t="str">
        <f>Phycocyanin!M48</f>
        <v/>
      </c>
      <c r="DP48" s="23" t="str">
        <f>Phycocyanin!N48</f>
        <v/>
      </c>
      <c r="DQ48" s="23" t="str">
        <f>Phycocyanin!O48</f>
        <v/>
      </c>
      <c r="DR48" s="23" t="str">
        <f>Phycocyanin!P48</f>
        <v/>
      </c>
      <c r="DS48" s="23" t="str">
        <f>Phycocyanin!Q48</f>
        <v/>
      </c>
      <c r="DT48" s="19" t="str">
        <f>TRIM(_xlfn.XLOOKUP(A48, '[1]Site_GPS-Coordinates'!$A:$A, '[1]Site_GPS-Coordinates'!$B:$B))</f>
        <v>40.346236</v>
      </c>
      <c r="DU48" t="str">
        <f>TRIM(_xlfn.XLOOKUP(A48, '[1]Site_GPS-Coordinates'!$A:$A, '[1]Site_GPS-Coordinates'!$C:$C))</f>
        <v>-74.744284</v>
      </c>
    </row>
    <row r="49" spans="1:125">
      <c r="A49" s="3" t="s">
        <v>52</v>
      </c>
      <c r="B49" t="s">
        <v>293</v>
      </c>
      <c r="C49" s="27" cm="1">
        <f t="array" ref="C49">IFERROR(MAX(_xlfn._xlws.FILTER([1]SURVEY123!$J:$J,[1]SURVEY123!$L:$L=A49)),"NA")</f>
        <v>45872.666666666664</v>
      </c>
      <c r="D49">
        <f t="shared" si="1"/>
        <v>9</v>
      </c>
      <c r="E49" t="str">
        <f>Temperature!T49</f>
        <v>Excellent</v>
      </c>
      <c r="F49">
        <f>Temperature!B49</f>
        <v>20.777777777777779</v>
      </c>
      <c r="G49" s="23">
        <f>Temperature!C49</f>
        <v>19</v>
      </c>
      <c r="H49" s="23">
        <f>Temperature!D49</f>
        <v>15</v>
      </c>
      <c r="I49" s="23">
        <f>Temperature!E49</f>
        <v>17</v>
      </c>
      <c r="J49" s="23">
        <f>Temperature!F49</f>
        <v>22</v>
      </c>
      <c r="K49" s="23">
        <f>Temperature!G49</f>
        <v>19</v>
      </c>
      <c r="L49" s="23" t="str">
        <f>Temperature!H49</f>
        <v/>
      </c>
      <c r="M49" s="23">
        <f>Temperature!I49</f>
        <v>22</v>
      </c>
      <c r="N49" s="23" t="str">
        <f>Temperature!J49</f>
        <v/>
      </c>
      <c r="O49" s="23">
        <f>Temperature!K49</f>
        <v>25</v>
      </c>
      <c r="P49" s="23">
        <f>Temperature!L49</f>
        <v>23</v>
      </c>
      <c r="Q49" s="23" t="str">
        <f>Temperature!M49</f>
        <v/>
      </c>
      <c r="R49" s="23">
        <f>Temperature!N49</f>
        <v>25</v>
      </c>
      <c r="S49" s="23" t="str">
        <f>Temperature!O49</f>
        <v/>
      </c>
      <c r="T49" s="23" t="str">
        <f>Temperature!P49</f>
        <v/>
      </c>
      <c r="U49" s="23" t="str">
        <f>Temperature!Q49</f>
        <v/>
      </c>
      <c r="V49" t="str">
        <f>'E. coli'!S49</f>
        <v>Poor</v>
      </c>
      <c r="W49" s="2">
        <f>'E. coli'!B49</f>
        <v>224.83751926671269</v>
      </c>
      <c r="X49" s="23">
        <f>'E. coli'!C49</f>
        <v>137.9</v>
      </c>
      <c r="Y49" s="23">
        <f>'E. coli'!D49</f>
        <v>85.7</v>
      </c>
      <c r="Z49" s="23">
        <f>'E. coli'!E49</f>
        <v>2500</v>
      </c>
      <c r="AA49" s="23">
        <f>'E. coli'!F49</f>
        <v>261.3</v>
      </c>
      <c r="AB49" s="23">
        <f>'E. coli'!G49</f>
        <v>2419.6</v>
      </c>
      <c r="AC49" s="23" t="str">
        <f>'E. coli'!H49</f>
        <v/>
      </c>
      <c r="AD49" s="23">
        <f>'E. coli'!I49</f>
        <v>190.4</v>
      </c>
      <c r="AE49" s="23" t="str">
        <f>'E. coli'!J49</f>
        <v/>
      </c>
      <c r="AF49" s="23">
        <f>'E. coli'!K49</f>
        <v>90.9</v>
      </c>
      <c r="AG49" s="23" t="str">
        <f>'E. coli'!L49</f>
        <v/>
      </c>
      <c r="AH49" s="23" t="str">
        <f>'E. coli'!M49</f>
        <v/>
      </c>
      <c r="AI49" s="23">
        <f>'E. coli'!N49</f>
        <v>20.2</v>
      </c>
      <c r="AJ49" s="23" t="str">
        <f>'E. coli'!O49</f>
        <v/>
      </c>
      <c r="AK49" s="23" t="str">
        <f>'E. coli'!P49</f>
        <v/>
      </c>
      <c r="AL49" s="23" t="str">
        <f>'E. coli'!Q49</f>
        <v/>
      </c>
      <c r="AM49" t="str">
        <f>Turbidity!T49</f>
        <v>Good</v>
      </c>
      <c r="AN49" s="2">
        <f>Turbidity!B49</f>
        <v>7.45</v>
      </c>
      <c r="AO49" s="23">
        <f>Turbidity!C49</f>
        <v>7.37</v>
      </c>
      <c r="AP49" s="23">
        <f>Turbidity!D49</f>
        <v>7.5</v>
      </c>
      <c r="AQ49" s="23">
        <f>Turbidity!E49</f>
        <v>11.7</v>
      </c>
      <c r="AR49" s="23">
        <f>Turbidity!F49</f>
        <v>9.8000000000000007</v>
      </c>
      <c r="AS49" s="23">
        <f>Turbidity!G49</f>
        <v>15.6</v>
      </c>
      <c r="AT49" s="23" t="str">
        <f>Turbidity!H49</f>
        <v/>
      </c>
      <c r="AU49" s="23">
        <f>Turbidity!I49</f>
        <v>2.74</v>
      </c>
      <c r="AV49" s="23" t="str">
        <f>Turbidity!J49</f>
        <v/>
      </c>
      <c r="AW49" s="23">
        <f>Turbidity!K49</f>
        <v>2.66</v>
      </c>
      <c r="AX49" s="23" t="str">
        <f>Turbidity!L49</f>
        <v/>
      </c>
      <c r="AY49" s="23" t="str">
        <f>Turbidity!M49</f>
        <v/>
      </c>
      <c r="AZ49" s="23">
        <f>Turbidity!N49</f>
        <v>2.23</v>
      </c>
      <c r="BA49" s="23" t="str">
        <f>Turbidity!O49</f>
        <v/>
      </c>
      <c r="BB49" s="23" t="str">
        <f>Turbidity!P49</f>
        <v/>
      </c>
      <c r="BC49" s="23" t="str">
        <f>Turbidity!Q49</f>
        <v/>
      </c>
      <c r="BD49" t="str">
        <f>Chloride!T49</f>
        <v>Poor</v>
      </c>
      <c r="BE49" s="2">
        <f>Chloride!B49</f>
        <v>356.91692499999999</v>
      </c>
      <c r="BF49" s="23">
        <f>Chloride!C49</f>
        <v>285.06509999999997</v>
      </c>
      <c r="BG49" s="23">
        <f>Chloride!D49</f>
        <v>266.59339999999997</v>
      </c>
      <c r="BH49" s="23">
        <f>Chloride!E49</f>
        <v>205.95359999999999</v>
      </c>
      <c r="BI49" s="23">
        <f>Chloride!F49</f>
        <v>333.42939999999999</v>
      </c>
      <c r="BJ49" s="23">
        <f>Chloride!G49</f>
        <v>235.5616</v>
      </c>
      <c r="BK49" s="23" t="str">
        <f>Chloride!H49</f>
        <v/>
      </c>
      <c r="BL49" s="23">
        <f>Chloride!I49</f>
        <v>496.27379999999999</v>
      </c>
      <c r="BM49" s="23" t="str">
        <f>Chloride!J49</f>
        <v/>
      </c>
      <c r="BN49" s="23">
        <f>Chloride!K49</f>
        <v>430.37920000000003</v>
      </c>
      <c r="BO49" s="23" t="str">
        <f>Chloride!L49</f>
        <v/>
      </c>
      <c r="BP49" s="23" t="str">
        <f>Chloride!M49</f>
        <v/>
      </c>
      <c r="BQ49" s="23">
        <f>Chloride!N49</f>
        <v>602.07929999999999</v>
      </c>
      <c r="BR49" s="23" t="str">
        <f>Chloride!O49</f>
        <v/>
      </c>
      <c r="BS49" s="23" t="str">
        <f>Chloride!P49</f>
        <v/>
      </c>
      <c r="BT49" s="23" t="str">
        <f>Chloride!Q49</f>
        <v/>
      </c>
      <c r="BU49" t="str">
        <f>Phosphate!T49</f>
        <v>Poor</v>
      </c>
      <c r="BV49" s="2">
        <f>Phosphate!B49</f>
        <v>0.11597</v>
      </c>
      <c r="BW49" s="23">
        <f>Phosphate!C49</f>
        <v>0.13284000000000001</v>
      </c>
      <c r="BX49" s="23">
        <f>Phosphate!D49</f>
        <v>0.12712999999999999</v>
      </c>
      <c r="BY49" s="23">
        <f>Phosphate!E49</f>
        <v>6.2309999999999997E-2</v>
      </c>
      <c r="BZ49" s="23">
        <f>Phosphate!F49</f>
        <v>6.2820000000000001E-2</v>
      </c>
      <c r="CA49" s="23">
        <f>Phosphate!G49</f>
        <v>3.8809999999999997E-2</v>
      </c>
      <c r="CB49" s="23" t="str">
        <f>Phosphate!H49</f>
        <v/>
      </c>
      <c r="CC49" s="23">
        <f>Phosphate!I49</f>
        <v>0.18579999999999999</v>
      </c>
      <c r="CD49" s="23" t="str">
        <f>Phosphate!J49</f>
        <v/>
      </c>
      <c r="CE49" s="23">
        <f>Phosphate!K49</f>
        <v>0.16727</v>
      </c>
      <c r="CF49" s="23" t="str">
        <f>Phosphate!L49</f>
        <v/>
      </c>
      <c r="CG49" s="23" t="str">
        <f>Phosphate!M49</f>
        <v/>
      </c>
      <c r="CH49" s="23">
        <f>Phosphate!N49</f>
        <v>0.15078</v>
      </c>
      <c r="CI49" s="23" t="str">
        <f>Phosphate!O49</f>
        <v/>
      </c>
      <c r="CJ49" s="23" t="str">
        <f>Phosphate!P49</f>
        <v/>
      </c>
      <c r="CK49" s="23" t="str">
        <f>Phosphate!Q49</f>
        <v/>
      </c>
      <c r="CL49" t="str">
        <f>Nitrate!T49</f>
        <v>Excellent</v>
      </c>
      <c r="CM49" s="2">
        <f>Nitrate!B49</f>
        <v>0.45598068624999999</v>
      </c>
      <c r="CN49" s="23">
        <f>Nitrate!C49</f>
        <v>0.41960574</v>
      </c>
      <c r="CO49" s="23">
        <f>Nitrate!D49</f>
        <v>0.47400751000000002</v>
      </c>
      <c r="CP49" s="23">
        <f>Nitrate!E49</f>
        <v>0.31238516000000005</v>
      </c>
      <c r="CQ49" s="23">
        <f>Nitrate!F49</f>
        <v>0.79014898999999994</v>
      </c>
      <c r="CR49" s="23">
        <f>Nitrate!G49</f>
        <v>0.19884218000000001</v>
      </c>
      <c r="CS49" s="23" t="str">
        <f>Nitrate!H49</f>
        <v/>
      </c>
      <c r="CT49" s="23">
        <f>Nitrate!I49</f>
        <v>0.84629986999999995</v>
      </c>
      <c r="CU49" s="23" t="str">
        <f>Nitrate!J49</f>
        <v/>
      </c>
      <c r="CV49" s="23">
        <f>Nitrate!K49</f>
        <v>0.29684003000000003</v>
      </c>
      <c r="CW49" s="23" t="str">
        <f>Nitrate!L49</f>
        <v/>
      </c>
      <c r="CX49" s="23" t="str">
        <f>Nitrate!M49</f>
        <v/>
      </c>
      <c r="CY49" s="23">
        <f>Nitrate!N49</f>
        <v>0.30971601000000004</v>
      </c>
      <c r="CZ49" s="23" t="str">
        <f>Nitrate!O49</f>
        <v/>
      </c>
      <c r="DA49" s="23" t="str">
        <f>Nitrate!P49</f>
        <v/>
      </c>
      <c r="DB49" s="23" t="str">
        <f>Nitrate!Q49</f>
        <v/>
      </c>
      <c r="DC49" s="2" t="str">
        <f>Phycocyanin!R49</f>
        <v/>
      </c>
      <c r="DD49" s="27" t="str">
        <f>Phycocyanin!$B49</f>
        <v/>
      </c>
      <c r="DE49" s="23" t="str">
        <f>Phycocyanin!C49</f>
        <v/>
      </c>
      <c r="DF49" s="23" t="str">
        <f>Phycocyanin!D49</f>
        <v/>
      </c>
      <c r="DG49" s="23" t="str">
        <f>Phycocyanin!E49</f>
        <v/>
      </c>
      <c r="DH49" s="23" t="str">
        <f>Phycocyanin!F49</f>
        <v/>
      </c>
      <c r="DI49" s="23" t="str">
        <f>Phycocyanin!G49</f>
        <v/>
      </c>
      <c r="DJ49" s="23" t="str">
        <f>Phycocyanin!H49</f>
        <v/>
      </c>
      <c r="DK49" s="23" t="str">
        <f>Phycocyanin!I49</f>
        <v/>
      </c>
      <c r="DL49" s="23" t="str">
        <f>Phycocyanin!J49</f>
        <v/>
      </c>
      <c r="DM49" s="23" t="str">
        <f>Phycocyanin!K49</f>
        <v/>
      </c>
      <c r="DN49" s="23" t="str">
        <f>Phycocyanin!L49</f>
        <v/>
      </c>
      <c r="DO49" s="23" t="str">
        <f>Phycocyanin!M49</f>
        <v/>
      </c>
      <c r="DP49" s="23" t="str">
        <f>Phycocyanin!N49</f>
        <v/>
      </c>
      <c r="DQ49" s="23" t="str">
        <f>Phycocyanin!O49</f>
        <v/>
      </c>
      <c r="DR49" s="23" t="str">
        <f>Phycocyanin!P49</f>
        <v/>
      </c>
      <c r="DS49" s="23" t="str">
        <f>Phycocyanin!Q49</f>
        <v/>
      </c>
      <c r="DT49" s="19" t="str">
        <f>TRIM(_xlfn.XLOOKUP(A49, '[1]Site_GPS-Coordinates'!$A:$A, '[1]Site_GPS-Coordinates'!$B:$B))</f>
        <v>40.34053</v>
      </c>
      <c r="DU49" t="str">
        <f>TRIM(_xlfn.XLOOKUP(A49, '[1]Site_GPS-Coordinates'!$A:$A, '[1]Site_GPS-Coordinates'!$C:$C))</f>
        <v>-74.74313</v>
      </c>
    </row>
    <row r="50" spans="1:125">
      <c r="A50" s="3" t="s">
        <v>53</v>
      </c>
      <c r="B50" t="s">
        <v>293</v>
      </c>
      <c r="C50" s="27" t="str" cm="1">
        <f t="array" ref="C50">IFERROR(MAX(_xlfn._xlws.FILTER([1]SURVEY123!$J:$J,[1]SURVEY123!$L:$L=A50)),"NA")</f>
        <v>NA</v>
      </c>
      <c r="D50">
        <f t="shared" si="1"/>
        <v>0</v>
      </c>
      <c r="E50" t="str">
        <f>Temperature!T50</f>
        <v>NA</v>
      </c>
      <c r="F50" t="str">
        <f>Temperature!B50</f>
        <v/>
      </c>
      <c r="G50" s="23" t="str">
        <f>Temperature!C50</f>
        <v/>
      </c>
      <c r="H50" s="23" t="str">
        <f>Temperature!D50</f>
        <v/>
      </c>
      <c r="I50" s="23" t="str">
        <f>Temperature!E50</f>
        <v/>
      </c>
      <c r="J50" s="23" t="str">
        <f>Temperature!F50</f>
        <v/>
      </c>
      <c r="K50" s="23" t="str">
        <f>Temperature!G50</f>
        <v/>
      </c>
      <c r="L50" s="23" t="str">
        <f>Temperature!H50</f>
        <v/>
      </c>
      <c r="M50" s="23" t="str">
        <f>Temperature!I50</f>
        <v/>
      </c>
      <c r="N50" s="23" t="str">
        <f>Temperature!J50</f>
        <v/>
      </c>
      <c r="O50" s="23" t="str">
        <f>Temperature!K50</f>
        <v/>
      </c>
      <c r="P50" s="23" t="str">
        <f>Temperature!L50</f>
        <v/>
      </c>
      <c r="Q50" s="23" t="str">
        <f>Temperature!M50</f>
        <v/>
      </c>
      <c r="R50" s="23" t="str">
        <f>Temperature!N50</f>
        <v/>
      </c>
      <c r="S50" s="23" t="str">
        <f>Temperature!O50</f>
        <v/>
      </c>
      <c r="T50" s="23" t="str">
        <f>Temperature!P50</f>
        <v/>
      </c>
      <c r="U50" s="23" t="str">
        <f>Temperature!Q50</f>
        <v/>
      </c>
      <c r="V50" t="str">
        <f>'E. coli'!S50</f>
        <v>NA</v>
      </c>
      <c r="W50" s="2" t="str">
        <f>'E. coli'!B50</f>
        <v/>
      </c>
      <c r="X50" s="23" t="str">
        <f>'E. coli'!C50</f>
        <v/>
      </c>
      <c r="Y50" s="23" t="str">
        <f>'E. coli'!D50</f>
        <v/>
      </c>
      <c r="Z50" s="23" t="str">
        <f>'E. coli'!E50</f>
        <v/>
      </c>
      <c r="AA50" s="23" t="str">
        <f>'E. coli'!F50</f>
        <v/>
      </c>
      <c r="AB50" s="23" t="str">
        <f>'E. coli'!G50</f>
        <v/>
      </c>
      <c r="AC50" s="23" t="str">
        <f>'E. coli'!H50</f>
        <v/>
      </c>
      <c r="AD50" s="23" t="str">
        <f>'E. coli'!I50</f>
        <v/>
      </c>
      <c r="AE50" s="23" t="str">
        <f>'E. coli'!J50</f>
        <v/>
      </c>
      <c r="AF50" s="23" t="str">
        <f>'E. coli'!K50</f>
        <v/>
      </c>
      <c r="AG50" s="23" t="str">
        <f>'E. coli'!L50</f>
        <v/>
      </c>
      <c r="AH50" s="23" t="str">
        <f>'E. coli'!M50</f>
        <v/>
      </c>
      <c r="AI50" s="23" t="str">
        <f>'E. coli'!N50</f>
        <v/>
      </c>
      <c r="AJ50" s="23" t="str">
        <f>'E. coli'!O50</f>
        <v/>
      </c>
      <c r="AK50" s="23" t="str">
        <f>'E. coli'!P50</f>
        <v/>
      </c>
      <c r="AL50" s="23" t="str">
        <f>'E. coli'!Q50</f>
        <v/>
      </c>
      <c r="AM50" t="str">
        <f>Turbidity!T50</f>
        <v>NA</v>
      </c>
      <c r="AN50" s="2" t="str">
        <f>Turbidity!B50</f>
        <v/>
      </c>
      <c r="AO50" s="23" t="str">
        <f>Turbidity!C50</f>
        <v/>
      </c>
      <c r="AP50" s="23" t="str">
        <f>Turbidity!D50</f>
        <v/>
      </c>
      <c r="AQ50" s="23" t="str">
        <f>Turbidity!E50</f>
        <v/>
      </c>
      <c r="AR50" s="23" t="str">
        <f>Turbidity!F50</f>
        <v/>
      </c>
      <c r="AS50" s="23" t="str">
        <f>Turbidity!G50</f>
        <v/>
      </c>
      <c r="AT50" s="23" t="str">
        <f>Turbidity!H50</f>
        <v/>
      </c>
      <c r="AU50" s="23" t="str">
        <f>Turbidity!I50</f>
        <v/>
      </c>
      <c r="AV50" s="23" t="str">
        <f>Turbidity!J50</f>
        <v/>
      </c>
      <c r="AW50" s="23" t="str">
        <f>Turbidity!K50</f>
        <v/>
      </c>
      <c r="AX50" s="23" t="str">
        <f>Turbidity!L50</f>
        <v/>
      </c>
      <c r="AY50" s="23" t="str">
        <f>Turbidity!M50</f>
        <v/>
      </c>
      <c r="AZ50" s="23" t="str">
        <f>Turbidity!N50</f>
        <v/>
      </c>
      <c r="BA50" s="23" t="str">
        <f>Turbidity!O50</f>
        <v/>
      </c>
      <c r="BB50" s="23" t="str">
        <f>Turbidity!P50</f>
        <v/>
      </c>
      <c r="BC50" s="23" t="str">
        <f>Turbidity!Q50</f>
        <v/>
      </c>
      <c r="BD50" t="str">
        <f>Chloride!T50</f>
        <v>NA</v>
      </c>
      <c r="BE50" s="2" t="str">
        <f>Chloride!B50</f>
        <v/>
      </c>
      <c r="BF50" s="23" t="str">
        <f>Chloride!C50</f>
        <v/>
      </c>
      <c r="BG50" s="23" t="str">
        <f>Chloride!D50</f>
        <v/>
      </c>
      <c r="BH50" s="23" t="str">
        <f>Chloride!E50</f>
        <v/>
      </c>
      <c r="BI50" s="23" t="str">
        <f>Chloride!F50</f>
        <v/>
      </c>
      <c r="BJ50" s="23" t="str">
        <f>Chloride!G50</f>
        <v/>
      </c>
      <c r="BK50" s="23" t="str">
        <f>Chloride!H50</f>
        <v/>
      </c>
      <c r="BL50" s="23" t="str">
        <f>Chloride!I50</f>
        <v/>
      </c>
      <c r="BM50" s="23" t="str">
        <f>Chloride!J50</f>
        <v/>
      </c>
      <c r="BN50" s="23" t="str">
        <f>Chloride!K50</f>
        <v/>
      </c>
      <c r="BO50" s="23" t="str">
        <f>Chloride!L50</f>
        <v/>
      </c>
      <c r="BP50" s="23" t="str">
        <f>Chloride!M50</f>
        <v/>
      </c>
      <c r="BQ50" s="23" t="str">
        <f>Chloride!N50</f>
        <v/>
      </c>
      <c r="BR50" s="23" t="str">
        <f>Chloride!O50</f>
        <v/>
      </c>
      <c r="BS50" s="23" t="str">
        <f>Chloride!P50</f>
        <v/>
      </c>
      <c r="BT50" s="23" t="str">
        <f>Chloride!Q50</f>
        <v/>
      </c>
      <c r="BU50" t="str">
        <f>Phosphate!T50</f>
        <v>NA</v>
      </c>
      <c r="BV50" s="2" t="str">
        <f>Phosphate!B50</f>
        <v/>
      </c>
      <c r="BW50" s="23" t="str">
        <f>Phosphate!C50</f>
        <v/>
      </c>
      <c r="BX50" s="23" t="str">
        <f>Phosphate!D50</f>
        <v/>
      </c>
      <c r="BY50" s="23" t="str">
        <f>Phosphate!E50</f>
        <v/>
      </c>
      <c r="BZ50" s="23" t="str">
        <f>Phosphate!F50</f>
        <v/>
      </c>
      <c r="CA50" s="23" t="str">
        <f>Phosphate!G50</f>
        <v/>
      </c>
      <c r="CB50" s="23" t="str">
        <f>Phosphate!H50</f>
        <v/>
      </c>
      <c r="CC50" s="23" t="str">
        <f>Phosphate!I50</f>
        <v/>
      </c>
      <c r="CD50" s="23" t="str">
        <f>Phosphate!J50</f>
        <v/>
      </c>
      <c r="CE50" s="23" t="str">
        <f>Phosphate!K50</f>
        <v/>
      </c>
      <c r="CF50" s="23" t="str">
        <f>Phosphate!L50</f>
        <v/>
      </c>
      <c r="CG50" s="23" t="str">
        <f>Phosphate!M50</f>
        <v/>
      </c>
      <c r="CH50" s="23" t="str">
        <f>Phosphate!N50</f>
        <v/>
      </c>
      <c r="CI50" s="23" t="str">
        <f>Phosphate!O50</f>
        <v/>
      </c>
      <c r="CJ50" s="23" t="str">
        <f>Phosphate!P50</f>
        <v/>
      </c>
      <c r="CK50" s="23" t="str">
        <f>Phosphate!Q50</f>
        <v/>
      </c>
      <c r="CL50" t="str">
        <f>Nitrate!T50</f>
        <v>NA</v>
      </c>
      <c r="CM50" s="2" t="str">
        <f>Nitrate!B50</f>
        <v/>
      </c>
      <c r="CN50" s="23" t="str">
        <f>Nitrate!C50</f>
        <v/>
      </c>
      <c r="CO50" s="23" t="str">
        <f>Nitrate!D50</f>
        <v/>
      </c>
      <c r="CP50" s="23" t="str">
        <f>Nitrate!E50</f>
        <v/>
      </c>
      <c r="CQ50" s="23" t="str">
        <f>Nitrate!F50</f>
        <v/>
      </c>
      <c r="CR50" s="23" t="str">
        <f>Nitrate!G50</f>
        <v/>
      </c>
      <c r="CS50" s="23" t="str">
        <f>Nitrate!H50</f>
        <v/>
      </c>
      <c r="CT50" s="23" t="str">
        <f>Nitrate!I50</f>
        <v/>
      </c>
      <c r="CU50" s="23" t="str">
        <f>Nitrate!J50</f>
        <v/>
      </c>
      <c r="CV50" s="23" t="str">
        <f>Nitrate!K50</f>
        <v/>
      </c>
      <c r="CW50" s="23" t="str">
        <f>Nitrate!L50</f>
        <v/>
      </c>
      <c r="CX50" s="23" t="str">
        <f>Nitrate!M50</f>
        <v/>
      </c>
      <c r="CY50" s="23" t="str">
        <f>Nitrate!N50</f>
        <v/>
      </c>
      <c r="CZ50" s="23" t="str">
        <f>Nitrate!O50</f>
        <v/>
      </c>
      <c r="DA50" s="23" t="str">
        <f>Nitrate!P50</f>
        <v/>
      </c>
      <c r="DB50" s="23" t="str">
        <f>Nitrate!Q50</f>
        <v/>
      </c>
      <c r="DC50" s="2" t="str">
        <f>Phycocyanin!R50</f>
        <v/>
      </c>
      <c r="DD50" s="27">
        <f>Phycocyanin!$B50</f>
        <v>45875</v>
      </c>
      <c r="DE50" s="23" t="str">
        <f>Phycocyanin!C50</f>
        <v/>
      </c>
      <c r="DF50" s="23" t="str">
        <f>Phycocyanin!D50</f>
        <v/>
      </c>
      <c r="DG50" s="23" t="str">
        <f>Phycocyanin!E50</f>
        <v/>
      </c>
      <c r="DH50" s="23">
        <f>Phycocyanin!F50</f>
        <v>199</v>
      </c>
      <c r="DI50" s="23">
        <f>Phycocyanin!G50</f>
        <v>100</v>
      </c>
      <c r="DJ50" s="23">
        <f>Phycocyanin!H50</f>
        <v>199</v>
      </c>
      <c r="DK50" s="23">
        <f>Phycocyanin!I50</f>
        <v>3</v>
      </c>
      <c r="DL50" s="23">
        <f>Phycocyanin!J50</f>
        <v>18</v>
      </c>
      <c r="DM50" s="23">
        <f>Phycocyanin!K50</f>
        <v>6</v>
      </c>
      <c r="DN50" s="23">
        <f>Phycocyanin!L50</f>
        <v>2</v>
      </c>
      <c r="DO50" s="23">
        <f>Phycocyanin!M50</f>
        <v>8</v>
      </c>
      <c r="DP50" s="23">
        <f>Phycocyanin!N50</f>
        <v>4</v>
      </c>
      <c r="DQ50" s="23" t="str">
        <f>Phycocyanin!O50</f>
        <v/>
      </c>
      <c r="DR50" s="23" t="str">
        <f>Phycocyanin!P50</f>
        <v/>
      </c>
      <c r="DS50" s="23" t="str">
        <f>Phycocyanin!Q50</f>
        <v/>
      </c>
      <c r="DT50" s="19" t="str">
        <f>TRIM(_xlfn.XLOOKUP(A50, '[1]Site_GPS-Coordinates'!$A:$A, '[1]Site_GPS-Coordinates'!$B:$B))</f>
        <v>40.357432</v>
      </c>
      <c r="DU50" t="str">
        <f>TRIM(_xlfn.XLOOKUP(A50, '[1]Site_GPS-Coordinates'!$A:$A, '[1]Site_GPS-Coordinates'!$C:$C))</f>
        <v>-74.765581</v>
      </c>
    </row>
    <row r="51" spans="1:125">
      <c r="A51" s="3" t="s">
        <v>54</v>
      </c>
      <c r="B51" t="s">
        <v>293</v>
      </c>
      <c r="C51" s="27" t="str" cm="1">
        <f t="array" ref="C51">IFERROR(MAX(_xlfn._xlws.FILTER([1]SURVEY123!$J:$J,[1]SURVEY123!$L:$L=A51)),"NA")</f>
        <v>NA</v>
      </c>
      <c r="D51">
        <f t="shared" si="1"/>
        <v>0</v>
      </c>
      <c r="E51" t="str">
        <f>Temperature!T51</f>
        <v>NA</v>
      </c>
      <c r="F51" t="str">
        <f>Temperature!B51</f>
        <v/>
      </c>
      <c r="G51" s="23" t="str">
        <f>Temperature!C51</f>
        <v/>
      </c>
      <c r="H51" s="23" t="str">
        <f>Temperature!D51</f>
        <v/>
      </c>
      <c r="I51" s="23" t="str">
        <f>Temperature!E51</f>
        <v/>
      </c>
      <c r="J51" s="23" t="str">
        <f>Temperature!F51</f>
        <v/>
      </c>
      <c r="K51" s="23" t="str">
        <f>Temperature!G51</f>
        <v/>
      </c>
      <c r="L51" s="23" t="str">
        <f>Temperature!H51</f>
        <v/>
      </c>
      <c r="M51" s="23" t="str">
        <f>Temperature!I51</f>
        <v/>
      </c>
      <c r="N51" s="23" t="str">
        <f>Temperature!J51</f>
        <v/>
      </c>
      <c r="O51" s="23" t="str">
        <f>Temperature!K51</f>
        <v/>
      </c>
      <c r="P51" s="23" t="str">
        <f>Temperature!L51</f>
        <v/>
      </c>
      <c r="Q51" s="23" t="str">
        <f>Temperature!M51</f>
        <v/>
      </c>
      <c r="R51" s="23" t="str">
        <f>Temperature!N51</f>
        <v/>
      </c>
      <c r="S51" s="23" t="str">
        <f>Temperature!O51</f>
        <v/>
      </c>
      <c r="T51" s="23" t="str">
        <f>Temperature!P51</f>
        <v/>
      </c>
      <c r="U51" s="23" t="str">
        <f>Temperature!Q51</f>
        <v/>
      </c>
      <c r="V51" t="str">
        <f>'E. coli'!S51</f>
        <v>NA</v>
      </c>
      <c r="W51" s="2" t="str">
        <f>'E. coli'!B51</f>
        <v/>
      </c>
      <c r="X51" s="23" t="str">
        <f>'E. coli'!C51</f>
        <v/>
      </c>
      <c r="Y51" s="23" t="str">
        <f>'E. coli'!D51</f>
        <v/>
      </c>
      <c r="Z51" s="23" t="str">
        <f>'E. coli'!E51</f>
        <v/>
      </c>
      <c r="AA51" s="23" t="str">
        <f>'E. coli'!F51</f>
        <v/>
      </c>
      <c r="AB51" s="23" t="str">
        <f>'E. coli'!G51</f>
        <v/>
      </c>
      <c r="AC51" s="23" t="str">
        <f>'E. coli'!H51</f>
        <v/>
      </c>
      <c r="AD51" s="23" t="str">
        <f>'E. coli'!I51</f>
        <v/>
      </c>
      <c r="AE51" s="23" t="str">
        <f>'E. coli'!J51</f>
        <v/>
      </c>
      <c r="AF51" s="23" t="str">
        <f>'E. coli'!K51</f>
        <v/>
      </c>
      <c r="AG51" s="23" t="str">
        <f>'E. coli'!L51</f>
        <v/>
      </c>
      <c r="AH51" s="23" t="str">
        <f>'E. coli'!M51</f>
        <v/>
      </c>
      <c r="AI51" s="23" t="str">
        <f>'E. coli'!N51</f>
        <v/>
      </c>
      <c r="AJ51" s="23" t="str">
        <f>'E. coli'!O51</f>
        <v/>
      </c>
      <c r="AK51" s="23" t="str">
        <f>'E. coli'!P51</f>
        <v/>
      </c>
      <c r="AL51" s="23" t="str">
        <f>'E. coli'!Q51</f>
        <v/>
      </c>
      <c r="AM51" t="str">
        <f>Turbidity!T51</f>
        <v>NA</v>
      </c>
      <c r="AN51" s="2" t="str">
        <f>Turbidity!B51</f>
        <v/>
      </c>
      <c r="AO51" s="23" t="str">
        <f>Turbidity!C51</f>
        <v/>
      </c>
      <c r="AP51" s="23" t="str">
        <f>Turbidity!D51</f>
        <v/>
      </c>
      <c r="AQ51" s="23" t="str">
        <f>Turbidity!E51</f>
        <v/>
      </c>
      <c r="AR51" s="23" t="str">
        <f>Turbidity!F51</f>
        <v/>
      </c>
      <c r="AS51" s="23" t="str">
        <f>Turbidity!G51</f>
        <v/>
      </c>
      <c r="AT51" s="23" t="str">
        <f>Turbidity!H51</f>
        <v/>
      </c>
      <c r="AU51" s="23" t="str">
        <f>Turbidity!I51</f>
        <v/>
      </c>
      <c r="AV51" s="23" t="str">
        <f>Turbidity!J51</f>
        <v/>
      </c>
      <c r="AW51" s="23" t="str">
        <f>Turbidity!K51</f>
        <v/>
      </c>
      <c r="AX51" s="23" t="str">
        <f>Turbidity!L51</f>
        <v/>
      </c>
      <c r="AY51" s="23" t="str">
        <f>Turbidity!M51</f>
        <v/>
      </c>
      <c r="AZ51" s="23" t="str">
        <f>Turbidity!N51</f>
        <v/>
      </c>
      <c r="BA51" s="23" t="str">
        <f>Turbidity!O51</f>
        <v/>
      </c>
      <c r="BB51" s="23" t="str">
        <f>Turbidity!P51</f>
        <v/>
      </c>
      <c r="BC51" s="23" t="str">
        <f>Turbidity!Q51</f>
        <v/>
      </c>
      <c r="BD51" t="str">
        <f>Chloride!T51</f>
        <v>NA</v>
      </c>
      <c r="BE51" s="2" t="str">
        <f>Chloride!B51</f>
        <v/>
      </c>
      <c r="BF51" s="23" t="str">
        <f>Chloride!C51</f>
        <v/>
      </c>
      <c r="BG51" s="23" t="str">
        <f>Chloride!D51</f>
        <v/>
      </c>
      <c r="BH51" s="23" t="str">
        <f>Chloride!E51</f>
        <v/>
      </c>
      <c r="BI51" s="23" t="str">
        <f>Chloride!F51</f>
        <v/>
      </c>
      <c r="BJ51" s="23" t="str">
        <f>Chloride!G51</f>
        <v/>
      </c>
      <c r="BK51" s="23" t="str">
        <f>Chloride!H51</f>
        <v/>
      </c>
      <c r="BL51" s="23" t="str">
        <f>Chloride!I51</f>
        <v/>
      </c>
      <c r="BM51" s="23" t="str">
        <f>Chloride!J51</f>
        <v/>
      </c>
      <c r="BN51" s="23" t="str">
        <f>Chloride!K51</f>
        <v/>
      </c>
      <c r="BO51" s="23" t="str">
        <f>Chloride!L51</f>
        <v/>
      </c>
      <c r="BP51" s="23" t="str">
        <f>Chloride!M51</f>
        <v/>
      </c>
      <c r="BQ51" s="23" t="str">
        <f>Chloride!N51</f>
        <v/>
      </c>
      <c r="BR51" s="23" t="str">
        <f>Chloride!O51</f>
        <v/>
      </c>
      <c r="BS51" s="23" t="str">
        <f>Chloride!P51</f>
        <v/>
      </c>
      <c r="BT51" s="23" t="str">
        <f>Chloride!Q51</f>
        <v/>
      </c>
      <c r="BU51" t="str">
        <f>Phosphate!T51</f>
        <v>NA</v>
      </c>
      <c r="BV51" s="2" t="str">
        <f>Phosphate!B51</f>
        <v/>
      </c>
      <c r="BW51" s="23" t="str">
        <f>Phosphate!C51</f>
        <v/>
      </c>
      <c r="BX51" s="23" t="str">
        <f>Phosphate!D51</f>
        <v/>
      </c>
      <c r="BY51" s="23" t="str">
        <f>Phosphate!E51</f>
        <v/>
      </c>
      <c r="BZ51" s="23" t="str">
        <f>Phosphate!F51</f>
        <v/>
      </c>
      <c r="CA51" s="23" t="str">
        <f>Phosphate!G51</f>
        <v/>
      </c>
      <c r="CB51" s="23" t="str">
        <f>Phosphate!H51</f>
        <v/>
      </c>
      <c r="CC51" s="23" t="str">
        <f>Phosphate!I51</f>
        <v/>
      </c>
      <c r="CD51" s="23" t="str">
        <f>Phosphate!J51</f>
        <v/>
      </c>
      <c r="CE51" s="23" t="str">
        <f>Phosphate!K51</f>
        <v/>
      </c>
      <c r="CF51" s="23" t="str">
        <f>Phosphate!L51</f>
        <v/>
      </c>
      <c r="CG51" s="23" t="str">
        <f>Phosphate!M51</f>
        <v/>
      </c>
      <c r="CH51" s="23" t="str">
        <f>Phosphate!N51</f>
        <v/>
      </c>
      <c r="CI51" s="23" t="str">
        <f>Phosphate!O51</f>
        <v/>
      </c>
      <c r="CJ51" s="23" t="str">
        <f>Phosphate!P51</f>
        <v/>
      </c>
      <c r="CK51" s="23" t="str">
        <f>Phosphate!Q51</f>
        <v/>
      </c>
      <c r="CL51" t="str">
        <f>Nitrate!T51</f>
        <v>NA</v>
      </c>
      <c r="CM51" s="2" t="str">
        <f>Nitrate!B51</f>
        <v/>
      </c>
      <c r="CN51" s="23" t="str">
        <f>Nitrate!C51</f>
        <v/>
      </c>
      <c r="CO51" s="23" t="str">
        <f>Nitrate!D51</f>
        <v/>
      </c>
      <c r="CP51" s="23" t="str">
        <f>Nitrate!E51</f>
        <v/>
      </c>
      <c r="CQ51" s="23" t="str">
        <f>Nitrate!F51</f>
        <v/>
      </c>
      <c r="CR51" s="23" t="str">
        <f>Nitrate!G51</f>
        <v/>
      </c>
      <c r="CS51" s="23" t="str">
        <f>Nitrate!H51</f>
        <v/>
      </c>
      <c r="CT51" s="23" t="str">
        <f>Nitrate!I51</f>
        <v/>
      </c>
      <c r="CU51" s="23" t="str">
        <f>Nitrate!J51</f>
        <v/>
      </c>
      <c r="CV51" s="23" t="str">
        <f>Nitrate!K51</f>
        <v/>
      </c>
      <c r="CW51" s="23" t="str">
        <f>Nitrate!L51</f>
        <v/>
      </c>
      <c r="CX51" s="23" t="str">
        <f>Nitrate!M51</f>
        <v/>
      </c>
      <c r="CY51" s="23" t="str">
        <f>Nitrate!N51</f>
        <v/>
      </c>
      <c r="CZ51" s="23" t="str">
        <f>Nitrate!O51</f>
        <v/>
      </c>
      <c r="DA51" s="23" t="str">
        <f>Nitrate!P51</f>
        <v/>
      </c>
      <c r="DB51" s="23" t="str">
        <f>Nitrate!Q51</f>
        <v/>
      </c>
      <c r="DC51" s="2" t="str">
        <f>Phycocyanin!R51</f>
        <v/>
      </c>
      <c r="DD51" s="27">
        <f>Phycocyanin!$B51</f>
        <v>45875</v>
      </c>
      <c r="DE51" s="23" t="str">
        <f>Phycocyanin!C51</f>
        <v/>
      </c>
      <c r="DF51" s="23" t="str">
        <f>Phycocyanin!D51</f>
        <v/>
      </c>
      <c r="DG51" s="23" t="str">
        <f>Phycocyanin!E51</f>
        <v/>
      </c>
      <c r="DH51" s="23">
        <f>Phycocyanin!F51</f>
        <v>5</v>
      </c>
      <c r="DI51" s="23">
        <f>Phycocyanin!G51</f>
        <v>4</v>
      </c>
      <c r="DJ51" s="23" t="str">
        <f>Phycocyanin!H51</f>
        <v/>
      </c>
      <c r="DK51" s="23">
        <f>Phycocyanin!I51</f>
        <v>6</v>
      </c>
      <c r="DL51" s="23">
        <f>Phycocyanin!J51</f>
        <v>4</v>
      </c>
      <c r="DM51" s="23">
        <f>Phycocyanin!K51</f>
        <v>6</v>
      </c>
      <c r="DN51" s="23">
        <f>Phycocyanin!L51</f>
        <v>6</v>
      </c>
      <c r="DO51" s="23">
        <f>Phycocyanin!M51</f>
        <v>8</v>
      </c>
      <c r="DP51" s="23">
        <f>Phycocyanin!N51</f>
        <v>7</v>
      </c>
      <c r="DQ51" s="23" t="str">
        <f>Phycocyanin!O51</f>
        <v/>
      </c>
      <c r="DR51" s="23" t="str">
        <f>Phycocyanin!P51</f>
        <v/>
      </c>
      <c r="DS51" s="23" t="str">
        <f>Phycocyanin!Q51</f>
        <v/>
      </c>
      <c r="DT51" s="19" t="str">
        <f>TRIM(_xlfn.XLOOKUP(A51, '[1]Site_GPS-Coordinates'!$A:$A, '[1]Site_GPS-Coordinates'!$B:$B))</f>
        <v>40.361189</v>
      </c>
      <c r="DU51" t="str">
        <f>TRIM(_xlfn.XLOOKUP(A51, '[1]Site_GPS-Coordinates'!$A:$A, '[1]Site_GPS-Coordinates'!$C:$C))</f>
        <v>-74.767018</v>
      </c>
    </row>
    <row r="52" spans="1:125">
      <c r="A52" s="3" t="s">
        <v>55</v>
      </c>
      <c r="B52" t="s">
        <v>293</v>
      </c>
      <c r="C52" s="27" t="str" cm="1">
        <f t="array" ref="C52">IFERROR(MAX(_xlfn._xlws.FILTER([1]SURVEY123!$J:$J,[1]SURVEY123!$L:$L=A52)),"NA")</f>
        <v>NA</v>
      </c>
      <c r="D52">
        <f t="shared" si="1"/>
        <v>0</v>
      </c>
      <c r="E52" t="str">
        <f>Temperature!T52</f>
        <v>NA</v>
      </c>
      <c r="F52" t="str">
        <f>Temperature!B52</f>
        <v/>
      </c>
      <c r="G52" s="23" t="str">
        <f>Temperature!C52</f>
        <v/>
      </c>
      <c r="H52" s="23" t="str">
        <f>Temperature!D52</f>
        <v/>
      </c>
      <c r="I52" s="23" t="str">
        <f>Temperature!E52</f>
        <v/>
      </c>
      <c r="J52" s="23" t="str">
        <f>Temperature!F52</f>
        <v/>
      </c>
      <c r="K52" s="23" t="str">
        <f>Temperature!G52</f>
        <v/>
      </c>
      <c r="L52" s="23" t="str">
        <f>Temperature!H52</f>
        <v/>
      </c>
      <c r="M52" s="23" t="str">
        <f>Temperature!I52</f>
        <v/>
      </c>
      <c r="N52" s="23" t="str">
        <f>Temperature!J52</f>
        <v/>
      </c>
      <c r="O52" s="23" t="str">
        <f>Temperature!K52</f>
        <v/>
      </c>
      <c r="P52" s="23" t="str">
        <f>Temperature!L52</f>
        <v/>
      </c>
      <c r="Q52" s="23" t="str">
        <f>Temperature!M52</f>
        <v/>
      </c>
      <c r="R52" s="23" t="str">
        <f>Temperature!N52</f>
        <v/>
      </c>
      <c r="S52" s="23" t="str">
        <f>Temperature!O52</f>
        <v/>
      </c>
      <c r="T52" s="23" t="str">
        <f>Temperature!P52</f>
        <v/>
      </c>
      <c r="U52" s="23" t="str">
        <f>Temperature!Q52</f>
        <v/>
      </c>
      <c r="V52" t="str">
        <f>'E. coli'!S52</f>
        <v>NA</v>
      </c>
      <c r="W52" s="2" t="str">
        <f>'E. coli'!B52</f>
        <v/>
      </c>
      <c r="X52" s="23" t="str">
        <f>'E. coli'!C52</f>
        <v/>
      </c>
      <c r="Y52" s="23" t="str">
        <f>'E. coli'!D52</f>
        <v/>
      </c>
      <c r="Z52" s="23" t="str">
        <f>'E. coli'!E52</f>
        <v/>
      </c>
      <c r="AA52" s="23" t="str">
        <f>'E. coli'!F52</f>
        <v/>
      </c>
      <c r="AB52" s="23" t="str">
        <f>'E. coli'!G52</f>
        <v/>
      </c>
      <c r="AC52" s="23" t="str">
        <f>'E. coli'!H52</f>
        <v/>
      </c>
      <c r="AD52" s="23" t="str">
        <f>'E. coli'!I52</f>
        <v/>
      </c>
      <c r="AE52" s="23" t="str">
        <f>'E. coli'!J52</f>
        <v/>
      </c>
      <c r="AF52" s="23" t="str">
        <f>'E. coli'!K52</f>
        <v/>
      </c>
      <c r="AG52" s="23" t="str">
        <f>'E. coli'!L52</f>
        <v/>
      </c>
      <c r="AH52" s="23" t="str">
        <f>'E. coli'!M52</f>
        <v/>
      </c>
      <c r="AI52" s="23" t="str">
        <f>'E. coli'!N52</f>
        <v/>
      </c>
      <c r="AJ52" s="23" t="str">
        <f>'E. coli'!O52</f>
        <v/>
      </c>
      <c r="AK52" s="23" t="str">
        <f>'E. coli'!P52</f>
        <v/>
      </c>
      <c r="AL52" s="23" t="str">
        <f>'E. coli'!Q52</f>
        <v/>
      </c>
      <c r="AM52" t="str">
        <f>Turbidity!T52</f>
        <v>NA</v>
      </c>
      <c r="AN52" s="2" t="str">
        <f>Turbidity!B52</f>
        <v/>
      </c>
      <c r="AO52" s="23" t="str">
        <f>Turbidity!C52</f>
        <v/>
      </c>
      <c r="AP52" s="23" t="str">
        <f>Turbidity!D52</f>
        <v/>
      </c>
      <c r="AQ52" s="23" t="str">
        <f>Turbidity!E52</f>
        <v/>
      </c>
      <c r="AR52" s="23" t="str">
        <f>Turbidity!F52</f>
        <v/>
      </c>
      <c r="AS52" s="23" t="str">
        <f>Turbidity!G52</f>
        <v/>
      </c>
      <c r="AT52" s="23" t="str">
        <f>Turbidity!H52</f>
        <v/>
      </c>
      <c r="AU52" s="23" t="str">
        <f>Turbidity!I52</f>
        <v/>
      </c>
      <c r="AV52" s="23" t="str">
        <f>Turbidity!J52</f>
        <v/>
      </c>
      <c r="AW52" s="23" t="str">
        <f>Turbidity!K52</f>
        <v/>
      </c>
      <c r="AX52" s="23" t="str">
        <f>Turbidity!L52</f>
        <v/>
      </c>
      <c r="AY52" s="23" t="str">
        <f>Turbidity!M52</f>
        <v/>
      </c>
      <c r="AZ52" s="23" t="str">
        <f>Turbidity!N52</f>
        <v/>
      </c>
      <c r="BA52" s="23" t="str">
        <f>Turbidity!O52</f>
        <v/>
      </c>
      <c r="BB52" s="23" t="str">
        <f>Turbidity!P52</f>
        <v/>
      </c>
      <c r="BC52" s="23" t="str">
        <f>Turbidity!Q52</f>
        <v/>
      </c>
      <c r="BD52" t="str">
        <f>Chloride!T52</f>
        <v>NA</v>
      </c>
      <c r="BE52" s="2" t="str">
        <f>Chloride!B52</f>
        <v/>
      </c>
      <c r="BF52" s="23" t="str">
        <f>Chloride!C52</f>
        <v/>
      </c>
      <c r="BG52" s="23" t="str">
        <f>Chloride!D52</f>
        <v/>
      </c>
      <c r="BH52" s="23" t="str">
        <f>Chloride!E52</f>
        <v/>
      </c>
      <c r="BI52" s="23" t="str">
        <f>Chloride!F52</f>
        <v/>
      </c>
      <c r="BJ52" s="23" t="str">
        <f>Chloride!G52</f>
        <v/>
      </c>
      <c r="BK52" s="23" t="str">
        <f>Chloride!H52</f>
        <v/>
      </c>
      <c r="BL52" s="23" t="str">
        <f>Chloride!I52</f>
        <v/>
      </c>
      <c r="BM52" s="23" t="str">
        <f>Chloride!J52</f>
        <v/>
      </c>
      <c r="BN52" s="23" t="str">
        <f>Chloride!K52</f>
        <v/>
      </c>
      <c r="BO52" s="23" t="str">
        <f>Chloride!L52</f>
        <v/>
      </c>
      <c r="BP52" s="23" t="str">
        <f>Chloride!M52</f>
        <v/>
      </c>
      <c r="BQ52" s="23" t="str">
        <f>Chloride!N52</f>
        <v/>
      </c>
      <c r="BR52" s="23" t="str">
        <f>Chloride!O52</f>
        <v/>
      </c>
      <c r="BS52" s="23" t="str">
        <f>Chloride!P52</f>
        <v/>
      </c>
      <c r="BT52" s="23" t="str">
        <f>Chloride!Q52</f>
        <v/>
      </c>
      <c r="BU52" t="str">
        <f>Phosphate!T52</f>
        <v>NA</v>
      </c>
      <c r="BV52" s="2" t="str">
        <f>Phosphate!B52</f>
        <v/>
      </c>
      <c r="BW52" s="23" t="str">
        <f>Phosphate!C52</f>
        <v/>
      </c>
      <c r="BX52" s="23" t="str">
        <f>Phosphate!D52</f>
        <v/>
      </c>
      <c r="BY52" s="23" t="str">
        <f>Phosphate!E52</f>
        <v/>
      </c>
      <c r="BZ52" s="23" t="str">
        <f>Phosphate!F52</f>
        <v/>
      </c>
      <c r="CA52" s="23" t="str">
        <f>Phosphate!G52</f>
        <v/>
      </c>
      <c r="CB52" s="23" t="str">
        <f>Phosphate!H52</f>
        <v/>
      </c>
      <c r="CC52" s="23" t="str">
        <f>Phosphate!I52</f>
        <v/>
      </c>
      <c r="CD52" s="23" t="str">
        <f>Phosphate!J52</f>
        <v/>
      </c>
      <c r="CE52" s="23" t="str">
        <f>Phosphate!K52</f>
        <v/>
      </c>
      <c r="CF52" s="23" t="str">
        <f>Phosphate!L52</f>
        <v/>
      </c>
      <c r="CG52" s="23" t="str">
        <f>Phosphate!M52</f>
        <v/>
      </c>
      <c r="CH52" s="23" t="str">
        <f>Phosphate!N52</f>
        <v/>
      </c>
      <c r="CI52" s="23" t="str">
        <f>Phosphate!O52</f>
        <v/>
      </c>
      <c r="CJ52" s="23" t="str">
        <f>Phosphate!P52</f>
        <v/>
      </c>
      <c r="CK52" s="23" t="str">
        <f>Phosphate!Q52</f>
        <v/>
      </c>
      <c r="CL52" t="str">
        <f>Nitrate!T52</f>
        <v>NA</v>
      </c>
      <c r="CM52" s="2" t="str">
        <f>Nitrate!B52</f>
        <v/>
      </c>
      <c r="CN52" s="23" t="str">
        <f>Nitrate!C52</f>
        <v/>
      </c>
      <c r="CO52" s="23" t="str">
        <f>Nitrate!D52</f>
        <v/>
      </c>
      <c r="CP52" s="23" t="str">
        <f>Nitrate!E52</f>
        <v/>
      </c>
      <c r="CQ52" s="23" t="str">
        <f>Nitrate!F52</f>
        <v/>
      </c>
      <c r="CR52" s="23" t="str">
        <f>Nitrate!G52</f>
        <v/>
      </c>
      <c r="CS52" s="23" t="str">
        <f>Nitrate!H52</f>
        <v/>
      </c>
      <c r="CT52" s="23" t="str">
        <f>Nitrate!I52</f>
        <v/>
      </c>
      <c r="CU52" s="23" t="str">
        <f>Nitrate!J52</f>
        <v/>
      </c>
      <c r="CV52" s="23" t="str">
        <f>Nitrate!K52</f>
        <v/>
      </c>
      <c r="CW52" s="23" t="str">
        <f>Nitrate!L52</f>
        <v/>
      </c>
      <c r="CX52" s="23" t="str">
        <f>Nitrate!M52</f>
        <v/>
      </c>
      <c r="CY52" s="23" t="str">
        <f>Nitrate!N52</f>
        <v/>
      </c>
      <c r="CZ52" s="23" t="str">
        <f>Nitrate!O52</f>
        <v/>
      </c>
      <c r="DA52" s="23" t="str">
        <f>Nitrate!P52</f>
        <v/>
      </c>
      <c r="DB52" s="23" t="str">
        <f>Nitrate!Q52</f>
        <v/>
      </c>
      <c r="DC52" s="2" t="str">
        <f>Phycocyanin!R52</f>
        <v/>
      </c>
      <c r="DD52" s="27">
        <f>Phycocyanin!$B52</f>
        <v>45854</v>
      </c>
      <c r="DE52" s="23" t="str">
        <f>Phycocyanin!C52</f>
        <v/>
      </c>
      <c r="DF52" s="23" t="str">
        <f>Phycocyanin!D52</f>
        <v/>
      </c>
      <c r="DG52" s="23" t="str">
        <f>Phycocyanin!E52</f>
        <v/>
      </c>
      <c r="DH52" s="23">
        <f>Phycocyanin!F52</f>
        <v>3</v>
      </c>
      <c r="DI52" s="23">
        <f>Phycocyanin!G52</f>
        <v>3</v>
      </c>
      <c r="DJ52" s="23" t="str">
        <f>Phycocyanin!H52</f>
        <v/>
      </c>
      <c r="DK52" s="23" t="str">
        <f>Phycocyanin!I52</f>
        <v/>
      </c>
      <c r="DL52" s="23">
        <f>Phycocyanin!J52</f>
        <v>54</v>
      </c>
      <c r="DM52" s="23" t="str">
        <f>Phycocyanin!K52</f>
        <v/>
      </c>
      <c r="DN52" s="23" t="str">
        <f>Phycocyanin!L52</f>
        <v/>
      </c>
      <c r="DO52" s="23" t="str">
        <f>Phycocyanin!M52</f>
        <v/>
      </c>
      <c r="DP52" s="23" t="str">
        <f>Phycocyanin!N52</f>
        <v/>
      </c>
      <c r="DQ52" s="23" t="str">
        <f>Phycocyanin!O52</f>
        <v/>
      </c>
      <c r="DR52" s="23" t="str">
        <f>Phycocyanin!P52</f>
        <v/>
      </c>
      <c r="DS52" s="23" t="str">
        <f>Phycocyanin!Q52</f>
        <v/>
      </c>
      <c r="DT52" s="19" t="str">
        <f>TRIM(_xlfn.XLOOKUP(A52, '[1]Site_GPS-Coordinates'!$A:$A, '[1]Site_GPS-Coordinates'!$B:$B))</f>
        <v>40.360278</v>
      </c>
      <c r="DU52" t="str">
        <f>TRIM(_xlfn.XLOOKUP(A52, '[1]Site_GPS-Coordinates'!$A:$A, '[1]Site_GPS-Coordinates'!$C:$C))</f>
        <v>-74.767927</v>
      </c>
    </row>
    <row r="53" spans="1:125">
      <c r="A53" s="3" t="s">
        <v>56</v>
      </c>
      <c r="B53" t="s">
        <v>294</v>
      </c>
      <c r="C53" s="27" cm="1">
        <f t="array" ref="C53">IFERROR(MAX(_xlfn._xlws.FILTER([1]SURVEY123!$J:$J,[1]SURVEY123!$L:$L=A53)),"NA")</f>
        <v>45872.666666666664</v>
      </c>
      <c r="D53">
        <f t="shared" si="1"/>
        <v>6</v>
      </c>
      <c r="E53" t="str">
        <f>Temperature!T53</f>
        <v>Excellent</v>
      </c>
      <c r="F53">
        <f>Temperature!B53</f>
        <v>22.666666666666668</v>
      </c>
      <c r="G53" s="23" t="str">
        <f>Temperature!C53</f>
        <v/>
      </c>
      <c r="H53" s="23" t="str">
        <f>Temperature!D53</f>
        <v/>
      </c>
      <c r="I53" s="23" t="str">
        <f>Temperature!E53</f>
        <v/>
      </c>
      <c r="J53" s="23" t="str">
        <f>Temperature!F53</f>
        <v/>
      </c>
      <c r="K53" s="23" t="str">
        <f>Temperature!G53</f>
        <v/>
      </c>
      <c r="L53" s="23" t="str">
        <f>Temperature!H53</f>
        <v/>
      </c>
      <c r="M53" s="23">
        <f>Temperature!I53</f>
        <v>22</v>
      </c>
      <c r="N53" s="23">
        <f>Temperature!J53</f>
        <v>25</v>
      </c>
      <c r="O53" s="23">
        <f>Temperature!K53</f>
        <v>24</v>
      </c>
      <c r="P53" s="23">
        <f>Temperature!L53</f>
        <v>22</v>
      </c>
      <c r="Q53" s="23">
        <f>Temperature!M53</f>
        <v>23</v>
      </c>
      <c r="R53" s="23">
        <f>Temperature!N53</f>
        <v>20</v>
      </c>
      <c r="S53" s="23" t="str">
        <f>Temperature!O53</f>
        <v/>
      </c>
      <c r="T53" s="23" t="str">
        <f>Temperature!P53</f>
        <v/>
      </c>
      <c r="U53" s="23" t="str">
        <f>Temperature!Q53</f>
        <v/>
      </c>
      <c r="V53" t="str">
        <f>'E. coli'!S53</f>
        <v>Good</v>
      </c>
      <c r="W53" s="2">
        <f>'E. coli'!B53</f>
        <v>75.93513865661987</v>
      </c>
      <c r="X53" s="23" t="str">
        <f>'E. coli'!C53</f>
        <v/>
      </c>
      <c r="Y53" s="23" t="str">
        <f>'E. coli'!D53</f>
        <v/>
      </c>
      <c r="Z53" s="23" t="str">
        <f>'E. coli'!E53</f>
        <v/>
      </c>
      <c r="AA53" s="23" t="str">
        <f>'E. coli'!F53</f>
        <v/>
      </c>
      <c r="AB53" s="23" t="str">
        <f>'E. coli'!G53</f>
        <v/>
      </c>
      <c r="AC53" s="23" t="str">
        <f>'E. coli'!H53</f>
        <v/>
      </c>
      <c r="AD53" s="23">
        <f>'E. coli'!I53</f>
        <v>547.5</v>
      </c>
      <c r="AE53" s="23">
        <f>'E. coli'!J53</f>
        <v>66.3</v>
      </c>
      <c r="AF53" s="23">
        <f>'E. coli'!K53</f>
        <v>98.8</v>
      </c>
      <c r="AG53" s="23">
        <f>'E. coli'!L53</f>
        <v>106.7</v>
      </c>
      <c r="AH53" s="23">
        <f>'E. coli'!M53</f>
        <v>167</v>
      </c>
      <c r="AI53" s="23">
        <f>'E. coli'!N53</f>
        <v>3</v>
      </c>
      <c r="AJ53" s="23" t="str">
        <f>'E. coli'!O53</f>
        <v/>
      </c>
      <c r="AK53" s="23" t="str">
        <f>'E. coli'!P53</f>
        <v/>
      </c>
      <c r="AL53" s="23" t="str">
        <f>'E. coli'!Q53</f>
        <v/>
      </c>
      <c r="AM53" t="str">
        <f>Turbidity!T53</f>
        <v>Excellent</v>
      </c>
      <c r="AN53" s="2">
        <f>Turbidity!B53</f>
        <v>1.1466666666666667</v>
      </c>
      <c r="AO53" s="23" t="str">
        <f>Turbidity!C53</f>
        <v/>
      </c>
      <c r="AP53" s="23" t="str">
        <f>Turbidity!D53</f>
        <v/>
      </c>
      <c r="AQ53" s="23" t="str">
        <f>Turbidity!E53</f>
        <v/>
      </c>
      <c r="AR53" s="23" t="str">
        <f>Turbidity!F53</f>
        <v/>
      </c>
      <c r="AS53" s="23" t="str">
        <f>Turbidity!G53</f>
        <v/>
      </c>
      <c r="AT53" s="23" t="str">
        <f>Turbidity!H53</f>
        <v/>
      </c>
      <c r="AU53" s="23">
        <f>Turbidity!I53</f>
        <v>1.2</v>
      </c>
      <c r="AV53" s="23">
        <f>Turbidity!J53</f>
        <v>0.67</v>
      </c>
      <c r="AW53" s="23">
        <f>Turbidity!K53</f>
        <v>1.58</v>
      </c>
      <c r="AX53" s="23">
        <f>Turbidity!L53</f>
        <v>1.6</v>
      </c>
      <c r="AY53" s="23">
        <f>Turbidity!M53</f>
        <v>1.08</v>
      </c>
      <c r="AZ53" s="23">
        <f>Turbidity!N53</f>
        <v>0.75</v>
      </c>
      <c r="BA53" s="23" t="str">
        <f>Turbidity!O53</f>
        <v/>
      </c>
      <c r="BB53" s="23" t="str">
        <f>Turbidity!P53</f>
        <v/>
      </c>
      <c r="BC53" s="23" t="str">
        <f>Turbidity!Q53</f>
        <v/>
      </c>
      <c r="BD53" t="str">
        <f>Chloride!T53</f>
        <v>Poor</v>
      </c>
      <c r="BE53" s="2">
        <f>Chloride!B53</f>
        <v>361.37966666666671</v>
      </c>
      <c r="BF53" s="23" t="str">
        <f>Chloride!C53</f>
        <v/>
      </c>
      <c r="BG53" s="23" t="str">
        <f>Chloride!D53</f>
        <v/>
      </c>
      <c r="BH53" s="23" t="str">
        <f>Chloride!E53</f>
        <v/>
      </c>
      <c r="BI53" s="23" t="str">
        <f>Chloride!F53</f>
        <v/>
      </c>
      <c r="BJ53" s="23" t="str">
        <f>Chloride!G53</f>
        <v/>
      </c>
      <c r="BK53" s="23" t="str">
        <f>Chloride!H53</f>
        <v/>
      </c>
      <c r="BL53" s="23">
        <f>Chloride!I53</f>
        <v>353.25470000000001</v>
      </c>
      <c r="BM53" s="23">
        <f>Chloride!J53</f>
        <v>355.33049999999997</v>
      </c>
      <c r="BN53" s="23">
        <f>Chloride!K53</f>
        <v>374.91199999999998</v>
      </c>
      <c r="BO53" s="23">
        <f>Chloride!L53</f>
        <v>313.9864</v>
      </c>
      <c r="BP53" s="23">
        <f>Chloride!M53</f>
        <v>381.21190000000001</v>
      </c>
      <c r="BQ53" s="23">
        <f>Chloride!N53</f>
        <v>389.58249999999998</v>
      </c>
      <c r="BR53" s="23" t="str">
        <f>Chloride!O53</f>
        <v/>
      </c>
      <c r="BS53" s="23" t="str">
        <f>Chloride!P53</f>
        <v/>
      </c>
      <c r="BT53" s="23" t="str">
        <f>Chloride!Q53</f>
        <v/>
      </c>
      <c r="BU53" t="str">
        <f>Phosphate!T53</f>
        <v>Poor</v>
      </c>
      <c r="BV53" s="2">
        <f>Phosphate!B53</f>
        <v>0.3109716666666667</v>
      </c>
      <c r="BW53" s="23" t="str">
        <f>Phosphate!C53</f>
        <v/>
      </c>
      <c r="BX53" s="23" t="str">
        <f>Phosphate!D53</f>
        <v/>
      </c>
      <c r="BY53" s="23" t="str">
        <f>Phosphate!E53</f>
        <v/>
      </c>
      <c r="BZ53" s="23" t="str">
        <f>Phosphate!F53</f>
        <v/>
      </c>
      <c r="CA53" s="23" t="str">
        <f>Phosphate!G53</f>
        <v/>
      </c>
      <c r="CB53" s="23" t="str">
        <f>Phosphate!H53</f>
        <v/>
      </c>
      <c r="CC53" s="23">
        <f>Phosphate!I53</f>
        <v>0.18826999999999999</v>
      </c>
      <c r="CD53" s="23">
        <f>Phosphate!J53</f>
        <v>0.19076000000000001</v>
      </c>
      <c r="CE53" s="23">
        <f>Phosphate!K53</f>
        <v>9.8989999999999995E-2</v>
      </c>
      <c r="CF53" s="23">
        <f>Phosphate!L53</f>
        <v>8.4150000000000003E-2</v>
      </c>
      <c r="CG53" s="23">
        <f>Phosphate!M53</f>
        <v>0.16717000000000001</v>
      </c>
      <c r="CH53" s="23">
        <f>Phosphate!N53</f>
        <v>1.13649</v>
      </c>
      <c r="CI53" s="23" t="str">
        <f>Phosphate!O53</f>
        <v/>
      </c>
      <c r="CJ53" s="23" t="str">
        <f>Phosphate!P53</f>
        <v/>
      </c>
      <c r="CK53" s="23" t="str">
        <f>Phosphate!Q53</f>
        <v/>
      </c>
      <c r="CL53" t="str">
        <f>Nitrate!T53</f>
        <v>Good</v>
      </c>
      <c r="CM53" s="2">
        <f>Nitrate!B53</f>
        <v>0.72758398499999999</v>
      </c>
      <c r="CN53" s="23" t="str">
        <f>Nitrate!C53</f>
        <v/>
      </c>
      <c r="CO53" s="23" t="str">
        <f>Nitrate!D53</f>
        <v/>
      </c>
      <c r="CP53" s="23" t="str">
        <f>Nitrate!E53</f>
        <v/>
      </c>
      <c r="CQ53" s="23" t="str">
        <f>Nitrate!F53</f>
        <v/>
      </c>
      <c r="CR53" s="23" t="str">
        <f>Nitrate!G53</f>
        <v/>
      </c>
      <c r="CS53" s="23" t="str">
        <f>Nitrate!H53</f>
        <v/>
      </c>
      <c r="CT53" s="23">
        <f>Nitrate!I53</f>
        <v>0.68238924999999995</v>
      </c>
      <c r="CU53" s="23">
        <f>Nitrate!J53</f>
        <v>1.6146289999999999</v>
      </c>
      <c r="CV53" s="23">
        <f>Nitrate!K53</f>
        <v>0.67402580000000001</v>
      </c>
      <c r="CW53" s="23">
        <f>Nitrate!L53</f>
        <v>2.5916700000000003E-3</v>
      </c>
      <c r="CX53" s="23">
        <f>Nitrate!M53</f>
        <v>0.90078748000000008</v>
      </c>
      <c r="CY53" s="23">
        <f>Nitrate!N53</f>
        <v>0.49108071000000003</v>
      </c>
      <c r="CZ53" s="23" t="str">
        <f>Nitrate!O53</f>
        <v/>
      </c>
      <c r="DA53" s="23" t="str">
        <f>Nitrate!P53</f>
        <v/>
      </c>
      <c r="DB53" s="23" t="str">
        <f>Nitrate!Q53</f>
        <v/>
      </c>
      <c r="DC53" s="2" t="str">
        <f>Phycocyanin!R53</f>
        <v/>
      </c>
      <c r="DD53" s="27" t="str">
        <f>Phycocyanin!$B53</f>
        <v/>
      </c>
      <c r="DE53" s="23" t="str">
        <f>Phycocyanin!C53</f>
        <v/>
      </c>
      <c r="DF53" s="23" t="str">
        <f>Phycocyanin!D53</f>
        <v/>
      </c>
      <c r="DG53" s="23" t="str">
        <f>Phycocyanin!E53</f>
        <v/>
      </c>
      <c r="DH53" s="23" t="str">
        <f>Phycocyanin!F53</f>
        <v/>
      </c>
      <c r="DI53" s="23" t="str">
        <f>Phycocyanin!G53</f>
        <v/>
      </c>
      <c r="DJ53" s="23" t="str">
        <f>Phycocyanin!H53</f>
        <v/>
      </c>
      <c r="DK53" s="23" t="str">
        <f>Phycocyanin!I53</f>
        <v/>
      </c>
      <c r="DL53" s="23" t="str">
        <f>Phycocyanin!J53</f>
        <v/>
      </c>
      <c r="DM53" s="23" t="str">
        <f>Phycocyanin!K53</f>
        <v/>
      </c>
      <c r="DN53" s="23" t="str">
        <f>Phycocyanin!L53</f>
        <v/>
      </c>
      <c r="DO53" s="23" t="str">
        <f>Phycocyanin!M53</f>
        <v/>
      </c>
      <c r="DP53" s="23" t="str">
        <f>Phycocyanin!N53</f>
        <v/>
      </c>
      <c r="DQ53" s="23" t="str">
        <f>Phycocyanin!O53</f>
        <v/>
      </c>
      <c r="DR53" s="23" t="str">
        <f>Phycocyanin!P53</f>
        <v/>
      </c>
      <c r="DS53" s="23" t="str">
        <f>Phycocyanin!Q53</f>
        <v/>
      </c>
      <c r="DT53" s="19" t="str">
        <f>TRIM(_xlfn.XLOOKUP(A53, '[1]Site_GPS-Coordinates'!$A:$A, '[1]Site_GPS-Coordinates'!$B:$B))</f>
        <v>40.306218</v>
      </c>
      <c r="DU53" t="str">
        <f>TRIM(_xlfn.XLOOKUP(A53, '[1]Site_GPS-Coordinates'!$A:$A, '[1]Site_GPS-Coordinates'!$C:$C))</f>
        <v>-74.834236</v>
      </c>
    </row>
    <row r="54" spans="1:125">
      <c r="A54" s="3" t="s">
        <v>57</v>
      </c>
      <c r="B54" t="s">
        <v>294</v>
      </c>
      <c r="C54" s="27" cm="1">
        <f t="array" ref="C54">IFERROR(MAX(_xlfn._xlws.FILTER([1]SURVEY123!$J:$J,[1]SURVEY123!$L:$L=A54)),"NA")</f>
        <v>45872.666666666664</v>
      </c>
      <c r="D54">
        <f t="shared" si="1"/>
        <v>5</v>
      </c>
      <c r="E54" t="str">
        <f>Temperature!T54</f>
        <v>Excellent</v>
      </c>
      <c r="F54">
        <f>Temperature!B54</f>
        <v>23</v>
      </c>
      <c r="G54" s="23" t="str">
        <f>Temperature!C54</f>
        <v/>
      </c>
      <c r="H54" s="23" t="str">
        <f>Temperature!D54</f>
        <v/>
      </c>
      <c r="I54" s="23" t="str">
        <f>Temperature!E54</f>
        <v/>
      </c>
      <c r="J54" s="23" t="str">
        <f>Temperature!F54</f>
        <v/>
      </c>
      <c r="K54" s="23" t="str">
        <f>Temperature!G54</f>
        <v/>
      </c>
      <c r="L54" s="23" t="str">
        <f>Temperature!H54</f>
        <v/>
      </c>
      <c r="M54" s="23">
        <f>Temperature!I54</f>
        <v>23</v>
      </c>
      <c r="N54" s="23" t="str">
        <f>Temperature!J54</f>
        <v/>
      </c>
      <c r="O54" s="23">
        <f>Temperature!K54</f>
        <v>23</v>
      </c>
      <c r="P54" s="23">
        <f>Temperature!L54</f>
        <v>23</v>
      </c>
      <c r="Q54" s="23">
        <f>Temperature!M54</f>
        <v>24</v>
      </c>
      <c r="R54" s="23">
        <f>Temperature!N54</f>
        <v>22</v>
      </c>
      <c r="S54" s="23" t="str">
        <f>Temperature!O54</f>
        <v/>
      </c>
      <c r="T54" s="23" t="str">
        <f>Temperature!P54</f>
        <v/>
      </c>
      <c r="U54" s="23" t="str">
        <f>Temperature!Q54</f>
        <v/>
      </c>
      <c r="V54" t="str">
        <f>'E. coli'!S54</f>
        <v>Poor</v>
      </c>
      <c r="W54" s="2">
        <f>'E. coli'!B54</f>
        <v>260.09699434486942</v>
      </c>
      <c r="X54" s="23" t="str">
        <f>'E. coli'!C54</f>
        <v/>
      </c>
      <c r="Y54" s="23" t="str">
        <f>'E. coli'!D54</f>
        <v/>
      </c>
      <c r="Z54" s="23" t="str">
        <f>'E. coli'!E54</f>
        <v/>
      </c>
      <c r="AA54" s="23" t="str">
        <f>'E. coli'!F54</f>
        <v/>
      </c>
      <c r="AB54" s="23" t="str">
        <f>'E. coli'!G54</f>
        <v/>
      </c>
      <c r="AC54" s="23" t="str">
        <f>'E. coli'!H54</f>
        <v/>
      </c>
      <c r="AD54" s="23">
        <f>'E. coli'!I54</f>
        <v>613.1</v>
      </c>
      <c r="AE54" s="23">
        <f>'E. coli'!J54</f>
        <v>193.5</v>
      </c>
      <c r="AF54" s="23">
        <f>'E. coli'!K54</f>
        <v>93.4</v>
      </c>
      <c r="AG54" s="23">
        <f>'E. coli'!L54</f>
        <v>93.4</v>
      </c>
      <c r="AH54" s="23">
        <f>'E. coli'!M54</f>
        <v>648.79999999999995</v>
      </c>
      <c r="AI54" s="23">
        <f>'E. coli'!N54</f>
        <v>461.1</v>
      </c>
      <c r="AJ54" s="23" t="str">
        <f>'E. coli'!O54</f>
        <v/>
      </c>
      <c r="AK54" s="23" t="str">
        <f>'E. coli'!P54</f>
        <v/>
      </c>
      <c r="AL54" s="23" t="str">
        <f>'E. coli'!Q54</f>
        <v/>
      </c>
      <c r="AM54" t="str">
        <f>Turbidity!T54</f>
        <v>Excellent</v>
      </c>
      <c r="AN54" s="2">
        <f>Turbidity!B54</f>
        <v>2.3816666666666664</v>
      </c>
      <c r="AO54" s="23" t="str">
        <f>Turbidity!C54</f>
        <v/>
      </c>
      <c r="AP54" s="23" t="str">
        <f>Turbidity!D54</f>
        <v/>
      </c>
      <c r="AQ54" s="23" t="str">
        <f>Turbidity!E54</f>
        <v/>
      </c>
      <c r="AR54" s="23" t="str">
        <f>Turbidity!F54</f>
        <v/>
      </c>
      <c r="AS54" s="23" t="str">
        <f>Turbidity!G54</f>
        <v/>
      </c>
      <c r="AT54" s="23" t="str">
        <f>Turbidity!H54</f>
        <v/>
      </c>
      <c r="AU54" s="23">
        <f>Turbidity!I54</f>
        <v>1.69</v>
      </c>
      <c r="AV54" s="23">
        <f>Turbidity!J54</f>
        <v>2.3199999999999998</v>
      </c>
      <c r="AW54" s="23">
        <f>Turbidity!K54</f>
        <v>2.67</v>
      </c>
      <c r="AX54" s="23">
        <f>Turbidity!L54</f>
        <v>2.35</v>
      </c>
      <c r="AY54" s="23">
        <f>Turbidity!M54</f>
        <v>2.14</v>
      </c>
      <c r="AZ54" s="23">
        <f>Turbidity!N54</f>
        <v>3.12</v>
      </c>
      <c r="BA54" s="23" t="str">
        <f>Turbidity!O54</f>
        <v/>
      </c>
      <c r="BB54" s="23" t="str">
        <f>Turbidity!P54</f>
        <v/>
      </c>
      <c r="BC54" s="23" t="str">
        <f>Turbidity!Q54</f>
        <v/>
      </c>
      <c r="BD54" t="str">
        <f>Chloride!T54</f>
        <v>Poor</v>
      </c>
      <c r="BE54" s="2">
        <f>Chloride!B54</f>
        <v>558.4615500000001</v>
      </c>
      <c r="BF54" s="23" t="str">
        <f>Chloride!C54</f>
        <v/>
      </c>
      <c r="BG54" s="23" t="str">
        <f>Chloride!D54</f>
        <v/>
      </c>
      <c r="BH54" s="23" t="str">
        <f>Chloride!E54</f>
        <v/>
      </c>
      <c r="BI54" s="23" t="str">
        <f>Chloride!F54</f>
        <v/>
      </c>
      <c r="BJ54" s="23" t="str">
        <f>Chloride!G54</f>
        <v/>
      </c>
      <c r="BK54" s="23" t="str">
        <f>Chloride!H54</f>
        <v/>
      </c>
      <c r="BL54" s="23">
        <f>Chloride!I54</f>
        <v>523.70060000000001</v>
      </c>
      <c r="BM54" s="23">
        <f>Chloride!J54</f>
        <v>489.3</v>
      </c>
      <c r="BN54" s="23">
        <f>Chloride!K54</f>
        <v>538.6268</v>
      </c>
      <c r="BO54" s="23">
        <f>Chloride!L54</f>
        <v>493.64269999999999</v>
      </c>
      <c r="BP54" s="23">
        <f>Chloride!M54</f>
        <v>726.32669999999996</v>
      </c>
      <c r="BQ54" s="23">
        <f>Chloride!N54</f>
        <v>579.17250000000001</v>
      </c>
      <c r="BR54" s="23" t="str">
        <f>Chloride!O54</f>
        <v/>
      </c>
      <c r="BS54" s="23" t="str">
        <f>Chloride!P54</f>
        <v/>
      </c>
      <c r="BT54" s="23" t="str">
        <f>Chloride!Q54</f>
        <v/>
      </c>
      <c r="BU54" t="str">
        <f>Phosphate!T54</f>
        <v>Poor</v>
      </c>
      <c r="BV54" s="2">
        <f>Phosphate!B54</f>
        <v>0.29131333333333337</v>
      </c>
      <c r="BW54" s="23" t="str">
        <f>Phosphate!C54</f>
        <v/>
      </c>
      <c r="BX54" s="23" t="str">
        <f>Phosphate!D54</f>
        <v/>
      </c>
      <c r="BY54" s="23" t="str">
        <f>Phosphate!E54</f>
        <v/>
      </c>
      <c r="BZ54" s="23" t="str">
        <f>Phosphate!F54</f>
        <v/>
      </c>
      <c r="CA54" s="23" t="str">
        <f>Phosphate!G54</f>
        <v/>
      </c>
      <c r="CB54" s="23" t="str">
        <f>Phosphate!H54</f>
        <v/>
      </c>
      <c r="CC54" s="23">
        <f>Phosphate!I54</f>
        <v>0.24435999999999999</v>
      </c>
      <c r="CD54" s="23">
        <f>Phosphate!J54</f>
        <v>8.6230000000000001E-2</v>
      </c>
      <c r="CE54" s="23">
        <f>Phosphate!K54</f>
        <v>0.10197000000000001</v>
      </c>
      <c r="CF54" s="23">
        <f>Phosphate!L54</f>
        <v>0.13270000000000001</v>
      </c>
      <c r="CG54" s="23">
        <f>Phosphate!M54</f>
        <v>5.5129999999999998E-2</v>
      </c>
      <c r="CH54" s="23">
        <f>Phosphate!N54</f>
        <v>1.1274900000000001</v>
      </c>
      <c r="CI54" s="23" t="str">
        <f>Phosphate!O54</f>
        <v/>
      </c>
      <c r="CJ54" s="23" t="str">
        <f>Phosphate!P54</f>
        <v/>
      </c>
      <c r="CK54" s="23" t="str">
        <f>Phosphate!Q54</f>
        <v/>
      </c>
      <c r="CL54" t="str">
        <f>Nitrate!T54</f>
        <v>Excellent</v>
      </c>
      <c r="CM54" s="2">
        <f>Nitrate!B54</f>
        <v>0.59716035333333328</v>
      </c>
      <c r="CN54" s="23" t="str">
        <f>Nitrate!C54</f>
        <v/>
      </c>
      <c r="CO54" s="23" t="str">
        <f>Nitrate!D54</f>
        <v/>
      </c>
      <c r="CP54" s="23" t="str">
        <f>Nitrate!E54</f>
        <v/>
      </c>
      <c r="CQ54" s="23" t="str">
        <f>Nitrate!F54</f>
        <v/>
      </c>
      <c r="CR54" s="23" t="str">
        <f>Nitrate!G54</f>
        <v/>
      </c>
      <c r="CS54" s="23" t="str">
        <f>Nitrate!H54</f>
        <v/>
      </c>
      <c r="CT54" s="23">
        <f>Nitrate!I54</f>
        <v>0.47392540000000005</v>
      </c>
      <c r="CU54" s="23">
        <f>Nitrate!J54</f>
        <v>0.51754579999999994</v>
      </c>
      <c r="CV54" s="23">
        <f>Nitrate!K54</f>
        <v>0.46411021999999996</v>
      </c>
      <c r="CW54" s="23">
        <f>Nitrate!L54</f>
        <v>0.6171006</v>
      </c>
      <c r="CX54" s="23">
        <f>Nitrate!M54</f>
        <v>0.42115609999999998</v>
      </c>
      <c r="CY54" s="23">
        <f>Nitrate!N54</f>
        <v>1.089124</v>
      </c>
      <c r="CZ54" s="23" t="str">
        <f>Nitrate!O54</f>
        <v/>
      </c>
      <c r="DA54" s="23" t="str">
        <f>Nitrate!P54</f>
        <v/>
      </c>
      <c r="DB54" s="23" t="str">
        <f>Nitrate!Q54</f>
        <v/>
      </c>
      <c r="DC54" s="2" t="str">
        <f>Phycocyanin!R54</f>
        <v/>
      </c>
      <c r="DD54" s="27" t="str">
        <f>Phycocyanin!$B54</f>
        <v/>
      </c>
      <c r="DE54" s="23" t="str">
        <f>Phycocyanin!C54</f>
        <v/>
      </c>
      <c r="DF54" s="23" t="str">
        <f>Phycocyanin!D54</f>
        <v/>
      </c>
      <c r="DG54" s="23" t="str">
        <f>Phycocyanin!E54</f>
        <v/>
      </c>
      <c r="DH54" s="23" t="str">
        <f>Phycocyanin!F54</f>
        <v/>
      </c>
      <c r="DI54" s="23" t="str">
        <f>Phycocyanin!G54</f>
        <v/>
      </c>
      <c r="DJ54" s="23" t="str">
        <f>Phycocyanin!H54</f>
        <v/>
      </c>
      <c r="DK54" s="23" t="str">
        <f>Phycocyanin!I54</f>
        <v/>
      </c>
      <c r="DL54" s="23" t="str">
        <f>Phycocyanin!J54</f>
        <v/>
      </c>
      <c r="DM54" s="23" t="str">
        <f>Phycocyanin!K54</f>
        <v/>
      </c>
      <c r="DN54" s="23" t="str">
        <f>Phycocyanin!L54</f>
        <v/>
      </c>
      <c r="DO54" s="23" t="str">
        <f>Phycocyanin!M54</f>
        <v/>
      </c>
      <c r="DP54" s="23" t="str">
        <f>Phycocyanin!N54</f>
        <v/>
      </c>
      <c r="DQ54" s="23" t="str">
        <f>Phycocyanin!O54</f>
        <v/>
      </c>
      <c r="DR54" s="23" t="str">
        <f>Phycocyanin!P54</f>
        <v/>
      </c>
      <c r="DS54" s="23" t="str">
        <f>Phycocyanin!Q54</f>
        <v/>
      </c>
      <c r="DT54" s="19" t="str">
        <f>TRIM(_xlfn.XLOOKUP(A54, '[1]Site_GPS-Coordinates'!$A:$A, '[1]Site_GPS-Coordinates'!$B:$B))</f>
        <v>40.298631</v>
      </c>
      <c r="DU54" t="str">
        <f>TRIM(_xlfn.XLOOKUP(A54, '[1]Site_GPS-Coordinates'!$A:$A, '[1]Site_GPS-Coordinates'!$C:$C))</f>
        <v>-74.834935</v>
      </c>
    </row>
    <row r="55" spans="1:125">
      <c r="A55" s="3" t="s">
        <v>58</v>
      </c>
      <c r="B55" t="s">
        <v>295</v>
      </c>
      <c r="C55" s="27" cm="1">
        <f t="array" ref="C55">IFERROR(MAX(_xlfn._xlws.FILTER([1]SURVEY123!$J:$J,[1]SURVEY123!$L:$L=A55)),"NA")</f>
        <v>45872.666666666664</v>
      </c>
      <c r="D55">
        <f t="shared" si="1"/>
        <v>7</v>
      </c>
      <c r="E55" t="str">
        <f>Temperature!T55</f>
        <v>Fair</v>
      </c>
      <c r="F55">
        <f>Temperature!B55</f>
        <v>29.142857142857142</v>
      </c>
      <c r="G55" s="23" t="str">
        <f>Temperature!C55</f>
        <v/>
      </c>
      <c r="H55" s="23" t="str">
        <f>Temperature!D55</f>
        <v/>
      </c>
      <c r="I55" s="23" t="str">
        <f>Temperature!E55</f>
        <v/>
      </c>
      <c r="J55" s="23" t="str">
        <f>Temperature!F55</f>
        <v/>
      </c>
      <c r="K55" s="23" t="str">
        <f>Temperature!G55</f>
        <v/>
      </c>
      <c r="L55" s="23">
        <f>Temperature!H55</f>
        <v>21</v>
      </c>
      <c r="M55" s="23">
        <f>Temperature!I55</f>
        <v>22</v>
      </c>
      <c r="N55" s="23">
        <f>Temperature!J55</f>
        <v>21</v>
      </c>
      <c r="O55" s="23">
        <f>Temperature!K55</f>
        <v>23</v>
      </c>
      <c r="P55" s="23">
        <f>Temperature!L55</f>
        <v>22</v>
      </c>
      <c r="Q55" s="23">
        <f>Temperature!M55</f>
        <v>74</v>
      </c>
      <c r="R55" s="23">
        <f>Temperature!N55</f>
        <v>21</v>
      </c>
      <c r="S55" s="23" t="str">
        <f>Temperature!O55</f>
        <v/>
      </c>
      <c r="T55" s="23" t="str">
        <f>Temperature!P55</f>
        <v/>
      </c>
      <c r="U55" s="23" t="str">
        <f>Temperature!Q55</f>
        <v/>
      </c>
      <c r="V55" t="str">
        <f>'E. coli'!S55</f>
        <v>Poor</v>
      </c>
      <c r="W55" s="2">
        <f>'E. coli'!B55</f>
        <v>411.717233035775</v>
      </c>
      <c r="X55" s="23" t="str">
        <f>'E. coli'!C55</f>
        <v/>
      </c>
      <c r="Y55" s="23" t="str">
        <f>'E. coli'!D55</f>
        <v/>
      </c>
      <c r="Z55" s="23" t="str">
        <f>'E. coli'!E55</f>
        <v/>
      </c>
      <c r="AA55" s="23" t="str">
        <f>'E. coli'!F55</f>
        <v/>
      </c>
      <c r="AB55" s="23" t="str">
        <f>'E. coli'!G55</f>
        <v/>
      </c>
      <c r="AC55" s="23">
        <f>'E. coli'!H55</f>
        <v>488.4</v>
      </c>
      <c r="AD55" s="23">
        <f>'E. coli'!I55</f>
        <v>328.2</v>
      </c>
      <c r="AE55" s="23">
        <f>'E. coli'!J55</f>
        <v>816.4</v>
      </c>
      <c r="AF55" s="23">
        <f>'E. coli'!K55</f>
        <v>285.10000000000002</v>
      </c>
      <c r="AG55" s="23">
        <f>'E. coli'!L55</f>
        <v>195.1</v>
      </c>
      <c r="AH55" s="23">
        <f>'E. coli'!M55</f>
        <v>2500</v>
      </c>
      <c r="AI55" s="23">
        <f>'E. coli'!N55</f>
        <v>110.2</v>
      </c>
      <c r="AJ55" s="23" t="str">
        <f>'E. coli'!O55</f>
        <v/>
      </c>
      <c r="AK55" s="23" t="str">
        <f>'E. coli'!P55</f>
        <v/>
      </c>
      <c r="AL55" s="23" t="str">
        <f>'E. coli'!Q55</f>
        <v/>
      </c>
      <c r="AM55" t="str">
        <f>Turbidity!T55</f>
        <v>Excellent</v>
      </c>
      <c r="AN55" s="2">
        <f>Turbidity!B55</f>
        <v>3.4171428571428573</v>
      </c>
      <c r="AO55" s="23" t="str">
        <f>Turbidity!C55</f>
        <v/>
      </c>
      <c r="AP55" s="23" t="str">
        <f>Turbidity!D55</f>
        <v/>
      </c>
      <c r="AQ55" s="23" t="str">
        <f>Turbidity!E55</f>
        <v/>
      </c>
      <c r="AR55" s="23" t="str">
        <f>Turbidity!F55</f>
        <v/>
      </c>
      <c r="AS55" s="23" t="str">
        <f>Turbidity!G55</f>
        <v/>
      </c>
      <c r="AT55" s="23">
        <f>Turbidity!H55</f>
        <v>3.36</v>
      </c>
      <c r="AU55" s="23">
        <f>Turbidity!I55</f>
        <v>0.53</v>
      </c>
      <c r="AV55" s="23">
        <f>Turbidity!J55</f>
        <v>3.67</v>
      </c>
      <c r="AW55" s="23">
        <f>Turbidity!K55</f>
        <v>3.99</v>
      </c>
      <c r="AX55" s="23">
        <f>Turbidity!L55</f>
        <v>4.6100000000000003</v>
      </c>
      <c r="AY55" s="23">
        <f>Turbidity!M55</f>
        <v>4.7300000000000004</v>
      </c>
      <c r="AZ55" s="23">
        <f>Turbidity!N55</f>
        <v>3.03</v>
      </c>
      <c r="BA55" s="23" t="str">
        <f>Turbidity!O55</f>
        <v/>
      </c>
      <c r="BB55" s="23" t="str">
        <f>Turbidity!P55</f>
        <v/>
      </c>
      <c r="BC55" s="23" t="str">
        <f>Turbidity!Q55</f>
        <v/>
      </c>
      <c r="BD55" t="str">
        <f>Chloride!T55</f>
        <v>Poor</v>
      </c>
      <c r="BE55" s="2">
        <f>Chloride!B55</f>
        <v>665.15558571428585</v>
      </c>
      <c r="BF55" s="23" t="str">
        <f>Chloride!C55</f>
        <v/>
      </c>
      <c r="BG55" s="23" t="str">
        <f>Chloride!D55</f>
        <v/>
      </c>
      <c r="BH55" s="23" t="str">
        <f>Chloride!E55</f>
        <v/>
      </c>
      <c r="BI55" s="23" t="str">
        <f>Chloride!F55</f>
        <v/>
      </c>
      <c r="BJ55" s="23" t="str">
        <f>Chloride!G55</f>
        <v/>
      </c>
      <c r="BK55" s="23">
        <f>Chloride!H55</f>
        <v>691.4855</v>
      </c>
      <c r="BL55" s="23">
        <f>Chloride!I55</f>
        <v>899.02290000000005</v>
      </c>
      <c r="BM55" s="23">
        <f>Chloride!J55</f>
        <v>565.17920000000004</v>
      </c>
      <c r="BN55" s="23">
        <f>Chloride!K55</f>
        <v>699.55200000000002</v>
      </c>
      <c r="BO55" s="23">
        <f>Chloride!L55</f>
        <v>613.45399999999995</v>
      </c>
      <c r="BP55" s="23">
        <f>Chloride!M55</f>
        <v>639.23969999999997</v>
      </c>
      <c r="BQ55" s="23">
        <f>Chloride!N55</f>
        <v>548.1558</v>
      </c>
      <c r="BR55" s="23" t="str">
        <f>Chloride!O55</f>
        <v/>
      </c>
      <c r="BS55" s="23" t="str">
        <f>Chloride!P55</f>
        <v/>
      </c>
      <c r="BT55" s="23" t="str">
        <f>Chloride!Q55</f>
        <v/>
      </c>
      <c r="BU55" t="str">
        <f>Phosphate!T55</f>
        <v>Poor</v>
      </c>
      <c r="BV55" s="2">
        <f>Phosphate!B55</f>
        <v>0.19364142857142858</v>
      </c>
      <c r="BW55" s="23" t="str">
        <f>Phosphate!C55</f>
        <v/>
      </c>
      <c r="BX55" s="23" t="str">
        <f>Phosphate!D55</f>
        <v/>
      </c>
      <c r="BY55" s="23" t="str">
        <f>Phosphate!E55</f>
        <v/>
      </c>
      <c r="BZ55" s="23" t="str">
        <f>Phosphate!F55</f>
        <v/>
      </c>
      <c r="CA55" s="23" t="str">
        <f>Phosphate!G55</f>
        <v/>
      </c>
      <c r="CB55" s="23">
        <f>Phosphate!H55</f>
        <v>0.11186</v>
      </c>
      <c r="CC55" s="23">
        <f>Phosphate!I55</f>
        <v>0.19250999999999999</v>
      </c>
      <c r="CD55" s="23">
        <f>Phosphate!J55</f>
        <v>0.30398999999999998</v>
      </c>
      <c r="CE55" s="23">
        <f>Phosphate!K55</f>
        <v>0.29508000000000001</v>
      </c>
      <c r="CF55" s="23">
        <f>Phosphate!L55</f>
        <v>0.18443000000000001</v>
      </c>
      <c r="CG55" s="23">
        <f>Phosphate!M55</f>
        <v>0.1076</v>
      </c>
      <c r="CH55" s="23">
        <f>Phosphate!N55</f>
        <v>0.16002</v>
      </c>
      <c r="CI55" s="23" t="str">
        <f>Phosphate!O55</f>
        <v/>
      </c>
      <c r="CJ55" s="23" t="str">
        <f>Phosphate!P55</f>
        <v/>
      </c>
      <c r="CK55" s="23" t="str">
        <f>Phosphate!Q55</f>
        <v/>
      </c>
      <c r="CL55" t="str">
        <f>Nitrate!T55</f>
        <v>Good</v>
      </c>
      <c r="CM55" s="2">
        <f>Nitrate!B55</f>
        <v>0.59811537857142849</v>
      </c>
      <c r="CN55" s="23" t="str">
        <f>Nitrate!C55</f>
        <v/>
      </c>
      <c r="CO55" s="23" t="str">
        <f>Nitrate!D55</f>
        <v/>
      </c>
      <c r="CP55" s="23" t="str">
        <f>Nitrate!E55</f>
        <v/>
      </c>
      <c r="CQ55" s="23" t="str">
        <f>Nitrate!F55</f>
        <v/>
      </c>
      <c r="CR55" s="23" t="str">
        <f>Nitrate!G55</f>
        <v/>
      </c>
      <c r="CS55" s="23">
        <f>Nitrate!H55</f>
        <v>0.61413450000000003</v>
      </c>
      <c r="CT55" s="23">
        <f>Nitrate!I55</f>
        <v>1.987005E-2</v>
      </c>
      <c r="CU55" s="23">
        <f>Nitrate!J55</f>
        <v>1.79037355</v>
      </c>
      <c r="CV55" s="23">
        <f>Nitrate!K55</f>
        <v>0.53879480999999996</v>
      </c>
      <c r="CW55" s="23">
        <f>Nitrate!L55</f>
        <v>0.48415076000000001</v>
      </c>
      <c r="CX55" s="23">
        <f>Nitrate!M55</f>
        <v>0.47662105000000005</v>
      </c>
      <c r="CY55" s="23">
        <f>Nitrate!N55</f>
        <v>0.26286292999999999</v>
      </c>
      <c r="CZ55" s="23" t="str">
        <f>Nitrate!O55</f>
        <v/>
      </c>
      <c r="DA55" s="23" t="str">
        <f>Nitrate!P55</f>
        <v/>
      </c>
      <c r="DB55" s="23" t="str">
        <f>Nitrate!Q55</f>
        <v/>
      </c>
      <c r="DC55" s="2" t="str">
        <f>Phycocyanin!R55</f>
        <v/>
      </c>
      <c r="DD55" s="27" t="str">
        <f>Phycocyanin!$B55</f>
        <v/>
      </c>
      <c r="DE55" s="23" t="str">
        <f>Phycocyanin!C55</f>
        <v/>
      </c>
      <c r="DF55" s="23" t="str">
        <f>Phycocyanin!D55</f>
        <v/>
      </c>
      <c r="DG55" s="23" t="str">
        <f>Phycocyanin!E55</f>
        <v/>
      </c>
      <c r="DH55" s="23" t="str">
        <f>Phycocyanin!F55</f>
        <v/>
      </c>
      <c r="DI55" s="23" t="str">
        <f>Phycocyanin!G55</f>
        <v/>
      </c>
      <c r="DJ55" s="23" t="str">
        <f>Phycocyanin!H55</f>
        <v/>
      </c>
      <c r="DK55" s="23" t="str">
        <f>Phycocyanin!I55</f>
        <v/>
      </c>
      <c r="DL55" s="23" t="str">
        <f>Phycocyanin!J55</f>
        <v/>
      </c>
      <c r="DM55" s="23" t="str">
        <f>Phycocyanin!K55</f>
        <v/>
      </c>
      <c r="DN55" s="23" t="str">
        <f>Phycocyanin!L55</f>
        <v/>
      </c>
      <c r="DO55" s="23" t="str">
        <f>Phycocyanin!M55</f>
        <v/>
      </c>
      <c r="DP55" s="23" t="str">
        <f>Phycocyanin!N55</f>
        <v/>
      </c>
      <c r="DQ55" s="23" t="str">
        <f>Phycocyanin!O55</f>
        <v/>
      </c>
      <c r="DR55" s="23" t="str">
        <f>Phycocyanin!P55</f>
        <v/>
      </c>
      <c r="DS55" s="23" t="str">
        <f>Phycocyanin!Q55</f>
        <v/>
      </c>
      <c r="DT55" s="19" t="str">
        <f>TRIM(_xlfn.XLOOKUP(A55, '[1]Site_GPS-Coordinates'!$A:$A, '[1]Site_GPS-Coordinates'!$B:$B))</f>
        <v>40.27052183</v>
      </c>
      <c r="DU55" t="str">
        <f>TRIM(_xlfn.XLOOKUP(A55, '[1]Site_GPS-Coordinates'!$A:$A, '[1]Site_GPS-Coordinates'!$C:$C))</f>
        <v>-74.71509204</v>
      </c>
    </row>
    <row r="56" spans="1:125">
      <c r="A56" s="3" t="s">
        <v>59</v>
      </c>
      <c r="B56" t="s">
        <v>296</v>
      </c>
      <c r="C56" s="27" t="str" cm="1">
        <f t="array" ref="C56">IFERROR(MAX(_xlfn._xlws.FILTER([1]SURVEY123!$J:$J,[1]SURVEY123!$L:$L=A56)),"NA")</f>
        <v>NA</v>
      </c>
      <c r="D56">
        <f t="shared" si="1"/>
        <v>0</v>
      </c>
      <c r="E56" t="str">
        <f>Temperature!T56</f>
        <v>NA</v>
      </c>
      <c r="F56" t="str">
        <f>Temperature!B56</f>
        <v/>
      </c>
      <c r="G56" s="23" t="str">
        <f>Temperature!C56</f>
        <v/>
      </c>
      <c r="H56" s="23" t="str">
        <f>Temperature!D56</f>
        <v/>
      </c>
      <c r="I56" s="23" t="str">
        <f>Temperature!E56</f>
        <v/>
      </c>
      <c r="J56" s="23" t="str">
        <f>Temperature!F56</f>
        <v/>
      </c>
      <c r="K56" s="23" t="str">
        <f>Temperature!G56</f>
        <v/>
      </c>
      <c r="L56" s="23" t="str">
        <f>Temperature!H56</f>
        <v/>
      </c>
      <c r="M56" s="23" t="str">
        <f>Temperature!I56</f>
        <v/>
      </c>
      <c r="N56" s="23" t="str">
        <f>Temperature!J56</f>
        <v/>
      </c>
      <c r="O56" s="23" t="str">
        <f>Temperature!K56</f>
        <v/>
      </c>
      <c r="P56" s="23" t="str">
        <f>Temperature!L56</f>
        <v/>
      </c>
      <c r="Q56" s="23" t="str">
        <f>Temperature!M56</f>
        <v/>
      </c>
      <c r="R56" s="23" t="str">
        <f>Temperature!N56</f>
        <v/>
      </c>
      <c r="S56" s="23" t="str">
        <f>Temperature!O56</f>
        <v/>
      </c>
      <c r="T56" s="23" t="str">
        <f>Temperature!P56</f>
        <v/>
      </c>
      <c r="U56" s="23" t="str">
        <f>Temperature!Q56</f>
        <v/>
      </c>
      <c r="V56" t="str">
        <f>'E. coli'!S56</f>
        <v>NA</v>
      </c>
      <c r="W56" s="2" t="str">
        <f>'E. coli'!B56</f>
        <v/>
      </c>
      <c r="X56" s="23" t="str">
        <f>'E. coli'!C56</f>
        <v/>
      </c>
      <c r="Y56" s="23" t="str">
        <f>'E. coli'!D56</f>
        <v/>
      </c>
      <c r="Z56" s="23" t="str">
        <f>'E. coli'!E56</f>
        <v/>
      </c>
      <c r="AA56" s="23" t="str">
        <f>'E. coli'!F56</f>
        <v/>
      </c>
      <c r="AB56" s="23" t="str">
        <f>'E. coli'!G56</f>
        <v/>
      </c>
      <c r="AC56" s="23" t="str">
        <f>'E. coli'!H56</f>
        <v/>
      </c>
      <c r="AD56" s="23" t="str">
        <f>'E. coli'!I56</f>
        <v/>
      </c>
      <c r="AE56" s="23" t="str">
        <f>'E. coli'!J56</f>
        <v/>
      </c>
      <c r="AF56" s="23" t="str">
        <f>'E. coli'!K56</f>
        <v/>
      </c>
      <c r="AG56" s="23" t="str">
        <f>'E. coli'!L56</f>
        <v/>
      </c>
      <c r="AH56" s="23" t="str">
        <f>'E. coli'!M56</f>
        <v/>
      </c>
      <c r="AI56" s="23" t="str">
        <f>'E. coli'!N56</f>
        <v/>
      </c>
      <c r="AJ56" s="23" t="str">
        <f>'E. coli'!O56</f>
        <v/>
      </c>
      <c r="AK56" s="23" t="str">
        <f>'E. coli'!P56</f>
        <v/>
      </c>
      <c r="AL56" s="23" t="str">
        <f>'E. coli'!Q56</f>
        <v/>
      </c>
      <c r="AM56" t="str">
        <f>Turbidity!T56</f>
        <v>NA</v>
      </c>
      <c r="AN56" s="2" t="str">
        <f>Turbidity!B56</f>
        <v/>
      </c>
      <c r="AO56" s="23" t="str">
        <f>Turbidity!C56</f>
        <v/>
      </c>
      <c r="AP56" s="23" t="str">
        <f>Turbidity!D56</f>
        <v/>
      </c>
      <c r="AQ56" s="23" t="str">
        <f>Turbidity!E56</f>
        <v/>
      </c>
      <c r="AR56" s="23" t="str">
        <f>Turbidity!F56</f>
        <v/>
      </c>
      <c r="AS56" s="23" t="str">
        <f>Turbidity!G56</f>
        <v/>
      </c>
      <c r="AT56" s="23" t="str">
        <f>Turbidity!H56</f>
        <v/>
      </c>
      <c r="AU56" s="23" t="str">
        <f>Turbidity!I56</f>
        <v/>
      </c>
      <c r="AV56" s="23" t="str">
        <f>Turbidity!J56</f>
        <v/>
      </c>
      <c r="AW56" s="23" t="str">
        <f>Turbidity!K56</f>
        <v/>
      </c>
      <c r="AX56" s="23" t="str">
        <f>Turbidity!L56</f>
        <v/>
      </c>
      <c r="AY56" s="23" t="str">
        <f>Turbidity!M56</f>
        <v/>
      </c>
      <c r="AZ56" s="23" t="str">
        <f>Turbidity!N56</f>
        <v/>
      </c>
      <c r="BA56" s="23" t="str">
        <f>Turbidity!O56</f>
        <v/>
      </c>
      <c r="BB56" s="23" t="str">
        <f>Turbidity!P56</f>
        <v/>
      </c>
      <c r="BC56" s="23" t="str">
        <f>Turbidity!Q56</f>
        <v/>
      </c>
      <c r="BD56" t="str">
        <f>Chloride!T56</f>
        <v>NA</v>
      </c>
      <c r="BE56" s="2" t="str">
        <f>Chloride!B56</f>
        <v/>
      </c>
      <c r="BF56" s="23" t="str">
        <f>Chloride!C56</f>
        <v/>
      </c>
      <c r="BG56" s="23" t="str">
        <f>Chloride!D56</f>
        <v/>
      </c>
      <c r="BH56" s="23" t="str">
        <f>Chloride!E56</f>
        <v/>
      </c>
      <c r="BI56" s="23" t="str">
        <f>Chloride!F56</f>
        <v/>
      </c>
      <c r="BJ56" s="23" t="str">
        <f>Chloride!G56</f>
        <v/>
      </c>
      <c r="BK56" s="23" t="str">
        <f>Chloride!H56</f>
        <v/>
      </c>
      <c r="BL56" s="23" t="str">
        <f>Chloride!I56</f>
        <v/>
      </c>
      <c r="BM56" s="23" t="str">
        <f>Chloride!J56</f>
        <v/>
      </c>
      <c r="BN56" s="23" t="str">
        <f>Chloride!K56</f>
        <v/>
      </c>
      <c r="BO56" s="23" t="str">
        <f>Chloride!L56</f>
        <v/>
      </c>
      <c r="BP56" s="23" t="str">
        <f>Chloride!M56</f>
        <v/>
      </c>
      <c r="BQ56" s="23" t="str">
        <f>Chloride!N56</f>
        <v/>
      </c>
      <c r="BR56" s="23" t="str">
        <f>Chloride!O56</f>
        <v/>
      </c>
      <c r="BS56" s="23" t="str">
        <f>Chloride!P56</f>
        <v/>
      </c>
      <c r="BT56" s="23" t="str">
        <f>Chloride!Q56</f>
        <v/>
      </c>
      <c r="BU56" t="str">
        <f>Phosphate!T56</f>
        <v>NA</v>
      </c>
      <c r="BV56" s="2" t="str">
        <f>Phosphate!B56</f>
        <v/>
      </c>
      <c r="BW56" s="23" t="str">
        <f>Phosphate!C56</f>
        <v/>
      </c>
      <c r="BX56" s="23" t="str">
        <f>Phosphate!D56</f>
        <v/>
      </c>
      <c r="BY56" s="23" t="str">
        <f>Phosphate!E56</f>
        <v/>
      </c>
      <c r="BZ56" s="23" t="str">
        <f>Phosphate!F56</f>
        <v/>
      </c>
      <c r="CA56" s="23" t="str">
        <f>Phosphate!G56</f>
        <v/>
      </c>
      <c r="CB56" s="23" t="str">
        <f>Phosphate!H56</f>
        <v/>
      </c>
      <c r="CC56" s="23" t="str">
        <f>Phosphate!I56</f>
        <v/>
      </c>
      <c r="CD56" s="23" t="str">
        <f>Phosphate!J56</f>
        <v/>
      </c>
      <c r="CE56" s="23" t="str">
        <f>Phosphate!K56</f>
        <v/>
      </c>
      <c r="CF56" s="23" t="str">
        <f>Phosphate!L56</f>
        <v/>
      </c>
      <c r="CG56" s="23" t="str">
        <f>Phosphate!M56</f>
        <v/>
      </c>
      <c r="CH56" s="23" t="str">
        <f>Phosphate!N56</f>
        <v/>
      </c>
      <c r="CI56" s="23" t="str">
        <f>Phosphate!O56</f>
        <v/>
      </c>
      <c r="CJ56" s="23" t="str">
        <f>Phosphate!P56</f>
        <v/>
      </c>
      <c r="CK56" s="23" t="str">
        <f>Phosphate!Q56</f>
        <v/>
      </c>
      <c r="CL56" t="str">
        <f>Nitrate!T56</f>
        <v>NA</v>
      </c>
      <c r="CM56" s="2" t="str">
        <f>Nitrate!B56</f>
        <v/>
      </c>
      <c r="CN56" s="23" t="str">
        <f>Nitrate!C56</f>
        <v/>
      </c>
      <c r="CO56" s="23" t="str">
        <f>Nitrate!D56</f>
        <v/>
      </c>
      <c r="CP56" s="23" t="str">
        <f>Nitrate!E56</f>
        <v/>
      </c>
      <c r="CQ56" s="23" t="str">
        <f>Nitrate!F56</f>
        <v/>
      </c>
      <c r="CR56" s="23" t="str">
        <f>Nitrate!G56</f>
        <v/>
      </c>
      <c r="CS56" s="23" t="str">
        <f>Nitrate!H56</f>
        <v/>
      </c>
      <c r="CT56" s="23" t="str">
        <f>Nitrate!I56</f>
        <v/>
      </c>
      <c r="CU56" s="23" t="str">
        <f>Nitrate!J56</f>
        <v/>
      </c>
      <c r="CV56" s="23" t="str">
        <f>Nitrate!K56</f>
        <v/>
      </c>
      <c r="CW56" s="23" t="str">
        <f>Nitrate!L56</f>
        <v/>
      </c>
      <c r="CX56" s="23" t="str">
        <f>Nitrate!M56</f>
        <v/>
      </c>
      <c r="CY56" s="23" t="str">
        <f>Nitrate!N56</f>
        <v/>
      </c>
      <c r="CZ56" s="23" t="str">
        <f>Nitrate!O56</f>
        <v/>
      </c>
      <c r="DA56" s="23" t="str">
        <f>Nitrate!P56</f>
        <v/>
      </c>
      <c r="DB56" s="23" t="str">
        <f>Nitrate!Q56</f>
        <v/>
      </c>
      <c r="DC56" s="2" t="str">
        <f>Phycocyanin!R56</f>
        <v/>
      </c>
      <c r="DD56" s="27" t="str">
        <f>Phycocyanin!$B56</f>
        <v/>
      </c>
      <c r="DE56" s="23" t="str">
        <f>Phycocyanin!C56</f>
        <v/>
      </c>
      <c r="DF56" s="23" t="str">
        <f>Phycocyanin!D56</f>
        <v/>
      </c>
      <c r="DG56" s="23" t="str">
        <f>Phycocyanin!E56</f>
        <v/>
      </c>
      <c r="DH56" s="23" t="str">
        <f>Phycocyanin!F56</f>
        <v/>
      </c>
      <c r="DI56" s="23" t="str">
        <f>Phycocyanin!G56</f>
        <v/>
      </c>
      <c r="DJ56" s="23" t="str">
        <f>Phycocyanin!H56</f>
        <v/>
      </c>
      <c r="DK56" s="23" t="str">
        <f>Phycocyanin!I56</f>
        <v/>
      </c>
      <c r="DL56" s="23" t="str">
        <f>Phycocyanin!J56</f>
        <v/>
      </c>
      <c r="DM56" s="23" t="str">
        <f>Phycocyanin!K56</f>
        <v/>
      </c>
      <c r="DN56" s="23" t="str">
        <f>Phycocyanin!L56</f>
        <v/>
      </c>
      <c r="DO56" s="23" t="str">
        <f>Phycocyanin!M56</f>
        <v/>
      </c>
      <c r="DP56" s="23" t="str">
        <f>Phycocyanin!N56</f>
        <v/>
      </c>
      <c r="DQ56" s="23" t="str">
        <f>Phycocyanin!O56</f>
        <v/>
      </c>
      <c r="DR56" s="23" t="str">
        <f>Phycocyanin!P56</f>
        <v/>
      </c>
      <c r="DS56" s="23" t="str">
        <f>Phycocyanin!Q56</f>
        <v/>
      </c>
      <c r="DT56" s="19" t="str">
        <f>TRIM(_xlfn.XLOOKUP(A56, '[1]Site_GPS-Coordinates'!$A:$A, '[1]Site_GPS-Coordinates'!$B:$B))</f>
        <v>40.2932674</v>
      </c>
      <c r="DU56" t="str">
        <f>TRIM(_xlfn.XLOOKUP(A56, '[1]Site_GPS-Coordinates'!$A:$A, '[1]Site_GPS-Coordinates'!$C:$C))</f>
        <v>-74.72543772</v>
      </c>
    </row>
    <row r="57" spans="1:125">
      <c r="A57" s="3" t="s">
        <v>60</v>
      </c>
      <c r="B57" t="s">
        <v>297</v>
      </c>
      <c r="C57" s="27" cm="1">
        <f t="array" ref="C57">IFERROR(MAX(_xlfn._xlws.FILTER([1]SURVEY123!$J:$J,[1]SURVEY123!$L:$L=A57)),"NA")</f>
        <v>45872.666666666664</v>
      </c>
      <c r="D57">
        <f t="shared" si="1"/>
        <v>12</v>
      </c>
      <c r="E57" t="str">
        <f>Temperature!T57</f>
        <v>Excellent</v>
      </c>
      <c r="F57">
        <f>Temperature!B57</f>
        <v>18.083333333333332</v>
      </c>
      <c r="G57" s="23">
        <f>Temperature!C57</f>
        <v>15</v>
      </c>
      <c r="H57" s="23">
        <f>Temperature!D57</f>
        <v>13</v>
      </c>
      <c r="I57" s="23">
        <f>Temperature!E57</f>
        <v>14</v>
      </c>
      <c r="J57" s="23">
        <f>Temperature!F57</f>
        <v>17</v>
      </c>
      <c r="K57" s="23">
        <f>Temperature!G57</f>
        <v>15</v>
      </c>
      <c r="L57" s="23">
        <f>Temperature!H57</f>
        <v>19</v>
      </c>
      <c r="M57" s="23">
        <f>Temperature!I57</f>
        <v>21</v>
      </c>
      <c r="N57" s="23">
        <f>Temperature!J57</f>
        <v>20</v>
      </c>
      <c r="O57" s="23">
        <f>Temperature!K57</f>
        <v>22</v>
      </c>
      <c r="P57" s="23">
        <f>Temperature!L57</f>
        <v>21</v>
      </c>
      <c r="Q57" s="23">
        <f>Temperature!M57</f>
        <v>21</v>
      </c>
      <c r="R57" s="23">
        <f>Temperature!N57</f>
        <v>19</v>
      </c>
      <c r="S57" s="23" t="str">
        <f>Temperature!O57</f>
        <v/>
      </c>
      <c r="T57" s="23" t="str">
        <f>Temperature!P57</f>
        <v/>
      </c>
      <c r="U57" s="23" t="str">
        <f>Temperature!Q57</f>
        <v/>
      </c>
      <c r="V57" t="str">
        <f>'E. coli'!S57</f>
        <v>Poor</v>
      </c>
      <c r="W57" s="2">
        <f>'E. coli'!B57</f>
        <v>161.29168122032851</v>
      </c>
      <c r="X57" s="23">
        <f>'E. coli'!C57</f>
        <v>113.7</v>
      </c>
      <c r="Y57" s="23">
        <f>'E. coli'!D57</f>
        <v>107.1</v>
      </c>
      <c r="Z57" s="23">
        <f>'E. coli'!E57</f>
        <v>1732.9</v>
      </c>
      <c r="AA57" s="23">
        <f>'E. coli'!F57</f>
        <v>63.8</v>
      </c>
      <c r="AB57" s="23">
        <f>'E. coli'!G57</f>
        <v>2419.6</v>
      </c>
      <c r="AC57" s="23">
        <f>'E. coli'!H57</f>
        <v>52.8</v>
      </c>
      <c r="AD57" s="23">
        <f>'E. coli'!I57</f>
        <v>104.6</v>
      </c>
      <c r="AE57" s="23">
        <f>'E. coli'!J57</f>
        <v>59.8</v>
      </c>
      <c r="AF57" s="23">
        <f>'E. coli'!K57</f>
        <v>74.900000000000006</v>
      </c>
      <c r="AG57" s="23">
        <f>'E. coli'!L57</f>
        <v>178</v>
      </c>
      <c r="AH57" s="23">
        <f>'E. coli'!M57</f>
        <v>579.4</v>
      </c>
      <c r="AI57" s="23">
        <f>'E. coli'!N57</f>
        <v>37.299999999999997</v>
      </c>
      <c r="AJ57" s="23" t="str">
        <f>'E. coli'!O57</f>
        <v/>
      </c>
      <c r="AK57" s="23" t="str">
        <f>'E. coli'!P57</f>
        <v/>
      </c>
      <c r="AL57" s="23" t="str">
        <f>'E. coli'!Q57</f>
        <v/>
      </c>
      <c r="AM57" t="str">
        <f>Turbidity!T57</f>
        <v>Excellent</v>
      </c>
      <c r="AN57" s="2">
        <f>Turbidity!B57</f>
        <v>1.4018181818181819</v>
      </c>
      <c r="AO57" s="23">
        <f>Turbidity!C57</f>
        <v>1.1499999999999999</v>
      </c>
      <c r="AP57" s="23">
        <f>Turbidity!D57</f>
        <v>0.76</v>
      </c>
      <c r="AQ57" s="23">
        <f>Turbidity!E57</f>
        <v>3.02</v>
      </c>
      <c r="AR57" s="23">
        <f>Turbidity!F57</f>
        <v>0.7</v>
      </c>
      <c r="AS57" s="23">
        <f>Turbidity!G57</f>
        <v>2.77</v>
      </c>
      <c r="AT57" s="23">
        <f>Turbidity!H57</f>
        <v>1.03</v>
      </c>
      <c r="AU57" s="23">
        <f>Turbidity!I57</f>
        <v>1.3</v>
      </c>
      <c r="AV57" s="23">
        <f>Turbidity!J57</f>
        <v>0.85</v>
      </c>
      <c r="AW57" s="23">
        <f>Turbidity!K57</f>
        <v>0.94</v>
      </c>
      <c r="AX57" s="23">
        <f>Turbidity!L57</f>
        <v>0.99</v>
      </c>
      <c r="AY57" s="23">
        <f>Turbidity!M57</f>
        <v>1.91</v>
      </c>
      <c r="AZ57" s="23" t="str">
        <f>Turbidity!N57</f>
        <v/>
      </c>
      <c r="BA57" s="23" t="str">
        <f>Turbidity!O57</f>
        <v/>
      </c>
      <c r="BB57" s="23" t="str">
        <f>Turbidity!P57</f>
        <v/>
      </c>
      <c r="BC57" s="23" t="str">
        <f>Turbidity!Q57</f>
        <v/>
      </c>
      <c r="BD57" t="str">
        <f>Chloride!T57</f>
        <v>Poor</v>
      </c>
      <c r="BE57" s="2">
        <f>Chloride!B57</f>
        <v>766.82964166666659</v>
      </c>
      <c r="BF57" s="23">
        <f>Chloride!C57</f>
        <v>779.10270000000003</v>
      </c>
      <c r="BG57" s="23">
        <f>Chloride!D57</f>
        <v>793.93190000000004</v>
      </c>
      <c r="BH57" s="23">
        <f>Chloride!E57</f>
        <v>498.29129999999998</v>
      </c>
      <c r="BI57" s="23">
        <f>Chloride!F57</f>
        <v>889.13279999999997</v>
      </c>
      <c r="BJ57" s="23">
        <f>Chloride!G57</f>
        <v>488.47269999999997</v>
      </c>
      <c r="BK57" s="23">
        <f>Chloride!H57</f>
        <v>766.68409999999994</v>
      </c>
      <c r="BL57" s="23">
        <f>Chloride!I57</f>
        <v>959.56510000000003</v>
      </c>
      <c r="BM57" s="23">
        <f>Chloride!J57</f>
        <v>779.64149999999995</v>
      </c>
      <c r="BN57" s="23">
        <f>Chloride!K57</f>
        <v>915.73440000000005</v>
      </c>
      <c r="BO57" s="23">
        <f>Chloride!L57</f>
        <v>874.17970000000003</v>
      </c>
      <c r="BP57" s="23">
        <f>Chloride!M57</f>
        <v>566.40470000000005</v>
      </c>
      <c r="BQ57" s="23">
        <f>Chloride!N57</f>
        <v>890.81479999999999</v>
      </c>
      <c r="BR57" s="23" t="str">
        <f>Chloride!O57</f>
        <v/>
      </c>
      <c r="BS57" s="23" t="str">
        <f>Chloride!P57</f>
        <v/>
      </c>
      <c r="BT57" s="23" t="str">
        <f>Chloride!Q57</f>
        <v/>
      </c>
      <c r="BU57" t="str">
        <f>Phosphate!T57</f>
        <v>Poor</v>
      </c>
      <c r="BV57" s="2">
        <f>Phosphate!B57</f>
        <v>8.0064999999999997E-2</v>
      </c>
      <c r="BW57" s="23">
        <f>Phosphate!C57</f>
        <v>4.1930000000000002E-2</v>
      </c>
      <c r="BX57" s="23">
        <f>Phosphate!D57</f>
        <v>2.8129999999999999E-2</v>
      </c>
      <c r="BY57" s="23">
        <f>Phosphate!E57</f>
        <v>2.7050000000000001E-2</v>
      </c>
      <c r="BZ57" s="23">
        <f>Phosphate!F57</f>
        <v>8.2659999999999997E-2</v>
      </c>
      <c r="CA57" s="23">
        <f>Phosphate!G57</f>
        <v>2.5440000000000001E-2</v>
      </c>
      <c r="CB57" s="23">
        <f>Phosphate!H57</f>
        <v>0.10771</v>
      </c>
      <c r="CC57" s="23">
        <f>Phosphate!I57</f>
        <v>0.26590999999999998</v>
      </c>
      <c r="CD57" s="23">
        <f>Phosphate!J57</f>
        <v>0.109</v>
      </c>
      <c r="CE57" s="23">
        <f>Phosphate!K57</f>
        <v>5.7829999999999999E-2</v>
      </c>
      <c r="CF57" s="23">
        <f>Phosphate!L57</f>
        <v>0.11522</v>
      </c>
      <c r="CG57" s="23">
        <f>Phosphate!M57</f>
        <v>3.8600000000000002E-2</v>
      </c>
      <c r="CH57" s="23">
        <f>Phosphate!N57</f>
        <v>6.13E-2</v>
      </c>
      <c r="CI57" s="23" t="str">
        <f>Phosphate!O57</f>
        <v/>
      </c>
      <c r="CJ57" s="23" t="str">
        <f>Phosphate!P57</f>
        <v/>
      </c>
      <c r="CK57" s="23" t="str">
        <f>Phosphate!Q57</f>
        <v/>
      </c>
      <c r="CL57" t="str">
        <f>Nitrate!T57</f>
        <v>Excellent</v>
      </c>
      <c r="CM57" s="2">
        <f>Nitrate!B57</f>
        <v>0.20114924999999997</v>
      </c>
      <c r="CN57" s="23">
        <f>Nitrate!C57</f>
        <v>0.26031589999999999</v>
      </c>
      <c r="CO57" s="23">
        <f>Nitrate!D57</f>
        <v>0.19624529999999998</v>
      </c>
      <c r="CP57" s="23">
        <f>Nitrate!E57</f>
        <v>0.17361799999999999</v>
      </c>
      <c r="CQ57" s="23">
        <f>Nitrate!F57</f>
        <v>0.1251922</v>
      </c>
      <c r="CR57" s="23">
        <f>Nitrate!G57</f>
        <v>0.38421929999999999</v>
      </c>
      <c r="CS57" s="23">
        <f>Nitrate!H57</f>
        <v>0.18235029999999999</v>
      </c>
      <c r="CT57" s="23">
        <f>Nitrate!I57</f>
        <v>0.1971685</v>
      </c>
      <c r="CU57" s="23">
        <f>Nitrate!J57</f>
        <v>0.24138850000000001</v>
      </c>
      <c r="CV57" s="23">
        <f>Nitrate!K57</f>
        <v>0.17818139999999999</v>
      </c>
      <c r="CW57" s="23">
        <f>Nitrate!L57</f>
        <v>0.1381809</v>
      </c>
      <c r="CX57" s="23">
        <f>Nitrate!M57</f>
        <v>0.20462370000000002</v>
      </c>
      <c r="CY57" s="23">
        <f>Nitrate!N57</f>
        <v>0.13230699999999998</v>
      </c>
      <c r="CZ57" s="23" t="str">
        <f>Nitrate!O57</f>
        <v/>
      </c>
      <c r="DA57" s="23" t="str">
        <f>Nitrate!P57</f>
        <v/>
      </c>
      <c r="DB57" s="23" t="str">
        <f>Nitrate!Q57</f>
        <v/>
      </c>
      <c r="DC57" s="2" t="str">
        <f>Phycocyanin!R57</f>
        <v/>
      </c>
      <c r="DD57" s="27" t="str">
        <f>Phycocyanin!$B57</f>
        <v/>
      </c>
      <c r="DE57" s="23" t="str">
        <f>Phycocyanin!C57</f>
        <v/>
      </c>
      <c r="DF57" s="23" t="str">
        <f>Phycocyanin!D57</f>
        <v/>
      </c>
      <c r="DG57" s="23" t="str">
        <f>Phycocyanin!E57</f>
        <v/>
      </c>
      <c r="DH57" s="23" t="str">
        <f>Phycocyanin!F57</f>
        <v/>
      </c>
      <c r="DI57" s="23" t="str">
        <f>Phycocyanin!G57</f>
        <v/>
      </c>
      <c r="DJ57" s="23" t="str">
        <f>Phycocyanin!H57</f>
        <v/>
      </c>
      <c r="DK57" s="23" t="str">
        <f>Phycocyanin!I57</f>
        <v/>
      </c>
      <c r="DL57" s="23" t="str">
        <f>Phycocyanin!J57</f>
        <v/>
      </c>
      <c r="DM57" s="23" t="str">
        <f>Phycocyanin!K57</f>
        <v/>
      </c>
      <c r="DN57" s="23" t="str">
        <f>Phycocyanin!L57</f>
        <v/>
      </c>
      <c r="DO57" s="23" t="str">
        <f>Phycocyanin!M57</f>
        <v/>
      </c>
      <c r="DP57" s="23" t="str">
        <f>Phycocyanin!N57</f>
        <v/>
      </c>
      <c r="DQ57" s="23" t="str">
        <f>Phycocyanin!O57</f>
        <v/>
      </c>
      <c r="DR57" s="23" t="str">
        <f>Phycocyanin!P57</f>
        <v/>
      </c>
      <c r="DS57" s="23" t="str">
        <f>Phycocyanin!Q57</f>
        <v/>
      </c>
      <c r="DT57" s="19" t="str">
        <f>TRIM(_xlfn.XLOOKUP(A57, '[1]Site_GPS-Coordinates'!$A:$A, '[1]Site_GPS-Coordinates'!$B:$B))</f>
        <v>40.3635351</v>
      </c>
      <c r="DU57" t="str">
        <f>TRIM(_xlfn.XLOOKUP(A57, '[1]Site_GPS-Coordinates'!$A:$A, '[1]Site_GPS-Coordinates'!$C:$C))</f>
        <v>-74.680059</v>
      </c>
    </row>
    <row r="58" spans="1:125">
      <c r="A58" s="3" t="s">
        <v>61</v>
      </c>
      <c r="B58" t="s">
        <v>298</v>
      </c>
      <c r="C58" s="27" cm="1">
        <f t="array" ref="C58">IFERROR(MAX(_xlfn._xlws.FILTER([1]SURVEY123!$J:$J,[1]SURVEY123!$L:$L=A58)),"NA")</f>
        <v>45872.666666666664</v>
      </c>
      <c r="D58">
        <f t="shared" si="1"/>
        <v>12</v>
      </c>
      <c r="E58" t="str">
        <f>Temperature!T58</f>
        <v>Excellent</v>
      </c>
      <c r="F58">
        <f>Temperature!B58</f>
        <v>21.666666666666668</v>
      </c>
      <c r="G58" s="23">
        <f>Temperature!C58</f>
        <v>19</v>
      </c>
      <c r="H58" s="23">
        <f>Temperature!D58</f>
        <v>16</v>
      </c>
      <c r="I58" s="23">
        <f>Temperature!E58</f>
        <v>19</v>
      </c>
      <c r="J58" s="23">
        <f>Temperature!F58</f>
        <v>20</v>
      </c>
      <c r="K58" s="23">
        <f>Temperature!G58</f>
        <v>20</v>
      </c>
      <c r="L58" s="23">
        <f>Temperature!H58</f>
        <v>22</v>
      </c>
      <c r="M58" s="23">
        <f>Temperature!I58</f>
        <v>24</v>
      </c>
      <c r="N58" s="23">
        <f>Temperature!J58</f>
        <v>23</v>
      </c>
      <c r="O58" s="23">
        <f>Temperature!K58</f>
        <v>25</v>
      </c>
      <c r="P58" s="23">
        <f>Temperature!L58</f>
        <v>23</v>
      </c>
      <c r="Q58" s="23">
        <f>Temperature!M58</f>
        <v>24</v>
      </c>
      <c r="R58" s="23">
        <f>Temperature!N58</f>
        <v>25</v>
      </c>
      <c r="S58" s="23" t="str">
        <f>Temperature!O58</f>
        <v/>
      </c>
      <c r="T58" s="23" t="str">
        <f>Temperature!P58</f>
        <v/>
      </c>
      <c r="U58" s="23" t="str">
        <f>Temperature!Q58</f>
        <v/>
      </c>
      <c r="V58" t="str">
        <f>'E. coli'!S58</f>
        <v>Good</v>
      </c>
      <c r="W58" s="2">
        <f>'E. coli'!B58</f>
        <v>71.8847205022239</v>
      </c>
      <c r="X58" s="23" t="str">
        <f>'E. coli'!C58</f>
        <v/>
      </c>
      <c r="Y58" s="23">
        <f>'E. coli'!D58</f>
        <v>90.8</v>
      </c>
      <c r="Z58" s="23">
        <f>'E. coli'!E58</f>
        <v>84.2</v>
      </c>
      <c r="AA58" s="23">
        <f>'E. coli'!F58</f>
        <v>145</v>
      </c>
      <c r="AB58" s="23">
        <f>'E. coli'!G58</f>
        <v>1299.7</v>
      </c>
      <c r="AC58" s="23">
        <f>'E. coli'!H58</f>
        <v>52</v>
      </c>
      <c r="AD58" s="23">
        <f>'E. coli'!I58</f>
        <v>9.6999999999999993</v>
      </c>
      <c r="AE58" s="23">
        <f>'E. coli'!J58</f>
        <v>1986.3</v>
      </c>
      <c r="AF58" s="23">
        <f>'E. coli'!K58</f>
        <v>9.4</v>
      </c>
      <c r="AG58" s="23">
        <f>'E. coli'!L58</f>
        <v>9.8000000000000007</v>
      </c>
      <c r="AH58" s="23">
        <f>'E. coli'!M58</f>
        <v>38.9</v>
      </c>
      <c r="AI58" s="23">
        <f>'E. coli'!N58</f>
        <v>51.2</v>
      </c>
      <c r="AJ58" s="23" t="str">
        <f>'E. coli'!O58</f>
        <v/>
      </c>
      <c r="AK58" s="23" t="str">
        <f>'E. coli'!P58</f>
        <v/>
      </c>
      <c r="AL58" s="23" t="str">
        <f>'E. coli'!Q58</f>
        <v/>
      </c>
      <c r="AM58" t="str">
        <f>Turbidity!T58</f>
        <v>Excellent</v>
      </c>
      <c r="AN58" s="2">
        <f>Turbidity!B58</f>
        <v>4.2091666666666656</v>
      </c>
      <c r="AO58" s="23">
        <f>Turbidity!C58</f>
        <v>5.12</v>
      </c>
      <c r="AP58" s="23">
        <f>Turbidity!D58</f>
        <v>4.51</v>
      </c>
      <c r="AQ58" s="23">
        <f>Turbidity!E58</f>
        <v>5.05</v>
      </c>
      <c r="AR58" s="23">
        <f>Turbidity!F58</f>
        <v>2.7</v>
      </c>
      <c r="AS58" s="23">
        <f>Turbidity!G58</f>
        <v>4.49</v>
      </c>
      <c r="AT58" s="23">
        <f>Turbidity!H58</f>
        <v>5.19</v>
      </c>
      <c r="AU58" s="23">
        <f>Turbidity!I58</f>
        <v>4.01</v>
      </c>
      <c r="AV58" s="23">
        <f>Turbidity!J58</f>
        <v>5.19</v>
      </c>
      <c r="AW58" s="23">
        <f>Turbidity!K58</f>
        <v>2.62</v>
      </c>
      <c r="AX58" s="23">
        <f>Turbidity!L58</f>
        <v>5.01</v>
      </c>
      <c r="AY58" s="23">
        <f>Turbidity!M58</f>
        <v>3.55</v>
      </c>
      <c r="AZ58" s="23">
        <f>Turbidity!N58</f>
        <v>3.07</v>
      </c>
      <c r="BA58" s="23" t="str">
        <f>Turbidity!O58</f>
        <v/>
      </c>
      <c r="BB58" s="23" t="str">
        <f>Turbidity!P58</f>
        <v/>
      </c>
      <c r="BC58" s="23" t="str">
        <f>Turbidity!Q58</f>
        <v/>
      </c>
      <c r="BD58" t="str">
        <f>Chloride!T58</f>
        <v>Poor</v>
      </c>
      <c r="BE58" s="2">
        <f>Chloride!B58</f>
        <v>643.2114416666667</v>
      </c>
      <c r="BF58" s="23">
        <f>Chloride!C58</f>
        <v>575.02959999999996</v>
      </c>
      <c r="BG58" s="23">
        <f>Chloride!D58</f>
        <v>602.97760000000005</v>
      </c>
      <c r="BH58" s="23">
        <f>Chloride!E58</f>
        <v>524.68460000000005</v>
      </c>
      <c r="BI58" s="23">
        <f>Chloride!F58</f>
        <v>715.23019999999997</v>
      </c>
      <c r="BJ58" s="23">
        <f>Chloride!G58</f>
        <v>657.89260000000002</v>
      </c>
      <c r="BK58" s="23">
        <f>Chloride!H58</f>
        <v>620.14620000000002</v>
      </c>
      <c r="BL58" s="23">
        <f>Chloride!I58</f>
        <v>708.47860000000003</v>
      </c>
      <c r="BM58" s="23">
        <f>Chloride!J58</f>
        <v>657.40970000000004</v>
      </c>
      <c r="BN58" s="23">
        <f>Chloride!K58</f>
        <v>698.32870000000003</v>
      </c>
      <c r="BO58" s="23">
        <f>Chloride!L58</f>
        <v>664.99659999999994</v>
      </c>
      <c r="BP58" s="23">
        <f>Chloride!M58</f>
        <v>718.41639999999995</v>
      </c>
      <c r="BQ58" s="23">
        <f>Chloride!N58</f>
        <v>574.94650000000001</v>
      </c>
      <c r="BR58" s="23" t="str">
        <f>Chloride!O58</f>
        <v/>
      </c>
      <c r="BS58" s="23" t="str">
        <f>Chloride!P58</f>
        <v/>
      </c>
      <c r="BT58" s="23" t="str">
        <f>Chloride!Q58</f>
        <v/>
      </c>
      <c r="BU58" t="str">
        <f>Phosphate!T58</f>
        <v>Fair</v>
      </c>
      <c r="BV58" s="2">
        <f>Phosphate!B58</f>
        <v>4.3360833333333328E-2</v>
      </c>
      <c r="BW58" s="23">
        <f>Phosphate!C58</f>
        <v>0.10811</v>
      </c>
      <c r="BX58" s="23">
        <f>Phosphate!D58</f>
        <v>9.7320000000000004E-2</v>
      </c>
      <c r="BY58" s="23">
        <f>Phosphate!E58</f>
        <v>2.9069999999999999E-2</v>
      </c>
      <c r="BZ58" s="23">
        <f>Phosphate!F58</f>
        <v>1.7610000000000001E-2</v>
      </c>
      <c r="CA58" s="23">
        <f>Phosphate!G58</f>
        <v>2.334E-2</v>
      </c>
      <c r="CB58" s="23">
        <f>Phosphate!H58</f>
        <v>2.1729999999999999E-2</v>
      </c>
      <c r="CC58" s="23">
        <f>Phosphate!I58</f>
        <v>3.058E-2</v>
      </c>
      <c r="CD58" s="23">
        <f>Phosphate!J58</f>
        <v>0.12608</v>
      </c>
      <c r="CE58" s="23">
        <f>Phosphate!K58</f>
        <v>1.183E-2</v>
      </c>
      <c r="CF58" s="23">
        <f>Phosphate!L58</f>
        <v>1.5299999999999999E-2</v>
      </c>
      <c r="CG58" s="23">
        <f>Phosphate!M58</f>
        <v>1.404E-2</v>
      </c>
      <c r="CH58" s="23">
        <f>Phosphate!N58</f>
        <v>2.5319999999999999E-2</v>
      </c>
      <c r="CI58" s="23" t="str">
        <f>Phosphate!O58</f>
        <v/>
      </c>
      <c r="CJ58" s="23" t="str">
        <f>Phosphate!P58</f>
        <v/>
      </c>
      <c r="CK58" s="23" t="str">
        <f>Phosphate!Q58</f>
        <v/>
      </c>
      <c r="CL58" t="str">
        <f>Nitrate!T58</f>
        <v>Good</v>
      </c>
      <c r="CM58" s="2">
        <f>Nitrate!B58</f>
        <v>1.4451841533333334</v>
      </c>
      <c r="CN58" s="23">
        <f>Nitrate!C58</f>
        <v>1.4522524800000001</v>
      </c>
      <c r="CO58" s="23" t="str">
        <f>Nitrate!D58</f>
        <v>0.0000</v>
      </c>
      <c r="CP58" s="23">
        <f>Nitrate!E58</f>
        <v>1.75987614</v>
      </c>
      <c r="CQ58" s="23" t="str">
        <f>Nitrate!F58</f>
        <v>0.0000</v>
      </c>
      <c r="CR58" s="23" t="str">
        <f>Nitrate!G58</f>
        <v>0.0000</v>
      </c>
      <c r="CS58" s="23">
        <f>Nitrate!H58</f>
        <v>1.58067253</v>
      </c>
      <c r="CT58" s="23">
        <f>Nitrate!I58</f>
        <v>1.5541958899999999</v>
      </c>
      <c r="CU58" s="23">
        <f>Nitrate!J58</f>
        <v>1.27247098</v>
      </c>
      <c r="CV58" s="23">
        <f>Nitrate!K58</f>
        <v>1.2810591500000001</v>
      </c>
      <c r="CW58" s="23">
        <f>Nitrate!L58</f>
        <v>1.32900515</v>
      </c>
      <c r="CX58" s="23">
        <f>Nitrate!M58</f>
        <v>1.54977298</v>
      </c>
      <c r="CY58" s="23">
        <f>Nitrate!N58</f>
        <v>1.22735208</v>
      </c>
      <c r="CZ58" s="23" t="str">
        <f>Nitrate!O58</f>
        <v/>
      </c>
      <c r="DA58" s="23" t="str">
        <f>Nitrate!P58</f>
        <v/>
      </c>
      <c r="DB58" s="23" t="str">
        <f>Nitrate!Q58</f>
        <v/>
      </c>
      <c r="DC58" s="2" t="str">
        <f>Phycocyanin!R58</f>
        <v/>
      </c>
      <c r="DD58" s="27" t="str">
        <f>Phycocyanin!$B58</f>
        <v/>
      </c>
      <c r="DE58" s="23" t="str">
        <f>Phycocyanin!C58</f>
        <v/>
      </c>
      <c r="DF58" s="23" t="str">
        <f>Phycocyanin!D58</f>
        <v/>
      </c>
      <c r="DG58" s="23" t="str">
        <f>Phycocyanin!E58</f>
        <v/>
      </c>
      <c r="DH58" s="23" t="str">
        <f>Phycocyanin!F58</f>
        <v/>
      </c>
      <c r="DI58" s="23" t="str">
        <f>Phycocyanin!G58</f>
        <v/>
      </c>
      <c r="DJ58" s="23" t="str">
        <f>Phycocyanin!H58</f>
        <v/>
      </c>
      <c r="DK58" s="23" t="str">
        <f>Phycocyanin!I58</f>
        <v/>
      </c>
      <c r="DL58" s="23" t="str">
        <f>Phycocyanin!J58</f>
        <v/>
      </c>
      <c r="DM58" s="23" t="str">
        <f>Phycocyanin!K58</f>
        <v/>
      </c>
      <c r="DN58" s="23" t="str">
        <f>Phycocyanin!L58</f>
        <v/>
      </c>
      <c r="DO58" s="23" t="str">
        <f>Phycocyanin!M58</f>
        <v/>
      </c>
      <c r="DP58" s="23" t="str">
        <f>Phycocyanin!N58</f>
        <v/>
      </c>
      <c r="DQ58" s="23" t="str">
        <f>Phycocyanin!O58</f>
        <v/>
      </c>
      <c r="DR58" s="23" t="str">
        <f>Phycocyanin!P58</f>
        <v/>
      </c>
      <c r="DS58" s="23" t="str">
        <f>Phycocyanin!Q58</f>
        <v/>
      </c>
      <c r="DT58" s="19" t="str">
        <f>TRIM(_xlfn.XLOOKUP(A58, '[1]Site_GPS-Coordinates'!$A:$A, '[1]Site_GPS-Coordinates'!$B:$B))</f>
        <v>40.25812356</v>
      </c>
      <c r="DU58" t="str">
        <f>TRIM(_xlfn.XLOOKUP(A58, '[1]Site_GPS-Coordinates'!$A:$A, '[1]Site_GPS-Coordinates'!$C:$C))</f>
        <v>-74.52017745</v>
      </c>
    </row>
    <row r="59" spans="1:125">
      <c r="A59" s="3" t="s">
        <v>62</v>
      </c>
      <c r="B59" t="s">
        <v>299</v>
      </c>
      <c r="C59" s="27" t="str" cm="1">
        <f t="array" ref="C59">IFERROR(MAX(_xlfn._xlws.FILTER([1]SURVEY123!$J:$J,[1]SURVEY123!$L:$L=A59)),"NA")</f>
        <v>NA</v>
      </c>
      <c r="D59">
        <f t="shared" si="1"/>
        <v>0</v>
      </c>
      <c r="E59" t="str">
        <f>Temperature!T59</f>
        <v>NA</v>
      </c>
      <c r="F59" t="str">
        <f>Temperature!B59</f>
        <v/>
      </c>
      <c r="G59" s="23" t="str">
        <f>Temperature!C59</f>
        <v/>
      </c>
      <c r="H59" s="23" t="str">
        <f>Temperature!D59</f>
        <v/>
      </c>
      <c r="I59" s="23" t="str">
        <f>Temperature!E59</f>
        <v/>
      </c>
      <c r="J59" s="23" t="str">
        <f>Temperature!F59</f>
        <v/>
      </c>
      <c r="K59" s="23" t="str">
        <f>Temperature!G59</f>
        <v/>
      </c>
      <c r="L59" s="23" t="str">
        <f>Temperature!H59</f>
        <v/>
      </c>
      <c r="M59" s="23" t="str">
        <f>Temperature!I59</f>
        <v/>
      </c>
      <c r="N59" s="23" t="str">
        <f>Temperature!J59</f>
        <v/>
      </c>
      <c r="O59" s="23" t="str">
        <f>Temperature!K59</f>
        <v/>
      </c>
      <c r="P59" s="23" t="str">
        <f>Temperature!L59</f>
        <v/>
      </c>
      <c r="Q59" s="23" t="str">
        <f>Temperature!M59</f>
        <v/>
      </c>
      <c r="R59" s="23" t="str">
        <f>Temperature!N59</f>
        <v/>
      </c>
      <c r="S59" s="23" t="str">
        <f>Temperature!O59</f>
        <v/>
      </c>
      <c r="T59" s="23" t="str">
        <f>Temperature!P59</f>
        <v/>
      </c>
      <c r="U59" s="23" t="str">
        <f>Temperature!Q59</f>
        <v/>
      </c>
      <c r="V59" t="str">
        <f>'E. coli'!S59</f>
        <v>NA</v>
      </c>
      <c r="W59" s="2" t="str">
        <f>'E. coli'!B59</f>
        <v/>
      </c>
      <c r="X59" s="23" t="str">
        <f>'E. coli'!C59</f>
        <v/>
      </c>
      <c r="Y59" s="23" t="str">
        <f>'E. coli'!D59</f>
        <v/>
      </c>
      <c r="Z59" s="23" t="str">
        <f>'E. coli'!E59</f>
        <v/>
      </c>
      <c r="AA59" s="23" t="str">
        <f>'E. coli'!F59</f>
        <v/>
      </c>
      <c r="AB59" s="23" t="str">
        <f>'E. coli'!G59</f>
        <v/>
      </c>
      <c r="AC59" s="23" t="str">
        <f>'E. coli'!H59</f>
        <v/>
      </c>
      <c r="AD59" s="23" t="str">
        <f>'E. coli'!I59</f>
        <v/>
      </c>
      <c r="AE59" s="23" t="str">
        <f>'E. coli'!J59</f>
        <v/>
      </c>
      <c r="AF59" s="23" t="str">
        <f>'E. coli'!K59</f>
        <v/>
      </c>
      <c r="AG59" s="23" t="str">
        <f>'E. coli'!L59</f>
        <v/>
      </c>
      <c r="AH59" s="23" t="str">
        <f>'E. coli'!M59</f>
        <v/>
      </c>
      <c r="AI59" s="23" t="str">
        <f>'E. coli'!N59</f>
        <v/>
      </c>
      <c r="AJ59" s="23" t="str">
        <f>'E. coli'!O59</f>
        <v/>
      </c>
      <c r="AK59" s="23" t="str">
        <f>'E. coli'!P59</f>
        <v/>
      </c>
      <c r="AL59" s="23" t="str">
        <f>'E. coli'!Q59</f>
        <v/>
      </c>
      <c r="AM59" t="str">
        <f>Turbidity!T59</f>
        <v>NA</v>
      </c>
      <c r="AN59" s="2" t="str">
        <f>Turbidity!B59</f>
        <v/>
      </c>
      <c r="AO59" s="23" t="str">
        <f>Turbidity!C59</f>
        <v/>
      </c>
      <c r="AP59" s="23" t="str">
        <f>Turbidity!D59</f>
        <v/>
      </c>
      <c r="AQ59" s="23" t="str">
        <f>Turbidity!E59</f>
        <v/>
      </c>
      <c r="AR59" s="23" t="str">
        <f>Turbidity!F59</f>
        <v/>
      </c>
      <c r="AS59" s="23" t="str">
        <f>Turbidity!G59</f>
        <v/>
      </c>
      <c r="AT59" s="23" t="str">
        <f>Turbidity!H59</f>
        <v/>
      </c>
      <c r="AU59" s="23" t="str">
        <f>Turbidity!I59</f>
        <v/>
      </c>
      <c r="AV59" s="23" t="str">
        <f>Turbidity!J59</f>
        <v/>
      </c>
      <c r="AW59" s="23" t="str">
        <f>Turbidity!K59</f>
        <v/>
      </c>
      <c r="AX59" s="23" t="str">
        <f>Turbidity!L59</f>
        <v/>
      </c>
      <c r="AY59" s="23" t="str">
        <f>Turbidity!M59</f>
        <v/>
      </c>
      <c r="AZ59" s="23" t="str">
        <f>Turbidity!N59</f>
        <v/>
      </c>
      <c r="BA59" s="23" t="str">
        <f>Turbidity!O59</f>
        <v/>
      </c>
      <c r="BB59" s="23" t="str">
        <f>Turbidity!P59</f>
        <v/>
      </c>
      <c r="BC59" s="23" t="str">
        <f>Turbidity!Q59</f>
        <v/>
      </c>
      <c r="BD59" t="str">
        <f>Chloride!T59</f>
        <v>NA</v>
      </c>
      <c r="BE59" s="2" t="str">
        <f>Chloride!B59</f>
        <v/>
      </c>
      <c r="BF59" s="23" t="str">
        <f>Chloride!C59</f>
        <v/>
      </c>
      <c r="BG59" s="23" t="str">
        <f>Chloride!D59</f>
        <v/>
      </c>
      <c r="BH59" s="23" t="str">
        <f>Chloride!E59</f>
        <v/>
      </c>
      <c r="BI59" s="23" t="str">
        <f>Chloride!F59</f>
        <v/>
      </c>
      <c r="BJ59" s="23" t="str">
        <f>Chloride!G59</f>
        <v/>
      </c>
      <c r="BK59" s="23" t="str">
        <f>Chloride!H59</f>
        <v/>
      </c>
      <c r="BL59" s="23" t="str">
        <f>Chloride!I59</f>
        <v/>
      </c>
      <c r="BM59" s="23" t="str">
        <f>Chloride!J59</f>
        <v/>
      </c>
      <c r="BN59" s="23" t="str">
        <f>Chloride!K59</f>
        <v/>
      </c>
      <c r="BO59" s="23" t="str">
        <f>Chloride!L59</f>
        <v/>
      </c>
      <c r="BP59" s="23" t="str">
        <f>Chloride!M59</f>
        <v/>
      </c>
      <c r="BQ59" s="23" t="str">
        <f>Chloride!N59</f>
        <v/>
      </c>
      <c r="BR59" s="23" t="str">
        <f>Chloride!O59</f>
        <v/>
      </c>
      <c r="BS59" s="23" t="str">
        <f>Chloride!P59</f>
        <v/>
      </c>
      <c r="BT59" s="23" t="str">
        <f>Chloride!Q59</f>
        <v/>
      </c>
      <c r="BU59" t="str">
        <f>Phosphate!T59</f>
        <v>NA</v>
      </c>
      <c r="BV59" s="2" t="str">
        <f>Phosphate!B59</f>
        <v/>
      </c>
      <c r="BW59" s="23" t="str">
        <f>Phosphate!C59</f>
        <v/>
      </c>
      <c r="BX59" s="23" t="str">
        <f>Phosphate!D59</f>
        <v/>
      </c>
      <c r="BY59" s="23" t="str">
        <f>Phosphate!E59</f>
        <v/>
      </c>
      <c r="BZ59" s="23" t="str">
        <f>Phosphate!F59</f>
        <v/>
      </c>
      <c r="CA59" s="23" t="str">
        <f>Phosphate!G59</f>
        <v/>
      </c>
      <c r="CB59" s="23" t="str">
        <f>Phosphate!H59</f>
        <v/>
      </c>
      <c r="CC59" s="23" t="str">
        <f>Phosphate!I59</f>
        <v/>
      </c>
      <c r="CD59" s="23" t="str">
        <f>Phosphate!J59</f>
        <v/>
      </c>
      <c r="CE59" s="23" t="str">
        <f>Phosphate!K59</f>
        <v/>
      </c>
      <c r="CF59" s="23" t="str">
        <f>Phosphate!L59</f>
        <v/>
      </c>
      <c r="CG59" s="23" t="str">
        <f>Phosphate!M59</f>
        <v/>
      </c>
      <c r="CH59" s="23" t="str">
        <f>Phosphate!N59</f>
        <v/>
      </c>
      <c r="CI59" s="23" t="str">
        <f>Phosphate!O59</f>
        <v/>
      </c>
      <c r="CJ59" s="23" t="str">
        <f>Phosphate!P59</f>
        <v/>
      </c>
      <c r="CK59" s="23" t="str">
        <f>Phosphate!Q59</f>
        <v/>
      </c>
      <c r="CL59" t="str">
        <f>Nitrate!T59</f>
        <v>NA</v>
      </c>
      <c r="CM59" s="2" t="str">
        <f>Nitrate!B59</f>
        <v/>
      </c>
      <c r="CN59" s="23" t="str">
        <f>Nitrate!C59</f>
        <v/>
      </c>
      <c r="CO59" s="23" t="str">
        <f>Nitrate!D59</f>
        <v/>
      </c>
      <c r="CP59" s="23" t="str">
        <f>Nitrate!E59</f>
        <v/>
      </c>
      <c r="CQ59" s="23" t="str">
        <f>Nitrate!F59</f>
        <v/>
      </c>
      <c r="CR59" s="23" t="str">
        <f>Nitrate!G59</f>
        <v/>
      </c>
      <c r="CS59" s="23" t="str">
        <f>Nitrate!H59</f>
        <v/>
      </c>
      <c r="CT59" s="23" t="str">
        <f>Nitrate!I59</f>
        <v/>
      </c>
      <c r="CU59" s="23" t="str">
        <f>Nitrate!J59</f>
        <v/>
      </c>
      <c r="CV59" s="23" t="str">
        <f>Nitrate!K59</f>
        <v/>
      </c>
      <c r="CW59" s="23" t="str">
        <f>Nitrate!L59</f>
        <v/>
      </c>
      <c r="CX59" s="23" t="str">
        <f>Nitrate!M59</f>
        <v/>
      </c>
      <c r="CY59" s="23" t="str">
        <f>Nitrate!N59</f>
        <v/>
      </c>
      <c r="CZ59" s="23" t="str">
        <f>Nitrate!O59</f>
        <v/>
      </c>
      <c r="DA59" s="23" t="str">
        <f>Nitrate!P59</f>
        <v/>
      </c>
      <c r="DB59" s="23" t="str">
        <f>Nitrate!Q59</f>
        <v/>
      </c>
      <c r="DC59" s="2" t="str">
        <f>Phycocyanin!R59</f>
        <v/>
      </c>
      <c r="DD59" s="27" t="str">
        <f>Phycocyanin!$B59</f>
        <v/>
      </c>
      <c r="DE59" s="23" t="str">
        <f>Phycocyanin!C59</f>
        <v/>
      </c>
      <c r="DF59" s="23" t="str">
        <f>Phycocyanin!D59</f>
        <v/>
      </c>
      <c r="DG59" s="23" t="str">
        <f>Phycocyanin!E59</f>
        <v/>
      </c>
      <c r="DH59" s="23" t="str">
        <f>Phycocyanin!F59</f>
        <v/>
      </c>
      <c r="DI59" s="23" t="str">
        <f>Phycocyanin!G59</f>
        <v/>
      </c>
      <c r="DJ59" s="23" t="str">
        <f>Phycocyanin!H59</f>
        <v/>
      </c>
      <c r="DK59" s="23" t="str">
        <f>Phycocyanin!I59</f>
        <v/>
      </c>
      <c r="DL59" s="23" t="str">
        <f>Phycocyanin!J59</f>
        <v/>
      </c>
      <c r="DM59" s="23" t="str">
        <f>Phycocyanin!K59</f>
        <v/>
      </c>
      <c r="DN59" s="23" t="str">
        <f>Phycocyanin!L59</f>
        <v/>
      </c>
      <c r="DO59" s="23" t="str">
        <f>Phycocyanin!M59</f>
        <v/>
      </c>
      <c r="DP59" s="23" t="str">
        <f>Phycocyanin!N59</f>
        <v/>
      </c>
      <c r="DQ59" s="23" t="str">
        <f>Phycocyanin!O59</f>
        <v/>
      </c>
      <c r="DR59" s="23" t="str">
        <f>Phycocyanin!P59</f>
        <v/>
      </c>
      <c r="DS59" s="23" t="str">
        <f>Phycocyanin!Q59</f>
        <v/>
      </c>
      <c r="DT59" s="19" t="str">
        <f>TRIM(_xlfn.XLOOKUP(A59, '[1]Site_GPS-Coordinates'!$A:$A, '[1]Site_GPS-Coordinates'!$B:$B))</f>
        <v>40.2466782</v>
      </c>
      <c r="DU59" t="str">
        <f>TRIM(_xlfn.XLOOKUP(A59, '[1]Site_GPS-Coordinates'!$A:$A, '[1]Site_GPS-Coordinates'!$C:$C))</f>
        <v>-74.68620696</v>
      </c>
    </row>
    <row r="60" spans="1:125">
      <c r="A60" s="3" t="s">
        <v>63</v>
      </c>
      <c r="B60" t="s">
        <v>300</v>
      </c>
      <c r="C60" s="27" cm="1">
        <f t="array" ref="C60">IFERROR(MAX(_xlfn._xlws.FILTER([1]SURVEY123!$J:$J,[1]SURVEY123!$L:$L=A60)),"NA")</f>
        <v>45858.666666666664</v>
      </c>
      <c r="D60">
        <f t="shared" si="1"/>
        <v>4</v>
      </c>
      <c r="E60" t="str">
        <f>Temperature!T60</f>
        <v>Excellent</v>
      </c>
      <c r="F60">
        <f>Temperature!B60</f>
        <v>25</v>
      </c>
      <c r="G60" s="23" t="str">
        <f>Temperature!C60</f>
        <v/>
      </c>
      <c r="H60" s="23" t="str">
        <f>Temperature!D60</f>
        <v/>
      </c>
      <c r="I60" s="23" t="str">
        <f>Temperature!E60</f>
        <v/>
      </c>
      <c r="J60" s="23" t="str">
        <f>Temperature!F60</f>
        <v/>
      </c>
      <c r="K60" s="23" t="str">
        <f>Temperature!G60</f>
        <v/>
      </c>
      <c r="L60" s="23" t="str">
        <f>Temperature!H60</f>
        <v/>
      </c>
      <c r="M60" s="23">
        <f>Temperature!I60</f>
        <v>24</v>
      </c>
      <c r="N60" s="23">
        <f>Temperature!J60</f>
        <v>25</v>
      </c>
      <c r="O60" s="23">
        <f>Temperature!K60</f>
        <v>25</v>
      </c>
      <c r="P60" s="23">
        <f>Temperature!L60</f>
        <v>26</v>
      </c>
      <c r="Q60" s="23" t="str">
        <f>Temperature!M60</f>
        <v/>
      </c>
      <c r="R60" s="23" t="str">
        <f>Temperature!N60</f>
        <v/>
      </c>
      <c r="S60" s="23" t="str">
        <f>Temperature!O60</f>
        <v/>
      </c>
      <c r="T60" s="23" t="str">
        <f>Temperature!P60</f>
        <v/>
      </c>
      <c r="U60" s="23" t="str">
        <f>Temperature!Q60</f>
        <v/>
      </c>
      <c r="V60" t="str">
        <f>'E. coli'!S60</f>
        <v>Excellent</v>
      </c>
      <c r="W60" s="2">
        <f>'E. coli'!B60</f>
        <v>46.680205162215415</v>
      </c>
      <c r="X60" s="23" t="str">
        <f>'E. coli'!C60</f>
        <v/>
      </c>
      <c r="Y60" s="23" t="str">
        <f>'E. coli'!D60</f>
        <v/>
      </c>
      <c r="Z60" s="23" t="str">
        <f>'E. coli'!E60</f>
        <v/>
      </c>
      <c r="AA60" s="23" t="str">
        <f>'E. coli'!F60</f>
        <v/>
      </c>
      <c r="AB60" s="23" t="str">
        <f>'E. coli'!G60</f>
        <v/>
      </c>
      <c r="AC60" s="23" t="str">
        <f>'E. coli'!H60</f>
        <v/>
      </c>
      <c r="AD60" s="23">
        <f>'E. coli'!I60</f>
        <v>56.1</v>
      </c>
      <c r="AE60" s="23">
        <f>'E. coli'!J60</f>
        <v>23.5</v>
      </c>
      <c r="AF60" s="23">
        <f>'E. coli'!K60</f>
        <v>135.4</v>
      </c>
      <c r="AG60" s="23">
        <f>'E. coli'!L60</f>
        <v>26.6</v>
      </c>
      <c r="AH60" s="23" t="str">
        <f>'E. coli'!M60</f>
        <v/>
      </c>
      <c r="AI60" s="23" t="str">
        <f>'E. coli'!N60</f>
        <v/>
      </c>
      <c r="AJ60" s="23" t="str">
        <f>'E. coli'!O60</f>
        <v/>
      </c>
      <c r="AK60" s="23" t="str">
        <f>'E. coli'!P60</f>
        <v/>
      </c>
      <c r="AL60" s="23" t="str">
        <f>'E. coli'!Q60</f>
        <v/>
      </c>
      <c r="AM60" t="str">
        <f>Turbidity!T60</f>
        <v>Excellent</v>
      </c>
      <c r="AN60" s="2">
        <f>Turbidity!B60</f>
        <v>1.27</v>
      </c>
      <c r="AO60" s="23" t="str">
        <f>Turbidity!C60</f>
        <v/>
      </c>
      <c r="AP60" s="23" t="str">
        <f>Turbidity!D60</f>
        <v/>
      </c>
      <c r="AQ60" s="23" t="str">
        <f>Turbidity!E60</f>
        <v/>
      </c>
      <c r="AR60" s="23" t="str">
        <f>Turbidity!F60</f>
        <v/>
      </c>
      <c r="AS60" s="23" t="str">
        <f>Turbidity!G60</f>
        <v/>
      </c>
      <c r="AT60" s="23" t="str">
        <f>Turbidity!H60</f>
        <v/>
      </c>
      <c r="AU60" s="23">
        <f>Turbidity!I60</f>
        <v>2.34</v>
      </c>
      <c r="AV60" s="23">
        <f>Turbidity!J60</f>
        <v>0.47</v>
      </c>
      <c r="AW60" s="23">
        <f>Turbidity!K60</f>
        <v>0.6</v>
      </c>
      <c r="AX60" s="23">
        <f>Turbidity!L60</f>
        <v>1.67</v>
      </c>
      <c r="AY60" s="23" t="str">
        <f>Turbidity!M60</f>
        <v/>
      </c>
      <c r="AZ60" s="23" t="str">
        <f>Turbidity!N60</f>
        <v/>
      </c>
      <c r="BA60" s="23" t="str">
        <f>Turbidity!O60</f>
        <v/>
      </c>
      <c r="BB60" s="23" t="str">
        <f>Turbidity!P60</f>
        <v/>
      </c>
      <c r="BC60" s="23" t="str">
        <f>Turbidity!Q60</f>
        <v/>
      </c>
      <c r="BD60" t="str">
        <f>Chloride!T60</f>
        <v>Poor</v>
      </c>
      <c r="BE60" s="2">
        <f>Chloride!B60</f>
        <v>283.13332500000001</v>
      </c>
      <c r="BF60" s="23" t="str">
        <f>Chloride!C60</f>
        <v/>
      </c>
      <c r="BG60" s="23" t="str">
        <f>Chloride!D60</f>
        <v/>
      </c>
      <c r="BH60" s="23" t="str">
        <f>Chloride!E60</f>
        <v/>
      </c>
      <c r="BI60" s="23" t="str">
        <f>Chloride!F60</f>
        <v/>
      </c>
      <c r="BJ60" s="23" t="str">
        <f>Chloride!G60</f>
        <v/>
      </c>
      <c r="BK60" s="23" t="str">
        <f>Chloride!H60</f>
        <v/>
      </c>
      <c r="BL60" s="23">
        <f>Chloride!I60</f>
        <v>294.05650000000003</v>
      </c>
      <c r="BM60" s="23">
        <f>Chloride!J60</f>
        <v>269.49540000000002</v>
      </c>
      <c r="BN60" s="23">
        <f>Chloride!K60</f>
        <v>299.59460000000001</v>
      </c>
      <c r="BO60" s="23">
        <f>Chloride!L60</f>
        <v>269.38679999999999</v>
      </c>
      <c r="BP60" s="23" t="str">
        <f>Chloride!M60</f>
        <v/>
      </c>
      <c r="BQ60" s="23" t="str">
        <f>Chloride!N60</f>
        <v/>
      </c>
      <c r="BR60" s="23" t="str">
        <f>Chloride!O60</f>
        <v/>
      </c>
      <c r="BS60" s="23" t="str">
        <f>Chloride!P60</f>
        <v/>
      </c>
      <c r="BT60" s="23" t="str">
        <f>Chloride!Q60</f>
        <v/>
      </c>
      <c r="BU60" t="str">
        <f>Phosphate!T60</f>
        <v>Excellent</v>
      </c>
      <c r="BV60" s="2">
        <f>Phosphate!B60</f>
        <v>2.8882499999999998E-2</v>
      </c>
      <c r="BW60" s="23" t="str">
        <f>Phosphate!C60</f>
        <v/>
      </c>
      <c r="BX60" s="23" t="str">
        <f>Phosphate!D60</f>
        <v/>
      </c>
      <c r="BY60" s="23" t="str">
        <f>Phosphate!E60</f>
        <v/>
      </c>
      <c r="BZ60" s="23" t="str">
        <f>Phosphate!F60</f>
        <v/>
      </c>
      <c r="CA60" s="23" t="str">
        <f>Phosphate!G60</f>
        <v/>
      </c>
      <c r="CB60" s="23" t="str">
        <f>Phosphate!H60</f>
        <v/>
      </c>
      <c r="CC60" s="23">
        <f>Phosphate!I60</f>
        <v>4.002E-2</v>
      </c>
      <c r="CD60" s="23">
        <f>Phosphate!J60</f>
        <v>2.4389999999999998E-2</v>
      </c>
      <c r="CE60" s="23">
        <f>Phosphate!K60</f>
        <v>2.6429999999999999E-2</v>
      </c>
      <c r="CF60" s="23">
        <f>Phosphate!L60</f>
        <v>2.469E-2</v>
      </c>
      <c r="CG60" s="23" t="str">
        <f>Phosphate!M60</f>
        <v/>
      </c>
      <c r="CH60" s="23" t="str">
        <f>Phosphate!N60</f>
        <v/>
      </c>
      <c r="CI60" s="23" t="str">
        <f>Phosphate!O60</f>
        <v/>
      </c>
      <c r="CJ60" s="23" t="str">
        <f>Phosphate!P60</f>
        <v/>
      </c>
      <c r="CK60" s="23" t="str">
        <f>Phosphate!Q60</f>
        <v/>
      </c>
      <c r="CL60" t="str">
        <f>Nitrate!T60</f>
        <v>Excellent</v>
      </c>
      <c r="CM60" s="2">
        <f>Nitrate!B60</f>
        <v>0.49098590000000003</v>
      </c>
      <c r="CN60" s="23" t="str">
        <f>Nitrate!C60</f>
        <v/>
      </c>
      <c r="CO60" s="23" t="str">
        <f>Nitrate!D60</f>
        <v/>
      </c>
      <c r="CP60" s="23" t="str">
        <f>Nitrate!E60</f>
        <v/>
      </c>
      <c r="CQ60" s="23" t="str">
        <f>Nitrate!F60</f>
        <v/>
      </c>
      <c r="CR60" s="23" t="str">
        <f>Nitrate!G60</f>
        <v/>
      </c>
      <c r="CS60" s="23" t="str">
        <f>Nitrate!H60</f>
        <v/>
      </c>
      <c r="CT60" s="23">
        <f>Nitrate!I60</f>
        <v>0.63849929999999999</v>
      </c>
      <c r="CU60" s="23">
        <f>Nitrate!J60</f>
        <v>0.45242020000000005</v>
      </c>
      <c r="CV60" s="23">
        <f>Nitrate!K60</f>
        <v>0.4788097</v>
      </c>
      <c r="CW60" s="23">
        <f>Nitrate!L60</f>
        <v>0.39421440000000002</v>
      </c>
      <c r="CX60" s="23" t="str">
        <f>Nitrate!M60</f>
        <v/>
      </c>
      <c r="CY60" s="23" t="str">
        <f>Nitrate!N60</f>
        <v/>
      </c>
      <c r="CZ60" s="23" t="str">
        <f>Nitrate!O60</f>
        <v/>
      </c>
      <c r="DA60" s="23" t="str">
        <f>Nitrate!P60</f>
        <v/>
      </c>
      <c r="DB60" s="23" t="str">
        <f>Nitrate!Q60</f>
        <v/>
      </c>
      <c r="DC60" s="2" t="str">
        <f>Phycocyanin!R60</f>
        <v/>
      </c>
      <c r="DD60" s="27" t="str">
        <f>Phycocyanin!$B60</f>
        <v/>
      </c>
      <c r="DE60" s="23" t="str">
        <f>Phycocyanin!C60</f>
        <v/>
      </c>
      <c r="DF60" s="23" t="str">
        <f>Phycocyanin!D60</f>
        <v/>
      </c>
      <c r="DG60" s="23" t="str">
        <f>Phycocyanin!E60</f>
        <v/>
      </c>
      <c r="DH60" s="23" t="str">
        <f>Phycocyanin!F60</f>
        <v/>
      </c>
      <c r="DI60" s="23" t="str">
        <f>Phycocyanin!G60</f>
        <v/>
      </c>
      <c r="DJ60" s="23" t="str">
        <f>Phycocyanin!H60</f>
        <v/>
      </c>
      <c r="DK60" s="23" t="str">
        <f>Phycocyanin!I60</f>
        <v/>
      </c>
      <c r="DL60" s="23" t="str">
        <f>Phycocyanin!J60</f>
        <v/>
      </c>
      <c r="DM60" s="23" t="str">
        <f>Phycocyanin!K60</f>
        <v/>
      </c>
      <c r="DN60" s="23" t="str">
        <f>Phycocyanin!L60</f>
        <v/>
      </c>
      <c r="DO60" s="23" t="str">
        <f>Phycocyanin!M60</f>
        <v/>
      </c>
      <c r="DP60" s="23" t="str">
        <f>Phycocyanin!N60</f>
        <v/>
      </c>
      <c r="DQ60" s="23" t="str">
        <f>Phycocyanin!O60</f>
        <v/>
      </c>
      <c r="DR60" s="23" t="str">
        <f>Phycocyanin!P60</f>
        <v/>
      </c>
      <c r="DS60" s="23" t="str">
        <f>Phycocyanin!Q60</f>
        <v/>
      </c>
      <c r="DT60" s="19" t="str">
        <f>TRIM(_xlfn.XLOOKUP(A60, '[1]Site_GPS-Coordinates'!$A:$A, '[1]Site_GPS-Coordinates'!$B:$B))</f>
        <v>40.324422</v>
      </c>
      <c r="DU60" t="str">
        <f>TRIM(_xlfn.XLOOKUP(A60, '[1]Site_GPS-Coordinates'!$A:$A, '[1]Site_GPS-Coordinates'!$C:$C))</f>
        <v>-74.916858</v>
      </c>
    </row>
    <row r="61" spans="1:125">
      <c r="A61" s="3" t="s">
        <v>64</v>
      </c>
      <c r="B61" t="s">
        <v>281</v>
      </c>
      <c r="C61" s="27" cm="1">
        <f t="array" ref="C61">IFERROR(MAX(_xlfn._xlws.FILTER([1]SURVEY123!$J:$J,[1]SURVEY123!$L:$L=A61)),"NA")</f>
        <v>45858.666666666664</v>
      </c>
      <c r="D61">
        <f t="shared" si="1"/>
        <v>5</v>
      </c>
      <c r="E61" t="str">
        <f>Temperature!T61</f>
        <v>Excellent</v>
      </c>
      <c r="F61">
        <f>Temperature!B61</f>
        <v>26.5</v>
      </c>
      <c r="G61" s="23" t="str">
        <f>Temperature!C61</f>
        <v/>
      </c>
      <c r="H61" s="23" t="str">
        <f>Temperature!D61</f>
        <v/>
      </c>
      <c r="I61" s="23" t="str">
        <f>Temperature!E61</f>
        <v/>
      </c>
      <c r="J61" s="23" t="str">
        <f>Temperature!F61</f>
        <v/>
      </c>
      <c r="K61" s="23" t="str">
        <f>Temperature!G61</f>
        <v/>
      </c>
      <c r="L61" s="23">
        <f>Temperature!H61</f>
        <v>25</v>
      </c>
      <c r="M61" s="23">
        <f>Temperature!I61</f>
        <v>27</v>
      </c>
      <c r="N61" s="23">
        <f>Temperature!J61</f>
        <v>26.5</v>
      </c>
      <c r="O61" s="23">
        <f>Temperature!K61</f>
        <v>26</v>
      </c>
      <c r="P61" s="23">
        <f>Temperature!L61</f>
        <v>28</v>
      </c>
      <c r="Q61" s="23" t="str">
        <f>Temperature!M61</f>
        <v/>
      </c>
      <c r="R61" s="23" t="str">
        <f>Temperature!N61</f>
        <v/>
      </c>
      <c r="S61" s="23" t="str">
        <f>Temperature!O61</f>
        <v/>
      </c>
      <c r="T61" s="23" t="str">
        <f>Temperature!P61</f>
        <v/>
      </c>
      <c r="U61" s="23" t="str">
        <f>Temperature!Q61</f>
        <v/>
      </c>
      <c r="V61" t="str">
        <f>'E. coli'!S61</f>
        <v>Fair</v>
      </c>
      <c r="W61" s="2">
        <f>'E. coli'!B61</f>
        <v>160.14399333721491</v>
      </c>
      <c r="X61" s="23" t="str">
        <f>'E. coli'!C61</f>
        <v/>
      </c>
      <c r="Y61" s="23" t="str">
        <f>'E. coli'!D61</f>
        <v/>
      </c>
      <c r="Z61" s="23" t="str">
        <f>'E. coli'!E61</f>
        <v/>
      </c>
      <c r="AA61" s="23" t="str">
        <f>'E. coli'!F61</f>
        <v/>
      </c>
      <c r="AB61" s="23" t="str">
        <f>'E. coli'!G61</f>
        <v/>
      </c>
      <c r="AC61" s="23">
        <f>'E. coli'!H61</f>
        <v>2500</v>
      </c>
      <c r="AD61" s="23">
        <f>'E. coli'!I61</f>
        <v>103.9</v>
      </c>
      <c r="AE61" s="23">
        <f>'E. coli'!J61</f>
        <v>16</v>
      </c>
      <c r="AF61" s="23">
        <f>'E. coli'!K61</f>
        <v>19.5</v>
      </c>
      <c r="AG61" s="23">
        <f>'E. coli'!L61</f>
        <v>1299.7</v>
      </c>
      <c r="AH61" s="23" t="str">
        <f>'E. coli'!M61</f>
        <v/>
      </c>
      <c r="AI61" s="23" t="str">
        <f>'E. coli'!N61</f>
        <v/>
      </c>
      <c r="AJ61" s="23" t="str">
        <f>'E. coli'!O61</f>
        <v/>
      </c>
      <c r="AK61" s="23" t="str">
        <f>'E. coli'!P61</f>
        <v/>
      </c>
      <c r="AL61" s="23" t="str">
        <f>'E. coli'!Q61</f>
        <v/>
      </c>
      <c r="AM61" t="str">
        <f>Turbidity!T61</f>
        <v>Excellent</v>
      </c>
      <c r="AN61" s="2">
        <f>Turbidity!B61</f>
        <v>5.742</v>
      </c>
      <c r="AO61" s="23" t="str">
        <f>Turbidity!C61</f>
        <v/>
      </c>
      <c r="AP61" s="23" t="str">
        <f>Turbidity!D61</f>
        <v/>
      </c>
      <c r="AQ61" s="23" t="str">
        <f>Turbidity!E61</f>
        <v/>
      </c>
      <c r="AR61" s="23" t="str">
        <f>Turbidity!F61</f>
        <v/>
      </c>
      <c r="AS61" s="23" t="str">
        <f>Turbidity!G61</f>
        <v/>
      </c>
      <c r="AT61" s="23">
        <f>Turbidity!H61</f>
        <v>8.2899999999999991</v>
      </c>
      <c r="AU61" s="23">
        <f>Turbidity!I61</f>
        <v>2.2799999999999998</v>
      </c>
      <c r="AV61" s="23">
        <f>Turbidity!J61</f>
        <v>5.23</v>
      </c>
      <c r="AW61" s="23">
        <f>Turbidity!K61</f>
        <v>3.79</v>
      </c>
      <c r="AX61" s="23">
        <f>Turbidity!L61</f>
        <v>9.1199999999999992</v>
      </c>
      <c r="AY61" s="23" t="str">
        <f>Turbidity!M61</f>
        <v/>
      </c>
      <c r="AZ61" s="23" t="str">
        <f>Turbidity!N61</f>
        <v/>
      </c>
      <c r="BA61" s="23" t="str">
        <f>Turbidity!O61</f>
        <v/>
      </c>
      <c r="BB61" s="23" t="str">
        <f>Turbidity!P61</f>
        <v/>
      </c>
      <c r="BC61" s="23" t="str">
        <f>Turbidity!Q61</f>
        <v/>
      </c>
      <c r="BD61" t="str">
        <f>Chloride!T61</f>
        <v>Poor</v>
      </c>
      <c r="BE61" s="2">
        <f>Chloride!B61</f>
        <v>667.3528</v>
      </c>
      <c r="BF61" s="23" t="str">
        <f>Chloride!C61</f>
        <v/>
      </c>
      <c r="BG61" s="23" t="str">
        <f>Chloride!D61</f>
        <v/>
      </c>
      <c r="BH61" s="23" t="str">
        <f>Chloride!E61</f>
        <v/>
      </c>
      <c r="BI61" s="23" t="str">
        <f>Chloride!F61</f>
        <v/>
      </c>
      <c r="BJ61" s="23" t="str">
        <f>Chloride!G61</f>
        <v/>
      </c>
      <c r="BK61" s="23">
        <f>Chloride!H61</f>
        <v>660.67880000000002</v>
      </c>
      <c r="BL61" s="23">
        <f>Chloride!I61</f>
        <v>743.95540000000005</v>
      </c>
      <c r="BM61" s="23">
        <f>Chloride!J61</f>
        <v>663.17690000000005</v>
      </c>
      <c r="BN61" s="23">
        <f>Chloride!K61</f>
        <v>726.91639999999995</v>
      </c>
      <c r="BO61" s="23">
        <f>Chloride!L61</f>
        <v>542.03650000000005</v>
      </c>
      <c r="BP61" s="23" t="str">
        <f>Chloride!M61</f>
        <v/>
      </c>
      <c r="BQ61" s="23" t="str">
        <f>Chloride!N61</f>
        <v/>
      </c>
      <c r="BR61" s="23" t="str">
        <f>Chloride!O61</f>
        <v/>
      </c>
      <c r="BS61" s="23" t="str">
        <f>Chloride!P61</f>
        <v/>
      </c>
      <c r="BT61" s="23" t="str">
        <f>Chloride!Q61</f>
        <v/>
      </c>
      <c r="BU61" t="str">
        <f>Phosphate!T61</f>
        <v>Fair</v>
      </c>
      <c r="BV61" s="2">
        <f>Phosphate!B61</f>
        <v>9.6228000000000008E-2</v>
      </c>
      <c r="BW61" s="23" t="str">
        <f>Phosphate!C61</f>
        <v/>
      </c>
      <c r="BX61" s="23" t="str">
        <f>Phosphate!D61</f>
        <v/>
      </c>
      <c r="BY61" s="23" t="str">
        <f>Phosphate!E61</f>
        <v/>
      </c>
      <c r="BZ61" s="23" t="str">
        <f>Phosphate!F61</f>
        <v/>
      </c>
      <c r="CA61" s="23" t="str">
        <f>Phosphate!G61</f>
        <v/>
      </c>
      <c r="CB61" s="23">
        <f>Phosphate!H61</f>
        <v>0.1145</v>
      </c>
      <c r="CC61" s="23">
        <f>Phosphate!I61</f>
        <v>0.16339000000000001</v>
      </c>
      <c r="CD61" s="23">
        <f>Phosphate!J61</f>
        <v>6.7989999999999995E-2</v>
      </c>
      <c r="CE61" s="23">
        <f>Phosphate!K61</f>
        <v>6.148E-2</v>
      </c>
      <c r="CF61" s="23">
        <f>Phosphate!L61</f>
        <v>7.3779999999999998E-2</v>
      </c>
      <c r="CG61" s="23" t="str">
        <f>Phosphate!M61</f>
        <v/>
      </c>
      <c r="CH61" s="23" t="str">
        <f>Phosphate!N61</f>
        <v/>
      </c>
      <c r="CI61" s="23" t="str">
        <f>Phosphate!O61</f>
        <v/>
      </c>
      <c r="CJ61" s="23" t="str">
        <f>Phosphate!P61</f>
        <v/>
      </c>
      <c r="CK61" s="23" t="str">
        <f>Phosphate!Q61</f>
        <v/>
      </c>
      <c r="CL61" t="str">
        <f>Nitrate!T61</f>
        <v>Excellent</v>
      </c>
      <c r="CM61" s="2">
        <f>Nitrate!B61</f>
        <v>1.2979488899999998</v>
      </c>
      <c r="CN61" s="23" t="str">
        <f>Nitrate!C61</f>
        <v/>
      </c>
      <c r="CO61" s="23" t="str">
        <f>Nitrate!D61</f>
        <v/>
      </c>
      <c r="CP61" s="23" t="str">
        <f>Nitrate!E61</f>
        <v/>
      </c>
      <c r="CQ61" s="23" t="str">
        <f>Nitrate!F61</f>
        <v/>
      </c>
      <c r="CR61" s="23" t="str">
        <f>Nitrate!G61</f>
        <v/>
      </c>
      <c r="CS61" s="23">
        <f>Nitrate!H61</f>
        <v>1.33602865</v>
      </c>
      <c r="CT61" s="23" t="str">
        <f>Nitrate!I61</f>
        <v>0.0000</v>
      </c>
      <c r="CU61" s="23">
        <f>Nitrate!J61</f>
        <v>1.39782699</v>
      </c>
      <c r="CV61" s="23">
        <f>Nitrate!K61</f>
        <v>1.4702703699999999</v>
      </c>
      <c r="CW61" s="23">
        <f>Nitrate!L61</f>
        <v>0.98766955000000001</v>
      </c>
      <c r="CX61" s="23" t="str">
        <f>Nitrate!M61</f>
        <v/>
      </c>
      <c r="CY61" s="23" t="str">
        <f>Nitrate!N61</f>
        <v/>
      </c>
      <c r="CZ61" s="23" t="str">
        <f>Nitrate!O61</f>
        <v/>
      </c>
      <c r="DA61" s="23" t="str">
        <f>Nitrate!P61</f>
        <v/>
      </c>
      <c r="DB61" s="23" t="str">
        <f>Nitrate!Q61</f>
        <v/>
      </c>
      <c r="DC61" s="2" t="str">
        <f>Phycocyanin!R61</f>
        <v/>
      </c>
      <c r="DD61" s="27" t="str">
        <f>Phycocyanin!$B61</f>
        <v/>
      </c>
      <c r="DE61" s="23" t="str">
        <f>Phycocyanin!C61</f>
        <v/>
      </c>
      <c r="DF61" s="23" t="str">
        <f>Phycocyanin!D61</f>
        <v/>
      </c>
      <c r="DG61" s="23" t="str">
        <f>Phycocyanin!E61</f>
        <v/>
      </c>
      <c r="DH61" s="23" t="str">
        <f>Phycocyanin!F61</f>
        <v/>
      </c>
      <c r="DI61" s="23" t="str">
        <f>Phycocyanin!G61</f>
        <v/>
      </c>
      <c r="DJ61" s="23" t="str">
        <f>Phycocyanin!H61</f>
        <v/>
      </c>
      <c r="DK61" s="23" t="str">
        <f>Phycocyanin!I61</f>
        <v/>
      </c>
      <c r="DL61" s="23" t="str">
        <f>Phycocyanin!J61</f>
        <v/>
      </c>
      <c r="DM61" s="23" t="str">
        <f>Phycocyanin!K61</f>
        <v/>
      </c>
      <c r="DN61" s="23" t="str">
        <f>Phycocyanin!L61</f>
        <v/>
      </c>
      <c r="DO61" s="23" t="str">
        <f>Phycocyanin!M61</f>
        <v/>
      </c>
      <c r="DP61" s="23" t="str">
        <f>Phycocyanin!N61</f>
        <v/>
      </c>
      <c r="DQ61" s="23" t="str">
        <f>Phycocyanin!O61</f>
        <v/>
      </c>
      <c r="DR61" s="23" t="str">
        <f>Phycocyanin!P61</f>
        <v/>
      </c>
      <c r="DS61" s="23" t="str">
        <f>Phycocyanin!Q61</f>
        <v/>
      </c>
      <c r="DT61" s="19" t="str">
        <f>TRIM(_xlfn.XLOOKUP(A61, '[1]Site_GPS-Coordinates'!$A:$A, '[1]Site_GPS-Coordinates'!$B:$B))</f>
        <v>40.335422</v>
      </c>
      <c r="DU61" t="str">
        <f>TRIM(_xlfn.XLOOKUP(A61, '[1]Site_GPS-Coordinates'!$A:$A, '[1]Site_GPS-Coordinates'!$C:$C))</f>
        <v>-74.6242</v>
      </c>
    </row>
    <row r="62" spans="1:125">
      <c r="A62" s="3" t="s">
        <v>65</v>
      </c>
      <c r="B62" t="s">
        <v>281</v>
      </c>
      <c r="C62" s="27" cm="1">
        <f t="array" ref="C62">IFERROR(MAX(_xlfn._xlws.FILTER([1]SURVEY123!$J:$J,[1]SURVEY123!$L:$L=A62)),"NA")</f>
        <v>45872.666666666664</v>
      </c>
      <c r="D62">
        <f t="shared" si="1"/>
        <v>2</v>
      </c>
      <c r="E62" t="str">
        <f>Temperature!T62</f>
        <v>Excellent</v>
      </c>
      <c r="F62">
        <f>Temperature!B62</f>
        <v>21</v>
      </c>
      <c r="G62" s="23" t="str">
        <f>Temperature!C62</f>
        <v/>
      </c>
      <c r="H62" s="23" t="str">
        <f>Temperature!D62</f>
        <v/>
      </c>
      <c r="I62" s="23" t="str">
        <f>Temperature!E62</f>
        <v/>
      </c>
      <c r="J62" s="23" t="str">
        <f>Temperature!F62</f>
        <v/>
      </c>
      <c r="K62" s="23" t="str">
        <f>Temperature!G62</f>
        <v/>
      </c>
      <c r="L62" s="23" t="str">
        <f>Temperature!H62</f>
        <v/>
      </c>
      <c r="M62" s="23" t="str">
        <f>Temperature!I62</f>
        <v/>
      </c>
      <c r="N62" s="23" t="str">
        <f>Temperature!J62</f>
        <v/>
      </c>
      <c r="O62" s="23" t="str">
        <f>Temperature!K62</f>
        <v/>
      </c>
      <c r="P62" s="23" t="str">
        <f>Temperature!L62</f>
        <v/>
      </c>
      <c r="Q62" s="23">
        <f>Temperature!M62</f>
        <v>22</v>
      </c>
      <c r="R62" s="23">
        <f>Temperature!N62</f>
        <v>20</v>
      </c>
      <c r="S62" s="23" t="str">
        <f>Temperature!O62</f>
        <v/>
      </c>
      <c r="T62" s="23" t="str">
        <f>Temperature!P62</f>
        <v/>
      </c>
      <c r="U62" s="23" t="str">
        <f>Temperature!Q62</f>
        <v/>
      </c>
      <c r="V62" t="str">
        <f>'E. coli'!S62</f>
        <v>Excellent</v>
      </c>
      <c r="W62" s="2">
        <f>'E. coli'!B62</f>
        <v>96.695398029068585</v>
      </c>
      <c r="X62" s="23" t="str">
        <f>'E. coli'!C62</f>
        <v/>
      </c>
      <c r="Y62" s="23" t="str">
        <f>'E. coli'!D62</f>
        <v/>
      </c>
      <c r="Z62" s="23" t="str">
        <f>'E. coli'!E62</f>
        <v/>
      </c>
      <c r="AA62" s="23" t="str">
        <f>'E. coli'!F62</f>
        <v/>
      </c>
      <c r="AB62" s="23" t="str">
        <f>'E. coli'!G62</f>
        <v/>
      </c>
      <c r="AC62" s="23" t="str">
        <f>'E. coli'!H62</f>
        <v/>
      </c>
      <c r="AD62" s="23" t="str">
        <f>'E. coli'!I62</f>
        <v/>
      </c>
      <c r="AE62" s="23" t="str">
        <f>'E. coli'!J62</f>
        <v/>
      </c>
      <c r="AF62" s="23" t="str">
        <f>'E. coli'!K62</f>
        <v/>
      </c>
      <c r="AG62" s="23" t="str">
        <f>'E. coli'!L62</f>
        <v/>
      </c>
      <c r="AH62" s="23">
        <f>'E. coli'!M62</f>
        <v>85</v>
      </c>
      <c r="AI62" s="23">
        <f>'E. coli'!N62</f>
        <v>110</v>
      </c>
      <c r="AJ62" s="23" t="str">
        <f>'E. coli'!O62</f>
        <v/>
      </c>
      <c r="AK62" s="23" t="str">
        <f>'E. coli'!P62</f>
        <v/>
      </c>
      <c r="AL62" s="23" t="str">
        <f>'E. coli'!Q62</f>
        <v/>
      </c>
      <c r="AM62" t="str">
        <f>Turbidity!T62</f>
        <v>Excellent</v>
      </c>
      <c r="AN62" s="2">
        <f>Turbidity!B62</f>
        <v>4.9000000000000004</v>
      </c>
      <c r="AO62" s="23" t="str">
        <f>Turbidity!C62</f>
        <v/>
      </c>
      <c r="AP62" s="23" t="str">
        <f>Turbidity!D62</f>
        <v/>
      </c>
      <c r="AQ62" s="23" t="str">
        <f>Turbidity!E62</f>
        <v/>
      </c>
      <c r="AR62" s="23" t="str">
        <f>Turbidity!F62</f>
        <v/>
      </c>
      <c r="AS62" s="23" t="str">
        <f>Turbidity!G62</f>
        <v/>
      </c>
      <c r="AT62" s="23" t="str">
        <f>Turbidity!H62</f>
        <v/>
      </c>
      <c r="AU62" s="23" t="str">
        <f>Turbidity!I62</f>
        <v/>
      </c>
      <c r="AV62" s="23" t="str">
        <f>Turbidity!J62</f>
        <v/>
      </c>
      <c r="AW62" s="23" t="str">
        <f>Turbidity!K62</f>
        <v/>
      </c>
      <c r="AX62" s="23" t="str">
        <f>Turbidity!L62</f>
        <v/>
      </c>
      <c r="AY62" s="23">
        <f>Turbidity!M62</f>
        <v>4.74</v>
      </c>
      <c r="AZ62" s="23">
        <f>Turbidity!N62</f>
        <v>5.0599999999999996</v>
      </c>
      <c r="BA62" s="23" t="str">
        <f>Turbidity!O62</f>
        <v/>
      </c>
      <c r="BB62" s="23" t="str">
        <f>Turbidity!P62</f>
        <v/>
      </c>
      <c r="BC62" s="23" t="str">
        <f>Turbidity!Q62</f>
        <v/>
      </c>
      <c r="BD62" t="str">
        <f>Chloride!T62</f>
        <v>Fair</v>
      </c>
      <c r="BE62" s="2">
        <f>Chloride!B62</f>
        <v>622.82595000000003</v>
      </c>
      <c r="BF62" s="23" t="str">
        <f>Chloride!C62</f>
        <v/>
      </c>
      <c r="BG62" s="23" t="str">
        <f>Chloride!D62</f>
        <v/>
      </c>
      <c r="BH62" s="23" t="str">
        <f>Chloride!E62</f>
        <v/>
      </c>
      <c r="BI62" s="23" t="str">
        <f>Chloride!F62</f>
        <v/>
      </c>
      <c r="BJ62" s="23" t="str">
        <f>Chloride!G62</f>
        <v/>
      </c>
      <c r="BK62" s="23" t="str">
        <f>Chloride!H62</f>
        <v/>
      </c>
      <c r="BL62" s="23" t="str">
        <f>Chloride!I62</f>
        <v/>
      </c>
      <c r="BM62" s="23" t="str">
        <f>Chloride!J62</f>
        <v/>
      </c>
      <c r="BN62" s="23" t="str">
        <f>Chloride!K62</f>
        <v/>
      </c>
      <c r="BO62" s="23" t="str">
        <f>Chloride!L62</f>
        <v/>
      </c>
      <c r="BP62" s="23">
        <f>Chloride!M62</f>
        <v>620.61220000000003</v>
      </c>
      <c r="BQ62" s="23">
        <f>Chloride!N62</f>
        <v>625.03970000000004</v>
      </c>
      <c r="BR62" s="23" t="str">
        <f>Chloride!O62</f>
        <v/>
      </c>
      <c r="BS62" s="23" t="str">
        <f>Chloride!P62</f>
        <v/>
      </c>
      <c r="BT62" s="23" t="str">
        <f>Chloride!Q62</f>
        <v/>
      </c>
      <c r="BU62" t="str">
        <f>Phosphate!T62</f>
        <v>Fair</v>
      </c>
      <c r="BV62" s="2">
        <f>Phosphate!B62</f>
        <v>9.5659999999999995E-2</v>
      </c>
      <c r="BW62" s="23" t="str">
        <f>Phosphate!C62</f>
        <v/>
      </c>
      <c r="BX62" s="23" t="str">
        <f>Phosphate!D62</f>
        <v/>
      </c>
      <c r="BY62" s="23" t="str">
        <f>Phosphate!E62</f>
        <v/>
      </c>
      <c r="BZ62" s="23" t="str">
        <f>Phosphate!F62</f>
        <v/>
      </c>
      <c r="CA62" s="23" t="str">
        <f>Phosphate!G62</f>
        <v/>
      </c>
      <c r="CB62" s="23" t="str">
        <f>Phosphate!H62</f>
        <v/>
      </c>
      <c r="CC62" s="23" t="str">
        <f>Phosphate!I62</f>
        <v/>
      </c>
      <c r="CD62" s="23" t="str">
        <f>Phosphate!J62</f>
        <v/>
      </c>
      <c r="CE62" s="23" t="str">
        <f>Phosphate!K62</f>
        <v/>
      </c>
      <c r="CF62" s="23" t="str">
        <f>Phosphate!L62</f>
        <v/>
      </c>
      <c r="CG62" s="23">
        <f>Phosphate!M62</f>
        <v>0.12073</v>
      </c>
      <c r="CH62" s="23">
        <f>Phosphate!N62</f>
        <v>7.059E-2</v>
      </c>
      <c r="CI62" s="23" t="str">
        <f>Phosphate!O62</f>
        <v/>
      </c>
      <c r="CJ62" s="23" t="str">
        <f>Phosphate!P62</f>
        <v/>
      </c>
      <c r="CK62" s="23" t="str">
        <f>Phosphate!Q62</f>
        <v/>
      </c>
      <c r="CL62" t="str">
        <f>Nitrate!T62</f>
        <v>Good</v>
      </c>
      <c r="CM62" s="2">
        <f>Nitrate!B62</f>
        <v>1.9269361899999999</v>
      </c>
      <c r="CN62" s="23" t="str">
        <f>Nitrate!C62</f>
        <v/>
      </c>
      <c r="CO62" s="23" t="str">
        <f>Nitrate!D62</f>
        <v/>
      </c>
      <c r="CP62" s="23" t="str">
        <f>Nitrate!E62</f>
        <v/>
      </c>
      <c r="CQ62" s="23" t="str">
        <f>Nitrate!F62</f>
        <v/>
      </c>
      <c r="CR62" s="23" t="str">
        <f>Nitrate!G62</f>
        <v/>
      </c>
      <c r="CS62" s="23" t="str">
        <f>Nitrate!H62</f>
        <v/>
      </c>
      <c r="CT62" s="23" t="str">
        <f>Nitrate!I62</f>
        <v/>
      </c>
      <c r="CU62" s="23" t="str">
        <f>Nitrate!J62</f>
        <v/>
      </c>
      <c r="CV62" s="23" t="str">
        <f>Nitrate!K62</f>
        <v/>
      </c>
      <c r="CW62" s="23" t="str">
        <f>Nitrate!L62</f>
        <v/>
      </c>
      <c r="CX62" s="23" t="str">
        <f>Nitrate!M62</f>
        <v>0.0000</v>
      </c>
      <c r="CY62" s="23">
        <f>Nitrate!N62</f>
        <v>1.9269361899999999</v>
      </c>
      <c r="CZ62" s="23" t="str">
        <f>Nitrate!O62</f>
        <v/>
      </c>
      <c r="DA62" s="23" t="str">
        <f>Nitrate!P62</f>
        <v/>
      </c>
      <c r="DB62" s="23" t="str">
        <f>Nitrate!Q62</f>
        <v/>
      </c>
      <c r="DC62" s="2" t="str">
        <f>Phycocyanin!R62</f>
        <v/>
      </c>
      <c r="DD62" s="27" t="str">
        <f>Phycocyanin!$B62</f>
        <v/>
      </c>
      <c r="DE62" s="23" t="str">
        <f>Phycocyanin!C62</f>
        <v/>
      </c>
      <c r="DF62" s="23" t="str">
        <f>Phycocyanin!D62</f>
        <v/>
      </c>
      <c r="DG62" s="23" t="str">
        <f>Phycocyanin!E62</f>
        <v/>
      </c>
      <c r="DH62" s="23" t="str">
        <f>Phycocyanin!F62</f>
        <v/>
      </c>
      <c r="DI62" s="23" t="str">
        <f>Phycocyanin!G62</f>
        <v/>
      </c>
      <c r="DJ62" s="23" t="str">
        <f>Phycocyanin!H62</f>
        <v/>
      </c>
      <c r="DK62" s="23" t="str">
        <f>Phycocyanin!I62</f>
        <v/>
      </c>
      <c r="DL62" s="23" t="str">
        <f>Phycocyanin!J62</f>
        <v/>
      </c>
      <c r="DM62" s="23" t="str">
        <f>Phycocyanin!K62</f>
        <v/>
      </c>
      <c r="DN62" s="23" t="str">
        <f>Phycocyanin!L62</f>
        <v/>
      </c>
      <c r="DO62" s="23" t="str">
        <f>Phycocyanin!M62</f>
        <v/>
      </c>
      <c r="DP62" s="23" t="str">
        <f>Phycocyanin!N62</f>
        <v/>
      </c>
      <c r="DQ62" s="23" t="str">
        <f>Phycocyanin!O62</f>
        <v/>
      </c>
      <c r="DR62" s="23" t="str">
        <f>Phycocyanin!P62</f>
        <v/>
      </c>
      <c r="DS62" s="23" t="str">
        <f>Phycocyanin!Q62</f>
        <v/>
      </c>
      <c r="DT62" s="19" t="str">
        <f>TRIM(_xlfn.XLOOKUP(A62, '[1]Site_GPS-Coordinates'!$A:$A, '[1]Site_GPS-Coordinates'!$B:$B))</f>
        <v>40.3222157</v>
      </c>
      <c r="DU62" t="str">
        <f>TRIM(_xlfn.XLOOKUP(A62, '[1]Site_GPS-Coordinates'!$A:$A, '[1]Site_GPS-Coordinates'!$C:$C))</f>
        <v>-74.60839257</v>
      </c>
    </row>
    <row r="63" spans="1:125">
      <c r="A63" s="3" t="s">
        <v>66</v>
      </c>
      <c r="B63" t="s">
        <v>281</v>
      </c>
      <c r="C63" s="27" cm="1">
        <f t="array" ref="C63">IFERROR(MAX(_xlfn._xlws.FILTER([1]SURVEY123!$J:$J,[1]SURVEY123!$L:$L=A63)),"NA")</f>
        <v>45872.666666666664</v>
      </c>
      <c r="D63">
        <f t="shared" si="1"/>
        <v>6</v>
      </c>
      <c r="E63" t="str">
        <f>Temperature!T63</f>
        <v>Excellent</v>
      </c>
      <c r="F63">
        <f>Temperature!B63</f>
        <v>20.166666666666668</v>
      </c>
      <c r="G63" s="23">
        <f>Temperature!C63</f>
        <v>19</v>
      </c>
      <c r="H63" s="23">
        <f>Temperature!D63</f>
        <v>15</v>
      </c>
      <c r="I63" s="23">
        <f>Temperature!E63</f>
        <v>16</v>
      </c>
      <c r="J63" s="23">
        <f>Temperature!F63</f>
        <v>22</v>
      </c>
      <c r="K63" s="23">
        <f>Temperature!G63</f>
        <v>25</v>
      </c>
      <c r="L63" s="23" t="str">
        <f>Temperature!H63</f>
        <v/>
      </c>
      <c r="M63" s="23" t="str">
        <f>Temperature!I63</f>
        <v/>
      </c>
      <c r="N63" s="23" t="str">
        <f>Temperature!J63</f>
        <v/>
      </c>
      <c r="O63" s="23" t="str">
        <f>Temperature!K63</f>
        <v/>
      </c>
      <c r="P63" s="23" t="str">
        <f>Temperature!L63</f>
        <v/>
      </c>
      <c r="Q63" s="23" t="str">
        <f>Temperature!M63</f>
        <v/>
      </c>
      <c r="R63" s="23">
        <f>Temperature!N63</f>
        <v>24</v>
      </c>
      <c r="S63" s="23" t="str">
        <f>Temperature!O63</f>
        <v/>
      </c>
      <c r="T63" s="23" t="str">
        <f>Temperature!P63</f>
        <v/>
      </c>
      <c r="U63" s="23" t="str">
        <f>Temperature!Q63</f>
        <v/>
      </c>
      <c r="V63" t="str">
        <f>'E. coli'!S63</f>
        <v>Poor</v>
      </c>
      <c r="W63" s="2">
        <f>'E. coli'!B63</f>
        <v>263.40878897451711</v>
      </c>
      <c r="X63" s="23">
        <f>'E. coli'!C63</f>
        <v>435.2</v>
      </c>
      <c r="Y63" s="23">
        <f>'E. coli'!D63</f>
        <v>113</v>
      </c>
      <c r="Z63" s="23">
        <f>'E. coli'!E63</f>
        <v>1986.3</v>
      </c>
      <c r="AA63" s="23">
        <f>'E. coli'!F63</f>
        <v>152.9</v>
      </c>
      <c r="AB63" s="23">
        <f>'E. coli'!G63</f>
        <v>1553.1</v>
      </c>
      <c r="AC63" s="23" t="str">
        <f>'E. coli'!H63</f>
        <v/>
      </c>
      <c r="AD63" s="23" t="str">
        <f>'E. coli'!I63</f>
        <v/>
      </c>
      <c r="AE63" s="23" t="str">
        <f>'E. coli'!J63</f>
        <v/>
      </c>
      <c r="AF63" s="23" t="str">
        <f>'E. coli'!K63</f>
        <v/>
      </c>
      <c r="AG63" s="23" t="str">
        <f>'E. coli'!L63</f>
        <v/>
      </c>
      <c r="AH63" s="23" t="str">
        <f>'E. coli'!M63</f>
        <v/>
      </c>
      <c r="AI63" s="23">
        <f>'E. coli'!N63</f>
        <v>14.4</v>
      </c>
      <c r="AJ63" s="23" t="str">
        <f>'E. coli'!O63</f>
        <v/>
      </c>
      <c r="AK63" s="23" t="str">
        <f>'E. coli'!P63</f>
        <v/>
      </c>
      <c r="AL63" s="23" t="str">
        <f>'E. coli'!Q63</f>
        <v/>
      </c>
      <c r="AM63" t="str">
        <f>Turbidity!T63</f>
        <v>Excellent</v>
      </c>
      <c r="AN63" s="2">
        <f>Turbidity!B63</f>
        <v>6.2983333333333329</v>
      </c>
      <c r="AO63" s="23">
        <f>Turbidity!C63</f>
        <v>7.41</v>
      </c>
      <c r="AP63" s="23">
        <f>Turbidity!D63</f>
        <v>5.35</v>
      </c>
      <c r="AQ63" s="23">
        <f>Turbidity!E63</f>
        <v>9.4600000000000009</v>
      </c>
      <c r="AR63" s="23">
        <f>Turbidity!F63</f>
        <v>4.8099999999999996</v>
      </c>
      <c r="AS63" s="23">
        <f>Turbidity!G63</f>
        <v>7.22</v>
      </c>
      <c r="AT63" s="23" t="str">
        <f>Turbidity!H63</f>
        <v/>
      </c>
      <c r="AU63" s="23" t="str">
        <f>Turbidity!I63</f>
        <v/>
      </c>
      <c r="AV63" s="23" t="str">
        <f>Turbidity!J63</f>
        <v/>
      </c>
      <c r="AW63" s="23" t="str">
        <f>Turbidity!K63</f>
        <v/>
      </c>
      <c r="AX63" s="23" t="str">
        <f>Turbidity!L63</f>
        <v/>
      </c>
      <c r="AY63" s="23" t="str">
        <f>Turbidity!M63</f>
        <v/>
      </c>
      <c r="AZ63" s="23">
        <f>Turbidity!N63</f>
        <v>3.54</v>
      </c>
      <c r="BA63" s="23" t="str">
        <f>Turbidity!O63</f>
        <v/>
      </c>
      <c r="BB63" s="23" t="str">
        <f>Turbidity!P63</f>
        <v/>
      </c>
      <c r="BC63" s="23" t="str">
        <f>Turbidity!Q63</f>
        <v/>
      </c>
      <c r="BD63" t="str">
        <f>Chloride!T63</f>
        <v>Poor</v>
      </c>
      <c r="BE63" s="2">
        <f>Chloride!B63</f>
        <v>498.54715000000004</v>
      </c>
      <c r="BF63" s="23">
        <f>Chloride!C63</f>
        <v>480.99509999999998</v>
      </c>
      <c r="BG63" s="23">
        <f>Chloride!D63</f>
        <v>474.459</v>
      </c>
      <c r="BH63" s="23">
        <f>Chloride!E63</f>
        <v>440.93889999999999</v>
      </c>
      <c r="BI63" s="23">
        <f>Chloride!F63</f>
        <v>496.44409999999999</v>
      </c>
      <c r="BJ63" s="23">
        <f>Chloride!G63</f>
        <v>519.95870000000002</v>
      </c>
      <c r="BK63" s="23" t="str">
        <f>Chloride!H63</f>
        <v/>
      </c>
      <c r="BL63" s="23" t="str">
        <f>Chloride!I63</f>
        <v/>
      </c>
      <c r="BM63" s="23" t="str">
        <f>Chloride!J63</f>
        <v/>
      </c>
      <c r="BN63" s="23" t="str">
        <f>Chloride!K63</f>
        <v/>
      </c>
      <c r="BO63" s="23" t="str">
        <f>Chloride!L63</f>
        <v/>
      </c>
      <c r="BP63" s="23" t="str">
        <f>Chloride!M63</f>
        <v/>
      </c>
      <c r="BQ63" s="23">
        <f>Chloride!N63</f>
        <v>578.48710000000005</v>
      </c>
      <c r="BR63" s="23" t="str">
        <f>Chloride!O63</f>
        <v/>
      </c>
      <c r="BS63" s="23" t="str">
        <f>Chloride!P63</f>
        <v/>
      </c>
      <c r="BT63" s="23" t="str">
        <f>Chloride!Q63</f>
        <v/>
      </c>
      <c r="BU63" t="str">
        <f>Phosphate!T63</f>
        <v>Poor</v>
      </c>
      <c r="BV63" s="2">
        <f>Phosphate!B63</f>
        <v>0.18617333333333333</v>
      </c>
      <c r="BW63" s="23">
        <f>Phosphate!C63</f>
        <v>0.15293999999999999</v>
      </c>
      <c r="BX63" s="23">
        <f>Phosphate!D63</f>
        <v>0.15462999999999999</v>
      </c>
      <c r="BY63" s="23">
        <f>Phosphate!E63</f>
        <v>0.10568</v>
      </c>
      <c r="BZ63" s="23">
        <f>Phosphate!F63</f>
        <v>0.26888000000000001</v>
      </c>
      <c r="CA63" s="23">
        <f>Phosphate!G63</f>
        <v>0.10399</v>
      </c>
      <c r="CB63" s="23" t="str">
        <f>Phosphate!H63</f>
        <v/>
      </c>
      <c r="CC63" s="23" t="str">
        <f>Phosphate!I63</f>
        <v/>
      </c>
      <c r="CD63" s="23" t="str">
        <f>Phosphate!J63</f>
        <v/>
      </c>
      <c r="CE63" s="23" t="str">
        <f>Phosphate!K63</f>
        <v/>
      </c>
      <c r="CF63" s="23" t="str">
        <f>Phosphate!L63</f>
        <v/>
      </c>
      <c r="CG63" s="23" t="str">
        <f>Phosphate!M63</f>
        <v/>
      </c>
      <c r="CH63" s="23">
        <f>Phosphate!N63</f>
        <v>0.33091999999999999</v>
      </c>
      <c r="CI63" s="23" t="str">
        <f>Phosphate!O63</f>
        <v/>
      </c>
      <c r="CJ63" s="23" t="str">
        <f>Phosphate!P63</f>
        <v/>
      </c>
      <c r="CK63" s="23" t="str">
        <f>Phosphate!Q63</f>
        <v/>
      </c>
      <c r="CL63" t="str">
        <f>Nitrate!T63</f>
        <v>Good</v>
      </c>
      <c r="CM63" s="2">
        <f>Nitrate!B63</f>
        <v>1.4402788766666668</v>
      </c>
      <c r="CN63" s="23">
        <f>Nitrate!C63</f>
        <v>1.0777549</v>
      </c>
      <c r="CO63" s="23">
        <f>Nitrate!D63</f>
        <v>1.29299363</v>
      </c>
      <c r="CP63" s="23">
        <f>Nitrate!E63</f>
        <v>1.1753192699999999</v>
      </c>
      <c r="CQ63" s="23">
        <f>Nitrate!F63</f>
        <v>1.8274610499999999</v>
      </c>
      <c r="CR63" s="23">
        <f>Nitrate!G63</f>
        <v>1.06812598</v>
      </c>
      <c r="CS63" s="23" t="str">
        <f>Nitrate!H63</f>
        <v/>
      </c>
      <c r="CT63" s="23" t="str">
        <f>Nitrate!I63</f>
        <v/>
      </c>
      <c r="CU63" s="23" t="str">
        <f>Nitrate!J63</f>
        <v/>
      </c>
      <c r="CV63" s="23" t="str">
        <f>Nitrate!K63</f>
        <v/>
      </c>
      <c r="CW63" s="23" t="str">
        <f>Nitrate!L63</f>
        <v/>
      </c>
      <c r="CX63" s="23" t="str">
        <f>Nitrate!M63</f>
        <v/>
      </c>
      <c r="CY63" s="23">
        <f>Nitrate!N63</f>
        <v>2.2000184300000001</v>
      </c>
      <c r="CZ63" s="23" t="str">
        <f>Nitrate!O63</f>
        <v/>
      </c>
      <c r="DA63" s="23" t="str">
        <f>Nitrate!P63</f>
        <v/>
      </c>
      <c r="DB63" s="23" t="str">
        <f>Nitrate!Q63</f>
        <v/>
      </c>
      <c r="DC63" s="2" t="str">
        <f>Phycocyanin!R63</f>
        <v/>
      </c>
      <c r="DD63" s="27" t="str">
        <f>Phycocyanin!$B63</f>
        <v/>
      </c>
      <c r="DE63" s="23" t="str">
        <f>Phycocyanin!C63</f>
        <v/>
      </c>
      <c r="DF63" s="23" t="str">
        <f>Phycocyanin!D63</f>
        <v/>
      </c>
      <c r="DG63" s="23" t="str">
        <f>Phycocyanin!E63</f>
        <v/>
      </c>
      <c r="DH63" s="23" t="str">
        <f>Phycocyanin!F63</f>
        <v/>
      </c>
      <c r="DI63" s="23" t="str">
        <f>Phycocyanin!G63</f>
        <v/>
      </c>
      <c r="DJ63" s="23" t="str">
        <f>Phycocyanin!H63</f>
        <v/>
      </c>
      <c r="DK63" s="23" t="str">
        <f>Phycocyanin!I63</f>
        <v/>
      </c>
      <c r="DL63" s="23" t="str">
        <f>Phycocyanin!J63</f>
        <v/>
      </c>
      <c r="DM63" s="23" t="str">
        <f>Phycocyanin!K63</f>
        <v/>
      </c>
      <c r="DN63" s="23" t="str">
        <f>Phycocyanin!L63</f>
        <v/>
      </c>
      <c r="DO63" s="23" t="str">
        <f>Phycocyanin!M63</f>
        <v/>
      </c>
      <c r="DP63" s="23" t="str">
        <f>Phycocyanin!N63</f>
        <v/>
      </c>
      <c r="DQ63" s="23" t="str">
        <f>Phycocyanin!O63</f>
        <v/>
      </c>
      <c r="DR63" s="23" t="str">
        <f>Phycocyanin!P63</f>
        <v/>
      </c>
      <c r="DS63" s="23" t="str">
        <f>Phycocyanin!Q63</f>
        <v/>
      </c>
      <c r="DT63" s="19" t="str">
        <f>TRIM(_xlfn.XLOOKUP(A63, '[1]Site_GPS-Coordinates'!$A:$A, '[1]Site_GPS-Coordinates'!$B:$B))</f>
        <v>40.4389978</v>
      </c>
      <c r="DU63" t="str">
        <f>TRIM(_xlfn.XLOOKUP(A63, '[1]Site_GPS-Coordinates'!$A:$A, '[1]Site_GPS-Coordinates'!$C:$C))</f>
        <v>-74.61781529</v>
      </c>
    </row>
    <row r="64" spans="1:125">
      <c r="A64" s="3" t="s">
        <v>67</v>
      </c>
      <c r="B64" t="s">
        <v>281</v>
      </c>
      <c r="C64" s="27" cm="1">
        <f t="array" ref="C64">IFERROR(MAX(_xlfn._xlws.FILTER([1]SURVEY123!$J:$J,[1]SURVEY123!$L:$L=A64)),"NA")</f>
        <v>45865.666666666664</v>
      </c>
      <c r="D64">
        <f t="shared" si="1"/>
        <v>11</v>
      </c>
      <c r="E64" t="str">
        <f>Temperature!T64</f>
        <v>Excellent</v>
      </c>
      <c r="F64">
        <f>Temperature!B64</f>
        <v>21.272727272727273</v>
      </c>
      <c r="G64" s="23">
        <f>Temperature!C64</f>
        <v>18</v>
      </c>
      <c r="H64" s="23">
        <f>Temperature!D64</f>
        <v>15</v>
      </c>
      <c r="I64" s="23">
        <f>Temperature!E64</f>
        <v>16</v>
      </c>
      <c r="J64" s="23">
        <f>Temperature!F64</f>
        <v>21</v>
      </c>
      <c r="K64" s="23">
        <f>Temperature!G64</f>
        <v>21</v>
      </c>
      <c r="L64" s="23">
        <f>Temperature!H64</f>
        <v>24</v>
      </c>
      <c r="M64" s="23">
        <f>Temperature!I64</f>
        <v>24</v>
      </c>
      <c r="N64" s="23">
        <f>Temperature!J64</f>
        <v>27</v>
      </c>
      <c r="O64" s="23">
        <f>Temperature!K64</f>
        <v>22</v>
      </c>
      <c r="P64" s="23">
        <f>Temperature!L64</f>
        <v>25</v>
      </c>
      <c r="Q64" s="23">
        <f>Temperature!M64</f>
        <v>21</v>
      </c>
      <c r="R64" s="23" t="str">
        <f>Temperature!N64</f>
        <v/>
      </c>
      <c r="S64" s="23" t="str">
        <f>Temperature!O64</f>
        <v/>
      </c>
      <c r="T64" s="23" t="str">
        <f>Temperature!P64</f>
        <v/>
      </c>
      <c r="U64" s="23" t="str">
        <f>Temperature!Q64</f>
        <v/>
      </c>
      <c r="V64" t="str">
        <f>'E. coli'!S64</f>
        <v>Poor</v>
      </c>
      <c r="W64" s="2">
        <f>'E. coli'!B64</f>
        <v>425.79518019204687</v>
      </c>
      <c r="X64" s="23">
        <f>'E. coli'!C64</f>
        <v>770.1</v>
      </c>
      <c r="Y64" s="23">
        <f>'E. coli'!D64</f>
        <v>204.6</v>
      </c>
      <c r="Z64" s="23">
        <f>'E. coli'!E64</f>
        <v>2500</v>
      </c>
      <c r="AA64" s="23">
        <f>'E. coli'!F64</f>
        <v>648.79999999999995</v>
      </c>
      <c r="AB64" s="23">
        <f>'E. coli'!G64</f>
        <v>1986.3</v>
      </c>
      <c r="AC64" s="23">
        <f>'E. coli'!H64</f>
        <v>110</v>
      </c>
      <c r="AD64" s="23" t="str">
        <f>'E. coli'!I64</f>
        <v/>
      </c>
      <c r="AE64" s="23">
        <f>'E. coli'!J64</f>
        <v>19.899999999999999</v>
      </c>
      <c r="AF64" s="23">
        <f>'E. coli'!K64</f>
        <v>35.5</v>
      </c>
      <c r="AG64" s="23">
        <f>'E. coli'!L64</f>
        <v>2500</v>
      </c>
      <c r="AH64" s="23">
        <f>'E. coli'!M64</f>
        <v>1986.3</v>
      </c>
      <c r="AI64" s="23" t="str">
        <f>'E. coli'!N64</f>
        <v/>
      </c>
      <c r="AJ64" s="23" t="str">
        <f>'E. coli'!O64</f>
        <v/>
      </c>
      <c r="AK64" s="23" t="str">
        <f>'E. coli'!P64</f>
        <v/>
      </c>
      <c r="AL64" s="23" t="str">
        <f>'E. coli'!Q64</f>
        <v/>
      </c>
      <c r="AM64" t="str">
        <f>Turbidity!T64</f>
        <v>Good</v>
      </c>
      <c r="AN64" s="2">
        <f>Turbidity!B64</f>
        <v>8.6081818181818193</v>
      </c>
      <c r="AO64" s="23">
        <f>Turbidity!C64</f>
        <v>5.76</v>
      </c>
      <c r="AP64" s="23">
        <f>Turbidity!D64</f>
        <v>6.18</v>
      </c>
      <c r="AQ64" s="23">
        <f>Turbidity!E64</f>
        <v>6.34</v>
      </c>
      <c r="AR64" s="23">
        <f>Turbidity!F64</f>
        <v>4.3899999999999997</v>
      </c>
      <c r="AS64" s="23">
        <f>Turbidity!G64</f>
        <v>9.26</v>
      </c>
      <c r="AT64" s="23">
        <f>Turbidity!H64</f>
        <v>8.2100000000000009</v>
      </c>
      <c r="AU64" s="23">
        <f>Turbidity!I64</f>
        <v>3.09</v>
      </c>
      <c r="AV64" s="23">
        <f>Turbidity!J64</f>
        <v>3.06</v>
      </c>
      <c r="AW64" s="23">
        <f>Turbidity!K64</f>
        <v>2.81</v>
      </c>
      <c r="AX64" s="23">
        <f>Turbidity!L64</f>
        <v>40.799999999999997</v>
      </c>
      <c r="AY64" s="23">
        <f>Turbidity!M64</f>
        <v>4.79</v>
      </c>
      <c r="AZ64" s="23" t="str">
        <f>Turbidity!N64</f>
        <v/>
      </c>
      <c r="BA64" s="23" t="str">
        <f>Turbidity!O64</f>
        <v/>
      </c>
      <c r="BB64" s="23" t="str">
        <f>Turbidity!P64</f>
        <v/>
      </c>
      <c r="BC64" s="23" t="str">
        <f>Turbidity!Q64</f>
        <v/>
      </c>
      <c r="BD64" t="str">
        <f>Chloride!T64</f>
        <v>Poor</v>
      </c>
      <c r="BE64" s="2">
        <f>Chloride!B64</f>
        <v>518.75378181818189</v>
      </c>
      <c r="BF64" s="23">
        <f>Chloride!C64</f>
        <v>522.26649999999995</v>
      </c>
      <c r="BG64" s="23">
        <f>Chloride!D64</f>
        <v>538.89390000000003</v>
      </c>
      <c r="BH64" s="23">
        <f>Chloride!E64</f>
        <v>404.03089999999997</v>
      </c>
      <c r="BI64" s="23">
        <f>Chloride!F64</f>
        <v>508.8023</v>
      </c>
      <c r="BJ64" s="23">
        <f>Chloride!G64</f>
        <v>550.80420000000004</v>
      </c>
      <c r="BK64" s="23">
        <f>Chloride!H64</f>
        <v>505.50970000000001</v>
      </c>
      <c r="BL64" s="23">
        <f>Chloride!I64</f>
        <v>535.12699999999995</v>
      </c>
      <c r="BM64" s="23">
        <f>Chloride!J64</f>
        <v>519.4144</v>
      </c>
      <c r="BN64" s="23">
        <f>Chloride!K64</f>
        <v>574.87739999999997</v>
      </c>
      <c r="BO64" s="23">
        <f>Chloride!L64</f>
        <v>498.27080000000001</v>
      </c>
      <c r="BP64" s="23">
        <f>Chloride!M64</f>
        <v>548.29449999999997</v>
      </c>
      <c r="BQ64" s="23" t="str">
        <f>Chloride!N64</f>
        <v/>
      </c>
      <c r="BR64" s="23" t="str">
        <f>Chloride!O64</f>
        <v/>
      </c>
      <c r="BS64" s="23" t="str">
        <f>Chloride!P64</f>
        <v/>
      </c>
      <c r="BT64" s="23" t="str">
        <f>Chloride!Q64</f>
        <v/>
      </c>
      <c r="BU64" t="str">
        <f>Phosphate!T64</f>
        <v>Poor</v>
      </c>
      <c r="BV64" s="2">
        <f>Phosphate!B64</f>
        <v>0.25872545454545454</v>
      </c>
      <c r="BW64" s="23">
        <f>Phosphate!C64</f>
        <v>0.15547</v>
      </c>
      <c r="BX64" s="23">
        <f>Phosphate!D64</f>
        <v>0.19472999999999999</v>
      </c>
      <c r="BY64" s="23">
        <f>Phosphate!E64</f>
        <v>0.17188999999999999</v>
      </c>
      <c r="BZ64" s="23">
        <f>Phosphate!F64</f>
        <v>0.27505000000000002</v>
      </c>
      <c r="CA64" s="23">
        <f>Phosphate!G64</f>
        <v>5.9679999999999997E-2</v>
      </c>
      <c r="CB64" s="23">
        <f>Phosphate!H64</f>
        <v>0.30160999999999999</v>
      </c>
      <c r="CC64" s="23">
        <f>Phosphate!I64</f>
        <v>0.33169999999999999</v>
      </c>
      <c r="CD64" s="23">
        <f>Phosphate!J64</f>
        <v>0.31297000000000003</v>
      </c>
      <c r="CE64" s="23">
        <f>Phosphate!K64</f>
        <v>0.43330000000000002</v>
      </c>
      <c r="CF64" s="23">
        <f>Phosphate!L64</f>
        <v>0.26519999999999999</v>
      </c>
      <c r="CG64" s="23">
        <f>Phosphate!M64</f>
        <v>0.34438000000000002</v>
      </c>
      <c r="CH64" s="23" t="str">
        <f>Phosphate!N64</f>
        <v/>
      </c>
      <c r="CI64" s="23" t="str">
        <f>Phosphate!O64</f>
        <v/>
      </c>
      <c r="CJ64" s="23" t="str">
        <f>Phosphate!P64</f>
        <v/>
      </c>
      <c r="CK64" s="23" t="str">
        <f>Phosphate!Q64</f>
        <v/>
      </c>
      <c r="CL64" t="str">
        <f>Nitrate!T64</f>
        <v>Good</v>
      </c>
      <c r="CM64" s="2">
        <f>Nitrate!B64</f>
        <v>1.4321372222222222</v>
      </c>
      <c r="CN64" s="23">
        <f>Nitrate!C64</f>
        <v>1.02741514</v>
      </c>
      <c r="CO64" s="23">
        <f>Nitrate!D64</f>
        <v>1.2402217699999998</v>
      </c>
      <c r="CP64" s="23">
        <f>Nitrate!E64</f>
        <v>0.55746982</v>
      </c>
      <c r="CQ64" s="23" t="str">
        <f>Nitrate!F64</f>
        <v>0.0000</v>
      </c>
      <c r="CR64" s="23">
        <f>Nitrate!G64</f>
        <v>0.87281136000000004</v>
      </c>
      <c r="CS64" s="23">
        <f>Nitrate!H64</f>
        <v>1.5334021</v>
      </c>
      <c r="CT64" s="23">
        <f>Nitrate!I64</f>
        <v>2.3755936099999997</v>
      </c>
      <c r="CU64" s="23">
        <f>Nitrate!J64</f>
        <v>1.3655752999999999</v>
      </c>
      <c r="CV64" s="23">
        <f>Nitrate!K64</f>
        <v>2.0282594899999999</v>
      </c>
      <c r="CW64" s="23" t="str">
        <f>Nitrate!L64</f>
        <v>0.0000</v>
      </c>
      <c r="CX64" s="23">
        <f>Nitrate!M64</f>
        <v>1.8884864100000001</v>
      </c>
      <c r="CY64" s="23" t="str">
        <f>Nitrate!N64</f>
        <v/>
      </c>
      <c r="CZ64" s="23" t="str">
        <f>Nitrate!O64</f>
        <v/>
      </c>
      <c r="DA64" s="23" t="str">
        <f>Nitrate!P64</f>
        <v/>
      </c>
      <c r="DB64" s="23" t="str">
        <f>Nitrate!Q64</f>
        <v/>
      </c>
      <c r="DC64" s="2" t="str">
        <f>Phycocyanin!R64</f>
        <v/>
      </c>
      <c r="DD64" s="27" t="str">
        <f>Phycocyanin!$B64</f>
        <v/>
      </c>
      <c r="DE64" s="23" t="str">
        <f>Phycocyanin!C64</f>
        <v/>
      </c>
      <c r="DF64" s="23" t="str">
        <f>Phycocyanin!D64</f>
        <v/>
      </c>
      <c r="DG64" s="23" t="str">
        <f>Phycocyanin!E64</f>
        <v/>
      </c>
      <c r="DH64" s="23" t="str">
        <f>Phycocyanin!F64</f>
        <v/>
      </c>
      <c r="DI64" s="23" t="str">
        <f>Phycocyanin!G64</f>
        <v/>
      </c>
      <c r="DJ64" s="23" t="str">
        <f>Phycocyanin!H64</f>
        <v/>
      </c>
      <c r="DK64" s="23" t="str">
        <f>Phycocyanin!I64</f>
        <v/>
      </c>
      <c r="DL64" s="23" t="str">
        <f>Phycocyanin!J64</f>
        <v/>
      </c>
      <c r="DM64" s="23" t="str">
        <f>Phycocyanin!K64</f>
        <v/>
      </c>
      <c r="DN64" s="23" t="str">
        <f>Phycocyanin!L64</f>
        <v/>
      </c>
      <c r="DO64" s="23" t="str">
        <f>Phycocyanin!M64</f>
        <v/>
      </c>
      <c r="DP64" s="23" t="str">
        <f>Phycocyanin!N64</f>
        <v/>
      </c>
      <c r="DQ64" s="23" t="str">
        <f>Phycocyanin!O64</f>
        <v/>
      </c>
      <c r="DR64" s="23" t="str">
        <f>Phycocyanin!P64</f>
        <v/>
      </c>
      <c r="DS64" s="23" t="str">
        <f>Phycocyanin!Q64</f>
        <v/>
      </c>
      <c r="DT64" s="19" t="str">
        <f>TRIM(_xlfn.XLOOKUP(A64, '[1]Site_GPS-Coordinates'!$A:$A, '[1]Site_GPS-Coordinates'!$B:$B))</f>
        <v>40.406845</v>
      </c>
      <c r="DU64" t="str">
        <f>TRIM(_xlfn.XLOOKUP(A64, '[1]Site_GPS-Coordinates'!$A:$A, '[1]Site_GPS-Coordinates'!$C:$C))</f>
        <v>-74.636532</v>
      </c>
    </row>
    <row r="65" spans="1:125">
      <c r="A65" s="3" t="s">
        <v>68</v>
      </c>
      <c r="B65" t="s">
        <v>281</v>
      </c>
      <c r="C65" s="27" t="str" cm="1">
        <f t="array" ref="C65">IFERROR(MAX(_xlfn._xlws.FILTER([1]SURVEY123!$J:$J,[1]SURVEY123!$L:$L=A65)),"NA")</f>
        <v>NA</v>
      </c>
      <c r="D65">
        <f t="shared" si="1"/>
        <v>0</v>
      </c>
      <c r="E65" t="str">
        <f>Temperature!T65</f>
        <v>NA</v>
      </c>
      <c r="F65" t="str">
        <f>Temperature!B65</f>
        <v/>
      </c>
      <c r="G65" s="23" t="str">
        <f>Temperature!C65</f>
        <v/>
      </c>
      <c r="H65" s="23" t="str">
        <f>Temperature!D65</f>
        <v/>
      </c>
      <c r="I65" s="23" t="str">
        <f>Temperature!E65</f>
        <v/>
      </c>
      <c r="J65" s="23" t="str">
        <f>Temperature!F65</f>
        <v/>
      </c>
      <c r="K65" s="23" t="str">
        <f>Temperature!G65</f>
        <v/>
      </c>
      <c r="L65" s="23" t="str">
        <f>Temperature!H65</f>
        <v/>
      </c>
      <c r="M65" s="23" t="str">
        <f>Temperature!I65</f>
        <v/>
      </c>
      <c r="N65" s="23" t="str">
        <f>Temperature!J65</f>
        <v/>
      </c>
      <c r="O65" s="23" t="str">
        <f>Temperature!K65</f>
        <v/>
      </c>
      <c r="P65" s="23" t="str">
        <f>Temperature!L65</f>
        <v/>
      </c>
      <c r="Q65" s="23" t="str">
        <f>Temperature!M65</f>
        <v/>
      </c>
      <c r="R65" s="23" t="str">
        <f>Temperature!N65</f>
        <v/>
      </c>
      <c r="S65" s="23" t="str">
        <f>Temperature!O65</f>
        <v/>
      </c>
      <c r="T65" s="23" t="str">
        <f>Temperature!P65</f>
        <v/>
      </c>
      <c r="U65" s="23" t="str">
        <f>Temperature!Q65</f>
        <v/>
      </c>
      <c r="V65" t="str">
        <f>'E. coli'!S65</f>
        <v>NA</v>
      </c>
      <c r="W65" s="2" t="str">
        <f>'E. coli'!B65</f>
        <v/>
      </c>
      <c r="X65" s="23" t="str">
        <f>'E. coli'!C65</f>
        <v/>
      </c>
      <c r="Y65" s="23" t="str">
        <f>'E. coli'!D65</f>
        <v/>
      </c>
      <c r="Z65" s="23" t="str">
        <f>'E. coli'!E65</f>
        <v/>
      </c>
      <c r="AA65" s="23" t="str">
        <f>'E. coli'!F65</f>
        <v/>
      </c>
      <c r="AB65" s="23" t="str">
        <f>'E. coli'!G65</f>
        <v/>
      </c>
      <c r="AC65" s="23" t="str">
        <f>'E. coli'!H65</f>
        <v/>
      </c>
      <c r="AD65" s="23" t="str">
        <f>'E. coli'!I65</f>
        <v/>
      </c>
      <c r="AE65" s="23" t="str">
        <f>'E. coli'!J65</f>
        <v/>
      </c>
      <c r="AF65" s="23" t="str">
        <f>'E. coli'!K65</f>
        <v/>
      </c>
      <c r="AG65" s="23" t="str">
        <f>'E. coli'!L65</f>
        <v/>
      </c>
      <c r="AH65" s="23" t="str">
        <f>'E. coli'!M65</f>
        <v/>
      </c>
      <c r="AI65" s="23" t="str">
        <f>'E. coli'!N65</f>
        <v/>
      </c>
      <c r="AJ65" s="23" t="str">
        <f>'E. coli'!O65</f>
        <v/>
      </c>
      <c r="AK65" s="23" t="str">
        <f>'E. coli'!P65</f>
        <v/>
      </c>
      <c r="AL65" s="23" t="str">
        <f>'E. coli'!Q65</f>
        <v/>
      </c>
      <c r="AM65" t="str">
        <f>Turbidity!T65</f>
        <v>NA</v>
      </c>
      <c r="AN65" s="2" t="str">
        <f>Turbidity!B65</f>
        <v/>
      </c>
      <c r="AO65" s="23" t="str">
        <f>Turbidity!C65</f>
        <v/>
      </c>
      <c r="AP65" s="23" t="str">
        <f>Turbidity!D65</f>
        <v/>
      </c>
      <c r="AQ65" s="23" t="str">
        <f>Turbidity!E65</f>
        <v/>
      </c>
      <c r="AR65" s="23" t="str">
        <f>Turbidity!F65</f>
        <v/>
      </c>
      <c r="AS65" s="23" t="str">
        <f>Turbidity!G65</f>
        <v/>
      </c>
      <c r="AT65" s="23" t="str">
        <f>Turbidity!H65</f>
        <v/>
      </c>
      <c r="AU65" s="23" t="str">
        <f>Turbidity!I65</f>
        <v/>
      </c>
      <c r="AV65" s="23" t="str">
        <f>Turbidity!J65</f>
        <v/>
      </c>
      <c r="AW65" s="23" t="str">
        <f>Turbidity!K65</f>
        <v/>
      </c>
      <c r="AX65" s="23" t="str">
        <f>Turbidity!L65</f>
        <v/>
      </c>
      <c r="AY65" s="23" t="str">
        <f>Turbidity!M65</f>
        <v/>
      </c>
      <c r="AZ65" s="23" t="str">
        <f>Turbidity!N65</f>
        <v/>
      </c>
      <c r="BA65" s="23" t="str">
        <f>Turbidity!O65</f>
        <v/>
      </c>
      <c r="BB65" s="23" t="str">
        <f>Turbidity!P65</f>
        <v/>
      </c>
      <c r="BC65" s="23" t="str">
        <f>Turbidity!Q65</f>
        <v/>
      </c>
      <c r="BD65" t="str">
        <f>Chloride!T65</f>
        <v>NA</v>
      </c>
      <c r="BE65" s="2" t="str">
        <f>Chloride!B65</f>
        <v/>
      </c>
      <c r="BF65" s="23" t="str">
        <f>Chloride!C65</f>
        <v/>
      </c>
      <c r="BG65" s="23" t="str">
        <f>Chloride!D65</f>
        <v/>
      </c>
      <c r="BH65" s="23" t="str">
        <f>Chloride!E65</f>
        <v/>
      </c>
      <c r="BI65" s="23" t="str">
        <f>Chloride!F65</f>
        <v/>
      </c>
      <c r="BJ65" s="23" t="str">
        <f>Chloride!G65</f>
        <v/>
      </c>
      <c r="BK65" s="23" t="str">
        <f>Chloride!H65</f>
        <v/>
      </c>
      <c r="BL65" s="23" t="str">
        <f>Chloride!I65</f>
        <v/>
      </c>
      <c r="BM65" s="23" t="str">
        <f>Chloride!J65</f>
        <v/>
      </c>
      <c r="BN65" s="23" t="str">
        <f>Chloride!K65</f>
        <v/>
      </c>
      <c r="BO65" s="23" t="str">
        <f>Chloride!L65</f>
        <v/>
      </c>
      <c r="BP65" s="23" t="str">
        <f>Chloride!M65</f>
        <v/>
      </c>
      <c r="BQ65" s="23" t="str">
        <f>Chloride!N65</f>
        <v/>
      </c>
      <c r="BR65" s="23" t="str">
        <f>Chloride!O65</f>
        <v/>
      </c>
      <c r="BS65" s="23" t="str">
        <f>Chloride!P65</f>
        <v/>
      </c>
      <c r="BT65" s="23" t="str">
        <f>Chloride!Q65</f>
        <v/>
      </c>
      <c r="BU65" t="str">
        <f>Phosphate!T65</f>
        <v>NA</v>
      </c>
      <c r="BV65" s="2" t="str">
        <f>Phosphate!B65</f>
        <v/>
      </c>
      <c r="BW65" s="23" t="str">
        <f>Phosphate!C65</f>
        <v/>
      </c>
      <c r="BX65" s="23" t="str">
        <f>Phosphate!D65</f>
        <v/>
      </c>
      <c r="BY65" s="23" t="str">
        <f>Phosphate!E65</f>
        <v/>
      </c>
      <c r="BZ65" s="23" t="str">
        <f>Phosphate!F65</f>
        <v/>
      </c>
      <c r="CA65" s="23" t="str">
        <f>Phosphate!G65</f>
        <v/>
      </c>
      <c r="CB65" s="23" t="str">
        <f>Phosphate!H65</f>
        <v/>
      </c>
      <c r="CC65" s="23" t="str">
        <f>Phosphate!I65</f>
        <v/>
      </c>
      <c r="CD65" s="23" t="str">
        <f>Phosphate!J65</f>
        <v/>
      </c>
      <c r="CE65" s="23" t="str">
        <f>Phosphate!K65</f>
        <v/>
      </c>
      <c r="CF65" s="23" t="str">
        <f>Phosphate!L65</f>
        <v/>
      </c>
      <c r="CG65" s="23" t="str">
        <f>Phosphate!M65</f>
        <v/>
      </c>
      <c r="CH65" s="23" t="str">
        <f>Phosphate!N65</f>
        <v/>
      </c>
      <c r="CI65" s="23" t="str">
        <f>Phosphate!O65</f>
        <v/>
      </c>
      <c r="CJ65" s="23" t="str">
        <f>Phosphate!P65</f>
        <v/>
      </c>
      <c r="CK65" s="23" t="str">
        <f>Phosphate!Q65</f>
        <v/>
      </c>
      <c r="CL65" t="str">
        <f>Nitrate!T65</f>
        <v>NA</v>
      </c>
      <c r="CM65" s="2" t="str">
        <f>Nitrate!B65</f>
        <v/>
      </c>
      <c r="CN65" s="23" t="str">
        <f>Nitrate!C65</f>
        <v/>
      </c>
      <c r="CO65" s="23" t="str">
        <f>Nitrate!D65</f>
        <v/>
      </c>
      <c r="CP65" s="23" t="str">
        <f>Nitrate!E65</f>
        <v/>
      </c>
      <c r="CQ65" s="23" t="str">
        <f>Nitrate!F65</f>
        <v/>
      </c>
      <c r="CR65" s="23" t="str">
        <f>Nitrate!G65</f>
        <v/>
      </c>
      <c r="CS65" s="23" t="str">
        <f>Nitrate!H65</f>
        <v/>
      </c>
      <c r="CT65" s="23" t="str">
        <f>Nitrate!I65</f>
        <v/>
      </c>
      <c r="CU65" s="23" t="str">
        <f>Nitrate!J65</f>
        <v/>
      </c>
      <c r="CV65" s="23" t="str">
        <f>Nitrate!K65</f>
        <v/>
      </c>
      <c r="CW65" s="23" t="str">
        <f>Nitrate!L65</f>
        <v/>
      </c>
      <c r="CX65" s="23" t="str">
        <f>Nitrate!M65</f>
        <v/>
      </c>
      <c r="CY65" s="23" t="str">
        <f>Nitrate!N65</f>
        <v/>
      </c>
      <c r="CZ65" s="23" t="str">
        <f>Nitrate!O65</f>
        <v/>
      </c>
      <c r="DA65" s="23" t="str">
        <f>Nitrate!P65</f>
        <v/>
      </c>
      <c r="DB65" s="23" t="str">
        <f>Nitrate!Q65</f>
        <v/>
      </c>
      <c r="DC65" s="2" t="str">
        <f>Phycocyanin!R65</f>
        <v/>
      </c>
      <c r="DD65" s="27" t="str">
        <f>Phycocyanin!$B65</f>
        <v/>
      </c>
      <c r="DE65" s="23" t="str">
        <f>Phycocyanin!C65</f>
        <v/>
      </c>
      <c r="DF65" s="23" t="str">
        <f>Phycocyanin!D65</f>
        <v/>
      </c>
      <c r="DG65" s="23" t="str">
        <f>Phycocyanin!E65</f>
        <v/>
      </c>
      <c r="DH65" s="23" t="str">
        <f>Phycocyanin!F65</f>
        <v/>
      </c>
      <c r="DI65" s="23" t="str">
        <f>Phycocyanin!G65</f>
        <v/>
      </c>
      <c r="DJ65" s="23" t="str">
        <f>Phycocyanin!H65</f>
        <v/>
      </c>
      <c r="DK65" s="23" t="str">
        <f>Phycocyanin!I65</f>
        <v/>
      </c>
      <c r="DL65" s="23" t="str">
        <f>Phycocyanin!J65</f>
        <v/>
      </c>
      <c r="DM65" s="23" t="str">
        <f>Phycocyanin!K65</f>
        <v/>
      </c>
      <c r="DN65" s="23" t="str">
        <f>Phycocyanin!L65</f>
        <v/>
      </c>
      <c r="DO65" s="23" t="str">
        <f>Phycocyanin!M65</f>
        <v/>
      </c>
      <c r="DP65" s="23" t="str">
        <f>Phycocyanin!N65</f>
        <v/>
      </c>
      <c r="DQ65" s="23" t="str">
        <f>Phycocyanin!O65</f>
        <v/>
      </c>
      <c r="DR65" s="23" t="str">
        <f>Phycocyanin!P65</f>
        <v/>
      </c>
      <c r="DS65" s="23" t="str">
        <f>Phycocyanin!Q65</f>
        <v/>
      </c>
      <c r="DT65" s="19" t="str">
        <f>TRIM(_xlfn.XLOOKUP(A65, '[1]Site_GPS-Coordinates'!$A:$A, '[1]Site_GPS-Coordinates'!$B:$B))</f>
        <v>40.20887073</v>
      </c>
      <c r="DU65" t="str">
        <f>TRIM(_xlfn.XLOOKUP(A65, '[1]Site_GPS-Coordinates'!$A:$A, '[1]Site_GPS-Coordinates'!$C:$C))</f>
        <v>-74.39386478</v>
      </c>
    </row>
    <row r="66" spans="1:125">
      <c r="A66" s="3" t="s">
        <v>69</v>
      </c>
      <c r="B66" t="s">
        <v>281</v>
      </c>
      <c r="C66" s="27" t="str" cm="1">
        <f t="array" ref="C66">IFERROR(MAX(_xlfn._xlws.FILTER([1]SURVEY123!$J:$J,[1]SURVEY123!$L:$L=A66)),"NA")</f>
        <v>NA</v>
      </c>
      <c r="D66">
        <f t="shared" si="1"/>
        <v>0</v>
      </c>
      <c r="E66" t="str">
        <f>Temperature!T66</f>
        <v>NA</v>
      </c>
      <c r="F66" t="str">
        <f>Temperature!B66</f>
        <v/>
      </c>
      <c r="G66" s="23" t="str">
        <f>Temperature!C66</f>
        <v/>
      </c>
      <c r="H66" s="23" t="str">
        <f>Temperature!D66</f>
        <v/>
      </c>
      <c r="I66" s="23" t="str">
        <f>Temperature!E66</f>
        <v/>
      </c>
      <c r="J66" s="23" t="str">
        <f>Temperature!F66</f>
        <v/>
      </c>
      <c r="K66" s="23" t="str">
        <f>Temperature!G66</f>
        <v/>
      </c>
      <c r="L66" s="23" t="str">
        <f>Temperature!H66</f>
        <v/>
      </c>
      <c r="M66" s="23" t="str">
        <f>Temperature!I66</f>
        <v/>
      </c>
      <c r="N66" s="23" t="str">
        <f>Temperature!J66</f>
        <v/>
      </c>
      <c r="O66" s="23" t="str">
        <f>Temperature!K66</f>
        <v/>
      </c>
      <c r="P66" s="23" t="str">
        <f>Temperature!L66</f>
        <v/>
      </c>
      <c r="Q66" s="23" t="str">
        <f>Temperature!M66</f>
        <v/>
      </c>
      <c r="R66" s="23" t="str">
        <f>Temperature!N66</f>
        <v/>
      </c>
      <c r="S66" s="23" t="str">
        <f>Temperature!O66</f>
        <v/>
      </c>
      <c r="T66" s="23" t="str">
        <f>Temperature!P66</f>
        <v/>
      </c>
      <c r="U66" s="23" t="str">
        <f>Temperature!Q66</f>
        <v/>
      </c>
      <c r="V66" t="str">
        <f>'E. coli'!S66</f>
        <v>NA</v>
      </c>
      <c r="W66" s="2" t="str">
        <f>'E. coli'!B66</f>
        <v/>
      </c>
      <c r="X66" s="23" t="str">
        <f>'E. coli'!C66</f>
        <v/>
      </c>
      <c r="Y66" s="23" t="str">
        <f>'E. coli'!D66</f>
        <v/>
      </c>
      <c r="Z66" s="23" t="str">
        <f>'E. coli'!E66</f>
        <v/>
      </c>
      <c r="AA66" s="23" t="str">
        <f>'E. coli'!F66</f>
        <v/>
      </c>
      <c r="AB66" s="23" t="str">
        <f>'E. coli'!G66</f>
        <v/>
      </c>
      <c r="AC66" s="23" t="str">
        <f>'E. coli'!H66</f>
        <v/>
      </c>
      <c r="AD66" s="23" t="str">
        <f>'E. coli'!I66</f>
        <v/>
      </c>
      <c r="AE66" s="23" t="str">
        <f>'E. coli'!J66</f>
        <v/>
      </c>
      <c r="AF66" s="23" t="str">
        <f>'E. coli'!K66</f>
        <v/>
      </c>
      <c r="AG66" s="23" t="str">
        <f>'E. coli'!L66</f>
        <v/>
      </c>
      <c r="AH66" s="23" t="str">
        <f>'E. coli'!M66</f>
        <v/>
      </c>
      <c r="AI66" s="23" t="str">
        <f>'E. coli'!N66</f>
        <v/>
      </c>
      <c r="AJ66" s="23" t="str">
        <f>'E. coli'!O66</f>
        <v/>
      </c>
      <c r="AK66" s="23" t="str">
        <f>'E. coli'!P66</f>
        <v/>
      </c>
      <c r="AL66" s="23" t="str">
        <f>'E. coli'!Q66</f>
        <v/>
      </c>
      <c r="AM66" t="str">
        <f>Turbidity!T66</f>
        <v>NA</v>
      </c>
      <c r="AN66" s="2" t="str">
        <f>Turbidity!B66</f>
        <v/>
      </c>
      <c r="AO66" s="23" t="str">
        <f>Turbidity!C66</f>
        <v/>
      </c>
      <c r="AP66" s="23" t="str">
        <f>Turbidity!D66</f>
        <v/>
      </c>
      <c r="AQ66" s="23" t="str">
        <f>Turbidity!E66</f>
        <v/>
      </c>
      <c r="AR66" s="23" t="str">
        <f>Turbidity!F66</f>
        <v/>
      </c>
      <c r="AS66" s="23" t="str">
        <f>Turbidity!G66</f>
        <v/>
      </c>
      <c r="AT66" s="23" t="str">
        <f>Turbidity!H66</f>
        <v/>
      </c>
      <c r="AU66" s="23" t="str">
        <f>Turbidity!I66</f>
        <v/>
      </c>
      <c r="AV66" s="23" t="str">
        <f>Turbidity!J66</f>
        <v/>
      </c>
      <c r="AW66" s="23" t="str">
        <f>Turbidity!K66</f>
        <v/>
      </c>
      <c r="AX66" s="23" t="str">
        <f>Turbidity!L66</f>
        <v/>
      </c>
      <c r="AY66" s="23" t="str">
        <f>Turbidity!M66</f>
        <v/>
      </c>
      <c r="AZ66" s="23" t="str">
        <f>Turbidity!N66</f>
        <v/>
      </c>
      <c r="BA66" s="23" t="str">
        <f>Turbidity!O66</f>
        <v/>
      </c>
      <c r="BB66" s="23" t="str">
        <f>Turbidity!P66</f>
        <v/>
      </c>
      <c r="BC66" s="23" t="str">
        <f>Turbidity!Q66</f>
        <v/>
      </c>
      <c r="BD66" t="str">
        <f>Chloride!T66</f>
        <v>NA</v>
      </c>
      <c r="BE66" s="2" t="str">
        <f>Chloride!B66</f>
        <v/>
      </c>
      <c r="BF66" s="23" t="str">
        <f>Chloride!C66</f>
        <v/>
      </c>
      <c r="BG66" s="23" t="str">
        <f>Chloride!D66</f>
        <v/>
      </c>
      <c r="BH66" s="23" t="str">
        <f>Chloride!E66</f>
        <v/>
      </c>
      <c r="BI66" s="23" t="str">
        <f>Chloride!F66</f>
        <v/>
      </c>
      <c r="BJ66" s="23" t="str">
        <f>Chloride!G66</f>
        <v/>
      </c>
      <c r="BK66" s="23" t="str">
        <f>Chloride!H66</f>
        <v/>
      </c>
      <c r="BL66" s="23" t="str">
        <f>Chloride!I66</f>
        <v/>
      </c>
      <c r="BM66" s="23" t="str">
        <f>Chloride!J66</f>
        <v/>
      </c>
      <c r="BN66" s="23" t="str">
        <f>Chloride!K66</f>
        <v/>
      </c>
      <c r="BO66" s="23" t="str">
        <f>Chloride!L66</f>
        <v/>
      </c>
      <c r="BP66" s="23" t="str">
        <f>Chloride!M66</f>
        <v/>
      </c>
      <c r="BQ66" s="23" t="str">
        <f>Chloride!N66</f>
        <v/>
      </c>
      <c r="BR66" s="23" t="str">
        <f>Chloride!O66</f>
        <v/>
      </c>
      <c r="BS66" s="23" t="str">
        <f>Chloride!P66</f>
        <v/>
      </c>
      <c r="BT66" s="23" t="str">
        <f>Chloride!Q66</f>
        <v/>
      </c>
      <c r="BU66" t="str">
        <f>Phosphate!T66</f>
        <v>NA</v>
      </c>
      <c r="BV66" s="2" t="str">
        <f>Phosphate!B66</f>
        <v/>
      </c>
      <c r="BW66" s="23" t="str">
        <f>Phosphate!C66</f>
        <v/>
      </c>
      <c r="BX66" s="23" t="str">
        <f>Phosphate!D66</f>
        <v/>
      </c>
      <c r="BY66" s="23" t="str">
        <f>Phosphate!E66</f>
        <v/>
      </c>
      <c r="BZ66" s="23" t="str">
        <f>Phosphate!F66</f>
        <v/>
      </c>
      <c r="CA66" s="23" t="str">
        <f>Phosphate!G66</f>
        <v/>
      </c>
      <c r="CB66" s="23" t="str">
        <f>Phosphate!H66</f>
        <v/>
      </c>
      <c r="CC66" s="23" t="str">
        <f>Phosphate!I66</f>
        <v/>
      </c>
      <c r="CD66" s="23" t="str">
        <f>Phosphate!J66</f>
        <v/>
      </c>
      <c r="CE66" s="23" t="str">
        <f>Phosphate!K66</f>
        <v/>
      </c>
      <c r="CF66" s="23" t="str">
        <f>Phosphate!L66</f>
        <v/>
      </c>
      <c r="CG66" s="23" t="str">
        <f>Phosphate!M66</f>
        <v/>
      </c>
      <c r="CH66" s="23" t="str">
        <f>Phosphate!N66</f>
        <v/>
      </c>
      <c r="CI66" s="23" t="str">
        <f>Phosphate!O66</f>
        <v/>
      </c>
      <c r="CJ66" s="23" t="str">
        <f>Phosphate!P66</f>
        <v/>
      </c>
      <c r="CK66" s="23" t="str">
        <f>Phosphate!Q66</f>
        <v/>
      </c>
      <c r="CL66" t="str">
        <f>Nitrate!T66</f>
        <v>NA</v>
      </c>
      <c r="CM66" s="2" t="str">
        <f>Nitrate!B66</f>
        <v/>
      </c>
      <c r="CN66" s="23" t="str">
        <f>Nitrate!C66</f>
        <v/>
      </c>
      <c r="CO66" s="23" t="str">
        <f>Nitrate!D66</f>
        <v/>
      </c>
      <c r="CP66" s="23" t="str">
        <f>Nitrate!E66</f>
        <v/>
      </c>
      <c r="CQ66" s="23" t="str">
        <f>Nitrate!F66</f>
        <v/>
      </c>
      <c r="CR66" s="23" t="str">
        <f>Nitrate!G66</f>
        <v/>
      </c>
      <c r="CS66" s="23" t="str">
        <f>Nitrate!H66</f>
        <v/>
      </c>
      <c r="CT66" s="23" t="str">
        <f>Nitrate!I66</f>
        <v/>
      </c>
      <c r="CU66" s="23" t="str">
        <f>Nitrate!J66</f>
        <v/>
      </c>
      <c r="CV66" s="23" t="str">
        <f>Nitrate!K66</f>
        <v/>
      </c>
      <c r="CW66" s="23" t="str">
        <f>Nitrate!L66</f>
        <v/>
      </c>
      <c r="CX66" s="23" t="str">
        <f>Nitrate!M66</f>
        <v/>
      </c>
      <c r="CY66" s="23" t="str">
        <f>Nitrate!N66</f>
        <v/>
      </c>
      <c r="CZ66" s="23" t="str">
        <f>Nitrate!O66</f>
        <v/>
      </c>
      <c r="DA66" s="23" t="str">
        <f>Nitrate!P66</f>
        <v/>
      </c>
      <c r="DB66" s="23" t="str">
        <f>Nitrate!Q66</f>
        <v/>
      </c>
      <c r="DC66" s="2" t="str">
        <f>Phycocyanin!R66</f>
        <v/>
      </c>
      <c r="DD66" s="27" t="str">
        <f>Phycocyanin!$B66</f>
        <v/>
      </c>
      <c r="DE66" s="23" t="str">
        <f>Phycocyanin!C66</f>
        <v/>
      </c>
      <c r="DF66" s="23" t="str">
        <f>Phycocyanin!D66</f>
        <v/>
      </c>
      <c r="DG66" s="23" t="str">
        <f>Phycocyanin!E66</f>
        <v/>
      </c>
      <c r="DH66" s="23" t="str">
        <f>Phycocyanin!F66</f>
        <v/>
      </c>
      <c r="DI66" s="23" t="str">
        <f>Phycocyanin!G66</f>
        <v/>
      </c>
      <c r="DJ66" s="23" t="str">
        <f>Phycocyanin!H66</f>
        <v/>
      </c>
      <c r="DK66" s="23" t="str">
        <f>Phycocyanin!I66</f>
        <v/>
      </c>
      <c r="DL66" s="23" t="str">
        <f>Phycocyanin!J66</f>
        <v/>
      </c>
      <c r="DM66" s="23" t="str">
        <f>Phycocyanin!K66</f>
        <v/>
      </c>
      <c r="DN66" s="23" t="str">
        <f>Phycocyanin!L66</f>
        <v/>
      </c>
      <c r="DO66" s="23" t="str">
        <f>Phycocyanin!M66</f>
        <v/>
      </c>
      <c r="DP66" s="23" t="str">
        <f>Phycocyanin!N66</f>
        <v/>
      </c>
      <c r="DQ66" s="23" t="str">
        <f>Phycocyanin!O66</f>
        <v/>
      </c>
      <c r="DR66" s="23" t="str">
        <f>Phycocyanin!P66</f>
        <v/>
      </c>
      <c r="DS66" s="23" t="str">
        <f>Phycocyanin!Q66</f>
        <v/>
      </c>
      <c r="DT66" s="19" t="str">
        <f>TRIM(_xlfn.XLOOKUP(A66, '[1]Site_GPS-Coordinates'!$A:$A, '[1]Site_GPS-Coordinates'!$B:$B))</f>
        <v>40.261581</v>
      </c>
      <c r="DU66" t="str">
        <f>TRIM(_xlfn.XLOOKUP(A66, '[1]Site_GPS-Coordinates'!$A:$A, '[1]Site_GPS-Coordinates'!$C:$C))</f>
        <v>-74.420033</v>
      </c>
    </row>
    <row r="67" spans="1:125">
      <c r="A67" s="3" t="s">
        <v>70</v>
      </c>
      <c r="B67" t="s">
        <v>281</v>
      </c>
      <c r="C67" s="27" cm="1">
        <f t="array" ref="C67">IFERROR(MAX(_xlfn._xlws.FILTER([1]SURVEY123!$J:$J,[1]SURVEY123!$L:$L=A67)),"NA")</f>
        <v>45858.666666666664</v>
      </c>
      <c r="D67">
        <f t="shared" si="1"/>
        <v>5</v>
      </c>
      <c r="E67" t="str">
        <f>Temperature!T67</f>
        <v>Excellent</v>
      </c>
      <c r="F67">
        <f>Temperature!B67</f>
        <v>24.2</v>
      </c>
      <c r="G67" s="23" t="str">
        <f>Temperature!C67</f>
        <v/>
      </c>
      <c r="H67" s="23" t="str">
        <f>Temperature!D67</f>
        <v/>
      </c>
      <c r="I67" s="23" t="str">
        <f>Temperature!E67</f>
        <v/>
      </c>
      <c r="J67" s="23" t="str">
        <f>Temperature!F67</f>
        <v/>
      </c>
      <c r="K67" s="23" t="str">
        <f>Temperature!G67</f>
        <v/>
      </c>
      <c r="L67" s="23">
        <f>Temperature!H67</f>
        <v>24</v>
      </c>
      <c r="M67" s="23">
        <f>Temperature!I67</f>
        <v>24</v>
      </c>
      <c r="N67" s="23">
        <f>Temperature!J67</f>
        <v>25</v>
      </c>
      <c r="O67" s="23">
        <f>Temperature!K67</f>
        <v>24</v>
      </c>
      <c r="P67" s="23">
        <f>Temperature!L67</f>
        <v>24</v>
      </c>
      <c r="Q67" s="23" t="str">
        <f>Temperature!M67</f>
        <v/>
      </c>
      <c r="R67" s="23" t="str">
        <f>Temperature!N67</f>
        <v/>
      </c>
      <c r="S67" s="23" t="str">
        <f>Temperature!O67</f>
        <v/>
      </c>
      <c r="T67" s="23" t="str">
        <f>Temperature!P67</f>
        <v/>
      </c>
      <c r="U67" s="23" t="str">
        <f>Temperature!Q67</f>
        <v/>
      </c>
      <c r="V67" t="str">
        <f>'E. coli'!S67</f>
        <v>Fair</v>
      </c>
      <c r="W67" s="2">
        <f>'E. coli'!B67</f>
        <v>229.6433625185276</v>
      </c>
      <c r="X67" s="23" t="str">
        <f>'E. coli'!C67</f>
        <v/>
      </c>
      <c r="Y67" s="23" t="str">
        <f>'E. coli'!D67</f>
        <v/>
      </c>
      <c r="Z67" s="23" t="str">
        <f>'E. coli'!E67</f>
        <v/>
      </c>
      <c r="AA67" s="23" t="str">
        <f>'E. coli'!F67</f>
        <v/>
      </c>
      <c r="AB67" s="23" t="str">
        <f>'E. coli'!G67</f>
        <v/>
      </c>
      <c r="AC67" s="23">
        <f>'E. coli'!H67</f>
        <v>1203.3</v>
      </c>
      <c r="AD67" s="23">
        <f>'E. coli'!I67</f>
        <v>141.4</v>
      </c>
      <c r="AE67" s="23">
        <f>'E. coli'!J67</f>
        <v>235.9</v>
      </c>
      <c r="AF67" s="23">
        <f>'E. coli'!K67</f>
        <v>119.1</v>
      </c>
      <c r="AG67" s="23">
        <f>'E. coli'!L67</f>
        <v>133.6</v>
      </c>
      <c r="AH67" s="23" t="str">
        <f>'E. coli'!M67</f>
        <v/>
      </c>
      <c r="AI67" s="23" t="str">
        <f>'E. coli'!N67</f>
        <v/>
      </c>
      <c r="AJ67" s="23" t="str">
        <f>'E. coli'!O67</f>
        <v/>
      </c>
      <c r="AK67" s="23" t="str">
        <f>'E. coli'!P67</f>
        <v/>
      </c>
      <c r="AL67" s="23" t="str">
        <f>'E. coli'!Q67</f>
        <v/>
      </c>
      <c r="AM67" t="str">
        <f>Turbidity!T67</f>
        <v>Good</v>
      </c>
      <c r="AN67" s="2">
        <f>Turbidity!B67</f>
        <v>24.91</v>
      </c>
      <c r="AO67" s="23" t="str">
        <f>Turbidity!C67</f>
        <v/>
      </c>
      <c r="AP67" s="23" t="str">
        <f>Turbidity!D67</f>
        <v/>
      </c>
      <c r="AQ67" s="23" t="str">
        <f>Turbidity!E67</f>
        <v/>
      </c>
      <c r="AR67" s="23" t="str">
        <f>Turbidity!F67</f>
        <v/>
      </c>
      <c r="AS67" s="23" t="str">
        <f>Turbidity!G67</f>
        <v/>
      </c>
      <c r="AT67" s="23">
        <f>Turbidity!H67</f>
        <v>38.700000000000003</v>
      </c>
      <c r="AU67" s="23">
        <f>Turbidity!I67</f>
        <v>3.75</v>
      </c>
      <c r="AV67" s="23">
        <f>Turbidity!J67</f>
        <v>27.3</v>
      </c>
      <c r="AW67" s="23">
        <f>Turbidity!K67</f>
        <v>27</v>
      </c>
      <c r="AX67" s="23">
        <f>Turbidity!L67</f>
        <v>27.8</v>
      </c>
      <c r="AY67" s="23" t="str">
        <f>Turbidity!M67</f>
        <v/>
      </c>
      <c r="AZ67" s="23" t="str">
        <f>Turbidity!N67</f>
        <v/>
      </c>
      <c r="BA67" s="23" t="str">
        <f>Turbidity!O67</f>
        <v/>
      </c>
      <c r="BB67" s="23" t="str">
        <f>Turbidity!P67</f>
        <v/>
      </c>
      <c r="BC67" s="23" t="str">
        <f>Turbidity!Q67</f>
        <v/>
      </c>
      <c r="BD67" t="str">
        <f>Chloride!T67</f>
        <v>Poor</v>
      </c>
      <c r="BE67" s="2">
        <f>Chloride!B67</f>
        <v>521.91574000000003</v>
      </c>
      <c r="BF67" s="23" t="str">
        <f>Chloride!C67</f>
        <v/>
      </c>
      <c r="BG67" s="23" t="str">
        <f>Chloride!D67</f>
        <v/>
      </c>
      <c r="BH67" s="23" t="str">
        <f>Chloride!E67</f>
        <v/>
      </c>
      <c r="BI67" s="23" t="str">
        <f>Chloride!F67</f>
        <v/>
      </c>
      <c r="BJ67" s="23" t="str">
        <f>Chloride!G67</f>
        <v/>
      </c>
      <c r="BK67" s="23">
        <f>Chloride!H67</f>
        <v>538.77689999999996</v>
      </c>
      <c r="BL67" s="23">
        <f>Chloride!I67</f>
        <v>530.49850000000004</v>
      </c>
      <c r="BM67" s="23">
        <f>Chloride!J67</f>
        <v>577.56449999999995</v>
      </c>
      <c r="BN67" s="23">
        <f>Chloride!K67</f>
        <v>518.77970000000005</v>
      </c>
      <c r="BO67" s="23">
        <f>Chloride!L67</f>
        <v>443.95909999999998</v>
      </c>
      <c r="BP67" s="23" t="str">
        <f>Chloride!M67</f>
        <v/>
      </c>
      <c r="BQ67" s="23" t="str">
        <f>Chloride!N67</f>
        <v/>
      </c>
      <c r="BR67" s="23" t="str">
        <f>Chloride!O67</f>
        <v/>
      </c>
      <c r="BS67" s="23" t="str">
        <f>Chloride!P67</f>
        <v/>
      </c>
      <c r="BT67" s="23" t="str">
        <f>Chloride!Q67</f>
        <v/>
      </c>
      <c r="BU67" t="str">
        <f>Phosphate!T67</f>
        <v>Fair</v>
      </c>
      <c r="BV67" s="2">
        <f>Phosphate!B67</f>
        <v>0.11129</v>
      </c>
      <c r="BW67" s="23" t="str">
        <f>Phosphate!C67</f>
        <v/>
      </c>
      <c r="BX67" s="23" t="str">
        <f>Phosphate!D67</f>
        <v/>
      </c>
      <c r="BY67" s="23" t="str">
        <f>Phosphate!E67</f>
        <v/>
      </c>
      <c r="BZ67" s="23" t="str">
        <f>Phosphate!F67</f>
        <v/>
      </c>
      <c r="CA67" s="23" t="str">
        <f>Phosphate!G67</f>
        <v/>
      </c>
      <c r="CB67" s="23">
        <f>Phosphate!H67</f>
        <v>0.12493</v>
      </c>
      <c r="CC67" s="23">
        <f>Phosphate!I67</f>
        <v>8.7340000000000001E-2</v>
      </c>
      <c r="CD67" s="23">
        <f>Phosphate!J67</f>
        <v>0.18146000000000001</v>
      </c>
      <c r="CE67" s="23">
        <f>Phosphate!K67</f>
        <v>9.579E-2</v>
      </c>
      <c r="CF67" s="23">
        <f>Phosphate!L67</f>
        <v>6.6930000000000003E-2</v>
      </c>
      <c r="CG67" s="23" t="str">
        <f>Phosphate!M67</f>
        <v/>
      </c>
      <c r="CH67" s="23" t="str">
        <f>Phosphate!N67</f>
        <v/>
      </c>
      <c r="CI67" s="23" t="str">
        <f>Phosphate!O67</f>
        <v/>
      </c>
      <c r="CJ67" s="23" t="str">
        <f>Phosphate!P67</f>
        <v/>
      </c>
      <c r="CK67" s="23" t="str">
        <f>Phosphate!Q67</f>
        <v/>
      </c>
      <c r="CL67" t="str">
        <f>Nitrate!T67</f>
        <v>Excellent</v>
      </c>
      <c r="CM67" s="2">
        <f>Nitrate!B67</f>
        <v>0.33146202000000002</v>
      </c>
      <c r="CN67" s="23" t="str">
        <f>Nitrate!C67</f>
        <v/>
      </c>
      <c r="CO67" s="23" t="str">
        <f>Nitrate!D67</f>
        <v/>
      </c>
      <c r="CP67" s="23" t="str">
        <f>Nitrate!E67</f>
        <v/>
      </c>
      <c r="CQ67" s="23" t="str">
        <f>Nitrate!F67</f>
        <v/>
      </c>
      <c r="CR67" s="23" t="str">
        <f>Nitrate!G67</f>
        <v/>
      </c>
      <c r="CS67" s="23">
        <f>Nitrate!H67</f>
        <v>0.34008579999999999</v>
      </c>
      <c r="CT67" s="23">
        <f>Nitrate!I67</f>
        <v>0.37193860000000001</v>
      </c>
      <c r="CU67" s="23">
        <f>Nitrate!J67</f>
        <v>0.372697</v>
      </c>
      <c r="CV67" s="23">
        <f>Nitrate!K67</f>
        <v>0.3149515</v>
      </c>
      <c r="CW67" s="23">
        <f>Nitrate!L67</f>
        <v>0.25763720000000001</v>
      </c>
      <c r="CX67" s="23" t="str">
        <f>Nitrate!M67</f>
        <v/>
      </c>
      <c r="CY67" s="23" t="str">
        <f>Nitrate!N67</f>
        <v/>
      </c>
      <c r="CZ67" s="23" t="str">
        <f>Nitrate!O67</f>
        <v/>
      </c>
      <c r="DA67" s="23" t="str">
        <f>Nitrate!P67</f>
        <v/>
      </c>
      <c r="DB67" s="23" t="str">
        <f>Nitrate!Q67</f>
        <v/>
      </c>
      <c r="DC67" s="2" t="str">
        <f>Phycocyanin!R67</f>
        <v/>
      </c>
      <c r="DD67" s="27" t="str">
        <f>Phycocyanin!$B67</f>
        <v/>
      </c>
      <c r="DE67" s="23" t="str">
        <f>Phycocyanin!C67</f>
        <v/>
      </c>
      <c r="DF67" s="23" t="str">
        <f>Phycocyanin!D67</f>
        <v/>
      </c>
      <c r="DG67" s="23" t="str">
        <f>Phycocyanin!E67</f>
        <v/>
      </c>
      <c r="DH67" s="23" t="str">
        <f>Phycocyanin!F67</f>
        <v/>
      </c>
      <c r="DI67" s="23" t="str">
        <f>Phycocyanin!G67</f>
        <v/>
      </c>
      <c r="DJ67" s="23" t="str">
        <f>Phycocyanin!H67</f>
        <v/>
      </c>
      <c r="DK67" s="23" t="str">
        <f>Phycocyanin!I67</f>
        <v/>
      </c>
      <c r="DL67" s="23" t="str">
        <f>Phycocyanin!J67</f>
        <v/>
      </c>
      <c r="DM67" s="23" t="str">
        <f>Phycocyanin!K67</f>
        <v/>
      </c>
      <c r="DN67" s="23" t="str">
        <f>Phycocyanin!L67</f>
        <v/>
      </c>
      <c r="DO67" s="23" t="str">
        <f>Phycocyanin!M67</f>
        <v/>
      </c>
      <c r="DP67" s="23" t="str">
        <f>Phycocyanin!N67</f>
        <v/>
      </c>
      <c r="DQ67" s="23" t="str">
        <f>Phycocyanin!O67</f>
        <v/>
      </c>
      <c r="DR67" s="23" t="str">
        <f>Phycocyanin!P67</f>
        <v/>
      </c>
      <c r="DS67" s="23" t="str">
        <f>Phycocyanin!Q67</f>
        <v/>
      </c>
      <c r="DT67" s="19" t="str">
        <f>TRIM(_xlfn.XLOOKUP(A67, '[1]Site_GPS-Coordinates'!$A:$A, '[1]Site_GPS-Coordinates'!$B:$B))</f>
        <v>40.274531</v>
      </c>
      <c r="DU67" t="str">
        <f>TRIM(_xlfn.XLOOKUP(A67, '[1]Site_GPS-Coordinates'!$A:$A, '[1]Site_GPS-Coordinates'!$C:$C))</f>
        <v>-74.472055</v>
      </c>
    </row>
    <row r="68" spans="1:125">
      <c r="A68" s="3" t="s">
        <v>71</v>
      </c>
      <c r="B68" t="s">
        <v>281</v>
      </c>
      <c r="C68" s="27" cm="1">
        <f t="array" ref="C68">IFERROR(MAX(_xlfn._xlws.FILTER([1]SURVEY123!$J:$J,[1]SURVEY123!$L:$L=A68)),"NA")</f>
        <v>45837.666666666664</v>
      </c>
      <c r="D68">
        <f t="shared" ref="D68:D104" si="2">COUNT(G68:U68)</f>
        <v>0</v>
      </c>
      <c r="E68" t="str">
        <f>Temperature!T68</f>
        <v>NA</v>
      </c>
      <c r="F68" t="str">
        <f>Temperature!B68</f>
        <v/>
      </c>
      <c r="G68" s="23" t="str">
        <f>Temperature!C68</f>
        <v/>
      </c>
      <c r="H68" s="23" t="str">
        <f>Temperature!D68</f>
        <v/>
      </c>
      <c r="I68" s="23" t="str">
        <f>Temperature!E68</f>
        <v/>
      </c>
      <c r="J68" s="23" t="str">
        <f>Temperature!F68</f>
        <v/>
      </c>
      <c r="K68" s="23" t="str">
        <f>Temperature!G68</f>
        <v/>
      </c>
      <c r="L68" s="23" t="str">
        <f>Temperature!H68</f>
        <v/>
      </c>
      <c r="M68" s="23" t="str">
        <f>Temperature!I68</f>
        <v/>
      </c>
      <c r="N68" s="23" t="str">
        <f>Temperature!J68</f>
        <v/>
      </c>
      <c r="O68" s="23" t="str">
        <f>Temperature!K68</f>
        <v/>
      </c>
      <c r="P68" s="23" t="str">
        <f>Temperature!L68</f>
        <v/>
      </c>
      <c r="Q68" s="23" t="str">
        <f>Temperature!M68</f>
        <v/>
      </c>
      <c r="R68" s="23" t="str">
        <f>Temperature!N68</f>
        <v/>
      </c>
      <c r="S68" s="23" t="str">
        <f>Temperature!O68</f>
        <v/>
      </c>
      <c r="T68" s="23" t="str">
        <f>Temperature!P68</f>
        <v/>
      </c>
      <c r="U68" s="23" t="str">
        <f>Temperature!Q68</f>
        <v/>
      </c>
      <c r="V68" t="str">
        <f>'E. coli'!S68</f>
        <v>NA</v>
      </c>
      <c r="W68" s="2" t="str">
        <f>'E. coli'!B68</f>
        <v/>
      </c>
      <c r="X68" s="23" t="str">
        <f>'E. coli'!C68</f>
        <v/>
      </c>
      <c r="Y68" s="23" t="str">
        <f>'E. coli'!D68</f>
        <v/>
      </c>
      <c r="Z68" s="23" t="str">
        <f>'E. coli'!E68</f>
        <v/>
      </c>
      <c r="AA68" s="23" t="str">
        <f>'E. coli'!F68</f>
        <v/>
      </c>
      <c r="AB68" s="23" t="str">
        <f>'E. coli'!G68</f>
        <v/>
      </c>
      <c r="AC68" s="23" t="str">
        <f>'E. coli'!H68</f>
        <v/>
      </c>
      <c r="AD68" s="23" t="str">
        <f>'E. coli'!I68</f>
        <v/>
      </c>
      <c r="AE68" s="23" t="str">
        <f>'E. coli'!J68</f>
        <v/>
      </c>
      <c r="AF68" s="23" t="str">
        <f>'E. coli'!K68</f>
        <v/>
      </c>
      <c r="AG68" s="23" t="str">
        <f>'E. coli'!L68</f>
        <v/>
      </c>
      <c r="AH68" s="23" t="str">
        <f>'E. coli'!M68</f>
        <v/>
      </c>
      <c r="AI68" s="23" t="str">
        <f>'E. coli'!N68</f>
        <v/>
      </c>
      <c r="AJ68" s="23" t="str">
        <f>'E. coli'!O68</f>
        <v/>
      </c>
      <c r="AK68" s="23" t="str">
        <f>'E. coli'!P68</f>
        <v/>
      </c>
      <c r="AL68" s="23" t="str">
        <f>'E. coli'!Q68</f>
        <v/>
      </c>
      <c r="AM68" t="str">
        <f>Turbidity!T68</f>
        <v>NA</v>
      </c>
      <c r="AN68" s="2" t="str">
        <f>Turbidity!B68</f>
        <v/>
      </c>
      <c r="AO68" s="23" t="str">
        <f>Turbidity!C68</f>
        <v/>
      </c>
      <c r="AP68" s="23" t="str">
        <f>Turbidity!D68</f>
        <v/>
      </c>
      <c r="AQ68" s="23" t="str">
        <f>Turbidity!E68</f>
        <v/>
      </c>
      <c r="AR68" s="23" t="str">
        <f>Turbidity!F68</f>
        <v/>
      </c>
      <c r="AS68" s="23" t="str">
        <f>Turbidity!G68</f>
        <v/>
      </c>
      <c r="AT68" s="23" t="str">
        <f>Turbidity!H68</f>
        <v/>
      </c>
      <c r="AU68" s="23" t="str">
        <f>Turbidity!I68</f>
        <v/>
      </c>
      <c r="AV68" s="23" t="str">
        <f>Turbidity!J68</f>
        <v/>
      </c>
      <c r="AW68" s="23" t="str">
        <f>Turbidity!K68</f>
        <v/>
      </c>
      <c r="AX68" s="23" t="str">
        <f>Turbidity!L68</f>
        <v/>
      </c>
      <c r="AY68" s="23" t="str">
        <f>Turbidity!M68</f>
        <v/>
      </c>
      <c r="AZ68" s="23" t="str">
        <f>Turbidity!N68</f>
        <v/>
      </c>
      <c r="BA68" s="23" t="str">
        <f>Turbidity!O68</f>
        <v/>
      </c>
      <c r="BB68" s="23" t="str">
        <f>Turbidity!P68</f>
        <v/>
      </c>
      <c r="BC68" s="23" t="str">
        <f>Turbidity!Q68</f>
        <v/>
      </c>
      <c r="BD68" t="str">
        <f>Chloride!T68</f>
        <v>NA</v>
      </c>
      <c r="BE68" s="2" t="str">
        <f>Chloride!B68</f>
        <v/>
      </c>
      <c r="BF68" s="23" t="str">
        <f>Chloride!C68</f>
        <v/>
      </c>
      <c r="BG68" s="23" t="str">
        <f>Chloride!D68</f>
        <v/>
      </c>
      <c r="BH68" s="23" t="str">
        <f>Chloride!E68</f>
        <v/>
      </c>
      <c r="BI68" s="23" t="str">
        <f>Chloride!F68</f>
        <v/>
      </c>
      <c r="BJ68" s="23" t="str">
        <f>Chloride!G68</f>
        <v/>
      </c>
      <c r="BK68" s="23" t="str">
        <f>Chloride!H68</f>
        <v/>
      </c>
      <c r="BL68" s="23" t="str">
        <f>Chloride!I68</f>
        <v/>
      </c>
      <c r="BM68" s="23" t="str">
        <f>Chloride!J68</f>
        <v/>
      </c>
      <c r="BN68" s="23" t="str">
        <f>Chloride!K68</f>
        <v/>
      </c>
      <c r="BO68" s="23" t="str">
        <f>Chloride!L68</f>
        <v/>
      </c>
      <c r="BP68" s="23" t="str">
        <f>Chloride!M68</f>
        <v/>
      </c>
      <c r="BQ68" s="23" t="str">
        <f>Chloride!N68</f>
        <v/>
      </c>
      <c r="BR68" s="23" t="str">
        <f>Chloride!O68</f>
        <v/>
      </c>
      <c r="BS68" s="23" t="str">
        <f>Chloride!P68</f>
        <v/>
      </c>
      <c r="BT68" s="23" t="str">
        <f>Chloride!Q68</f>
        <v/>
      </c>
      <c r="BU68" t="str">
        <f>Phosphate!T68</f>
        <v>NA</v>
      </c>
      <c r="BV68" s="2" t="str">
        <f>Phosphate!B68</f>
        <v/>
      </c>
      <c r="BW68" s="23" t="str">
        <f>Phosphate!C68</f>
        <v/>
      </c>
      <c r="BX68" s="23" t="str">
        <f>Phosphate!D68</f>
        <v/>
      </c>
      <c r="BY68" s="23" t="str">
        <f>Phosphate!E68</f>
        <v/>
      </c>
      <c r="BZ68" s="23" t="str">
        <f>Phosphate!F68</f>
        <v/>
      </c>
      <c r="CA68" s="23" t="str">
        <f>Phosphate!G68</f>
        <v/>
      </c>
      <c r="CB68" s="23" t="str">
        <f>Phosphate!H68</f>
        <v/>
      </c>
      <c r="CC68" s="23" t="str">
        <f>Phosphate!I68</f>
        <v/>
      </c>
      <c r="CD68" s="23" t="str">
        <f>Phosphate!J68</f>
        <v/>
      </c>
      <c r="CE68" s="23" t="str">
        <f>Phosphate!K68</f>
        <v/>
      </c>
      <c r="CF68" s="23" t="str">
        <f>Phosphate!L68</f>
        <v/>
      </c>
      <c r="CG68" s="23" t="str">
        <f>Phosphate!M68</f>
        <v/>
      </c>
      <c r="CH68" s="23" t="str">
        <f>Phosphate!N68</f>
        <v/>
      </c>
      <c r="CI68" s="23" t="str">
        <f>Phosphate!O68</f>
        <v/>
      </c>
      <c r="CJ68" s="23" t="str">
        <f>Phosphate!P68</f>
        <v/>
      </c>
      <c r="CK68" s="23" t="str">
        <f>Phosphate!Q68</f>
        <v/>
      </c>
      <c r="CL68" t="str">
        <f>Nitrate!T68</f>
        <v>NA</v>
      </c>
      <c r="CM68" s="2" t="str">
        <f>Nitrate!B68</f>
        <v/>
      </c>
      <c r="CN68" s="23" t="str">
        <f>Nitrate!C68</f>
        <v/>
      </c>
      <c r="CO68" s="23" t="str">
        <f>Nitrate!D68</f>
        <v/>
      </c>
      <c r="CP68" s="23" t="str">
        <f>Nitrate!E68</f>
        <v/>
      </c>
      <c r="CQ68" s="23" t="str">
        <f>Nitrate!F68</f>
        <v/>
      </c>
      <c r="CR68" s="23" t="str">
        <f>Nitrate!G68</f>
        <v/>
      </c>
      <c r="CS68" s="23" t="str">
        <f>Nitrate!H68</f>
        <v/>
      </c>
      <c r="CT68" s="23" t="str">
        <f>Nitrate!I68</f>
        <v/>
      </c>
      <c r="CU68" s="23" t="str">
        <f>Nitrate!J68</f>
        <v/>
      </c>
      <c r="CV68" s="23" t="str">
        <f>Nitrate!K68</f>
        <v/>
      </c>
      <c r="CW68" s="23" t="str">
        <f>Nitrate!L68</f>
        <v/>
      </c>
      <c r="CX68" s="23" t="str">
        <f>Nitrate!M68</f>
        <v/>
      </c>
      <c r="CY68" s="23" t="str">
        <f>Nitrate!N68</f>
        <v/>
      </c>
      <c r="CZ68" s="23" t="str">
        <f>Nitrate!O68</f>
        <v/>
      </c>
      <c r="DA68" s="23" t="str">
        <f>Nitrate!P68</f>
        <v/>
      </c>
      <c r="DB68" s="23" t="str">
        <f>Nitrate!Q68</f>
        <v/>
      </c>
      <c r="DC68" s="2" t="str">
        <f>Phycocyanin!R68</f>
        <v/>
      </c>
      <c r="DD68" s="27" t="str">
        <f>Phycocyanin!$B68</f>
        <v/>
      </c>
      <c r="DE68" s="23" t="str">
        <f>Phycocyanin!C68</f>
        <v/>
      </c>
      <c r="DF68" s="23" t="str">
        <f>Phycocyanin!D68</f>
        <v/>
      </c>
      <c r="DG68" s="23" t="str">
        <f>Phycocyanin!E68</f>
        <v/>
      </c>
      <c r="DH68" s="23" t="str">
        <f>Phycocyanin!F68</f>
        <v/>
      </c>
      <c r="DI68" s="23" t="str">
        <f>Phycocyanin!G68</f>
        <v/>
      </c>
      <c r="DJ68" s="23" t="str">
        <f>Phycocyanin!H68</f>
        <v/>
      </c>
      <c r="DK68" s="23" t="str">
        <f>Phycocyanin!I68</f>
        <v/>
      </c>
      <c r="DL68" s="23" t="str">
        <f>Phycocyanin!J68</f>
        <v/>
      </c>
      <c r="DM68" s="23" t="str">
        <f>Phycocyanin!K68</f>
        <v/>
      </c>
      <c r="DN68" s="23" t="str">
        <f>Phycocyanin!L68</f>
        <v/>
      </c>
      <c r="DO68" s="23" t="str">
        <f>Phycocyanin!M68</f>
        <v/>
      </c>
      <c r="DP68" s="23" t="str">
        <f>Phycocyanin!N68</f>
        <v/>
      </c>
      <c r="DQ68" s="23" t="str">
        <f>Phycocyanin!O68</f>
        <v/>
      </c>
      <c r="DR68" s="23" t="str">
        <f>Phycocyanin!P68</f>
        <v/>
      </c>
      <c r="DS68" s="23" t="str">
        <f>Phycocyanin!Q68</f>
        <v/>
      </c>
      <c r="DT68" s="19" t="str">
        <f>TRIM(_xlfn.XLOOKUP(A68, '[1]Site_GPS-Coordinates'!$A:$A, '[1]Site_GPS-Coordinates'!$B:$B))</f>
        <v>40.29297</v>
      </c>
      <c r="DU68" t="str">
        <f>TRIM(_xlfn.XLOOKUP(A68, '[1]Site_GPS-Coordinates'!$A:$A, '[1]Site_GPS-Coordinates'!$C:$C))</f>
        <v>-74.52671</v>
      </c>
    </row>
    <row r="69" spans="1:125">
      <c r="A69" s="3" t="s">
        <v>72</v>
      </c>
      <c r="B69" t="s">
        <v>301</v>
      </c>
      <c r="C69" s="27" cm="1">
        <f t="array" ref="C69">IFERROR(MAX(_xlfn._xlws.FILTER([1]SURVEY123!$J:$J,[1]SURVEY123!$L:$L=A69)),"NA")</f>
        <v>45872.666666666664</v>
      </c>
      <c r="D69">
        <f t="shared" si="2"/>
        <v>6</v>
      </c>
      <c r="E69" t="str">
        <f>Temperature!T69</f>
        <v>Excellent</v>
      </c>
      <c r="F69">
        <f>Temperature!B69</f>
        <v>25.716666666666669</v>
      </c>
      <c r="G69" s="23" t="str">
        <f>Temperature!C69</f>
        <v/>
      </c>
      <c r="H69" s="23" t="str">
        <f>Temperature!D69</f>
        <v/>
      </c>
      <c r="I69" s="23">
        <f>Temperature!E69</f>
        <v>20</v>
      </c>
      <c r="J69" s="23">
        <f>Temperature!F69</f>
        <v>26</v>
      </c>
      <c r="K69" s="23" t="str">
        <f>Temperature!G69</f>
        <v/>
      </c>
      <c r="L69" s="23" t="str">
        <f>Temperature!H69</f>
        <v/>
      </c>
      <c r="M69" s="23" t="str">
        <f>Temperature!I69</f>
        <v/>
      </c>
      <c r="N69" s="23">
        <f>Temperature!J69</f>
        <v>28</v>
      </c>
      <c r="O69" s="23">
        <f>Temperature!K69</f>
        <v>28</v>
      </c>
      <c r="P69" s="23" t="str">
        <f>Temperature!L69</f>
        <v/>
      </c>
      <c r="Q69" s="23">
        <f>Temperature!M69</f>
        <v>27</v>
      </c>
      <c r="R69" s="23">
        <f>Temperature!N69</f>
        <v>25.3</v>
      </c>
      <c r="S69" s="23" t="str">
        <f>Temperature!O69</f>
        <v/>
      </c>
      <c r="T69" s="23" t="str">
        <f>Temperature!P69</f>
        <v/>
      </c>
      <c r="U69" s="23" t="str">
        <f>Temperature!Q69</f>
        <v/>
      </c>
      <c r="V69" t="str">
        <f>'E. coli'!S69</f>
        <v>Good</v>
      </c>
      <c r="W69" s="2">
        <f>'E. coli'!B69</f>
        <v>19.057706096051309</v>
      </c>
      <c r="X69" s="23" t="str">
        <f>'E. coli'!C69</f>
        <v/>
      </c>
      <c r="Y69" s="23" t="str">
        <f>'E. coli'!D69</f>
        <v/>
      </c>
      <c r="Z69" s="23">
        <f>'E. coli'!E69</f>
        <v>316.89999999999998</v>
      </c>
      <c r="AA69" s="23">
        <f>'E. coli'!F69</f>
        <v>292.39999999999998</v>
      </c>
      <c r="AB69" s="23" t="str">
        <f>'E. coli'!G69</f>
        <v/>
      </c>
      <c r="AC69" s="23" t="str">
        <f>'E. coli'!H69</f>
        <v/>
      </c>
      <c r="AD69" s="23" t="str">
        <f>'E. coli'!I69</f>
        <v/>
      </c>
      <c r="AE69" s="23">
        <f>'E. coli'!J69</f>
        <v>0.5</v>
      </c>
      <c r="AF69" s="23">
        <f>'E. coli'!K69</f>
        <v>1</v>
      </c>
      <c r="AG69" s="23" t="str">
        <f>'E. coli'!L69</f>
        <v/>
      </c>
      <c r="AH69" s="23">
        <f>'E. coli'!M69</f>
        <v>28.1</v>
      </c>
      <c r="AI69" s="23">
        <f>'E. coli'!N69</f>
        <v>36.799999999999997</v>
      </c>
      <c r="AJ69" s="23" t="str">
        <f>'E. coli'!O69</f>
        <v/>
      </c>
      <c r="AK69" s="23" t="str">
        <f>'E. coli'!P69</f>
        <v/>
      </c>
      <c r="AL69" s="23" t="str">
        <f>'E. coli'!Q69</f>
        <v/>
      </c>
      <c r="AM69" t="str">
        <f>Turbidity!T69</f>
        <v>Excellent</v>
      </c>
      <c r="AN69" s="2">
        <f>Turbidity!B69</f>
        <v>4.2971428571428572</v>
      </c>
      <c r="AO69" s="23" t="str">
        <f>Turbidity!C69</f>
        <v/>
      </c>
      <c r="AP69" s="23">
        <f>Turbidity!D69</f>
        <v>3.86</v>
      </c>
      <c r="AQ69" s="23">
        <f>Turbidity!E69</f>
        <v>7.27</v>
      </c>
      <c r="AR69" s="23">
        <f>Turbidity!F69</f>
        <v>3.06</v>
      </c>
      <c r="AS69" s="23" t="str">
        <f>Turbidity!G69</f>
        <v/>
      </c>
      <c r="AT69" s="23" t="str">
        <f>Turbidity!H69</f>
        <v/>
      </c>
      <c r="AU69" s="23" t="str">
        <f>Turbidity!I69</f>
        <v/>
      </c>
      <c r="AV69" s="23">
        <f>Turbidity!J69</f>
        <v>3.79</v>
      </c>
      <c r="AW69" s="23">
        <f>Turbidity!K69</f>
        <v>2.4300000000000002</v>
      </c>
      <c r="AX69" s="23" t="str">
        <f>Turbidity!L69</f>
        <v/>
      </c>
      <c r="AY69" s="23">
        <f>Turbidity!M69</f>
        <v>3.73</v>
      </c>
      <c r="AZ69" s="23">
        <f>Turbidity!N69</f>
        <v>5.94</v>
      </c>
      <c r="BA69" s="23" t="str">
        <f>Turbidity!O69</f>
        <v/>
      </c>
      <c r="BB69" s="23" t="str">
        <f>Turbidity!P69</f>
        <v/>
      </c>
      <c r="BC69" s="23" t="str">
        <f>Turbidity!Q69</f>
        <v/>
      </c>
      <c r="BD69" t="str">
        <f>Chloride!T69</f>
        <v>Poor</v>
      </c>
      <c r="BE69" s="2">
        <f>Chloride!B69</f>
        <v>355.74272857142859</v>
      </c>
      <c r="BF69" s="23" t="str">
        <f>Chloride!C69</f>
        <v/>
      </c>
      <c r="BG69" s="23">
        <f>Chloride!D69</f>
        <v>360.61399999999998</v>
      </c>
      <c r="BH69" s="23">
        <f>Chloride!E69</f>
        <v>323.93770000000001</v>
      </c>
      <c r="BI69" s="23">
        <f>Chloride!F69</f>
        <v>366.74380000000002</v>
      </c>
      <c r="BJ69" s="23" t="str">
        <f>Chloride!G69</f>
        <v/>
      </c>
      <c r="BK69" s="23" t="str">
        <f>Chloride!H69</f>
        <v/>
      </c>
      <c r="BL69" s="23" t="str">
        <f>Chloride!I69</f>
        <v/>
      </c>
      <c r="BM69" s="23">
        <f>Chloride!J69</f>
        <v>358.01749999999998</v>
      </c>
      <c r="BN69" s="23">
        <f>Chloride!K69</f>
        <v>354.82069999999999</v>
      </c>
      <c r="BO69" s="23" t="str">
        <f>Chloride!L69</f>
        <v/>
      </c>
      <c r="BP69" s="23">
        <f>Chloride!M69</f>
        <v>365.03989999999999</v>
      </c>
      <c r="BQ69" s="23">
        <f>Chloride!N69</f>
        <v>361.02550000000002</v>
      </c>
      <c r="BR69" s="23" t="str">
        <f>Chloride!O69</f>
        <v/>
      </c>
      <c r="BS69" s="23" t="str">
        <f>Chloride!P69</f>
        <v/>
      </c>
      <c r="BT69" s="23" t="str">
        <f>Chloride!Q69</f>
        <v/>
      </c>
      <c r="BU69" t="str">
        <f>Phosphate!T69</f>
        <v>Fair</v>
      </c>
      <c r="BV69" s="2">
        <f>Phosphate!B69</f>
        <v>4.9615714285714284E-2</v>
      </c>
      <c r="BW69" s="23" t="str">
        <f>Phosphate!C69</f>
        <v/>
      </c>
      <c r="BX69" s="23">
        <f>Phosphate!D69</f>
        <v>4.233E-2</v>
      </c>
      <c r="BY69" s="23">
        <f>Phosphate!E69</f>
        <v>2.478E-2</v>
      </c>
      <c r="BZ69" s="23">
        <f>Phosphate!F69</f>
        <v>7.7810000000000004E-2</v>
      </c>
      <c r="CA69" s="23" t="str">
        <f>Phosphate!G69</f>
        <v/>
      </c>
      <c r="CB69" s="23" t="str">
        <f>Phosphate!H69</f>
        <v/>
      </c>
      <c r="CC69" s="23" t="str">
        <f>Phosphate!I69</f>
        <v/>
      </c>
      <c r="CD69" s="23">
        <f>Phosphate!J69</f>
        <v>0.17591000000000001</v>
      </c>
      <c r="CE69" s="23">
        <f>Phosphate!K69</f>
        <v>4.62E-3</v>
      </c>
      <c r="CF69" s="23" t="str">
        <f>Phosphate!L69</f>
        <v/>
      </c>
      <c r="CG69" s="23">
        <f>Phosphate!M69</f>
        <v>8.5599999999999999E-3</v>
      </c>
      <c r="CH69" s="23">
        <f>Phosphate!N69</f>
        <v>1.3299999999999999E-2</v>
      </c>
      <c r="CI69" s="23" t="str">
        <f>Phosphate!O69</f>
        <v/>
      </c>
      <c r="CJ69" s="23" t="str">
        <f>Phosphate!P69</f>
        <v/>
      </c>
      <c r="CK69" s="23" t="str">
        <f>Phosphate!Q69</f>
        <v/>
      </c>
      <c r="CL69" t="str">
        <f>Nitrate!T69</f>
        <v>Excellent</v>
      </c>
      <c r="CM69" s="2">
        <f>Nitrate!B69</f>
        <v>0.32671823285714291</v>
      </c>
      <c r="CN69" s="23" t="str">
        <f>Nitrate!C69</f>
        <v/>
      </c>
      <c r="CO69" s="23">
        <f>Nitrate!D69</f>
        <v>0.48061717000000004</v>
      </c>
      <c r="CP69" s="23">
        <f>Nitrate!E69</f>
        <v>0.45408703</v>
      </c>
      <c r="CQ69" s="23">
        <f>Nitrate!F69</f>
        <v>0.46151227</v>
      </c>
      <c r="CR69" s="23" t="str">
        <f>Nitrate!G69</f>
        <v/>
      </c>
      <c r="CS69" s="23" t="str">
        <f>Nitrate!H69</f>
        <v/>
      </c>
      <c r="CT69" s="23" t="str">
        <f>Nitrate!I69</f>
        <v/>
      </c>
      <c r="CU69" s="23">
        <f>Nitrate!J69</f>
        <v>0.37070391999999996</v>
      </c>
      <c r="CV69" s="23">
        <f>Nitrate!K69</f>
        <v>0.21686601</v>
      </c>
      <c r="CW69" s="23" t="str">
        <f>Nitrate!L69</f>
        <v/>
      </c>
      <c r="CX69" s="23">
        <f>Nitrate!M69</f>
        <v>0.15420194000000001</v>
      </c>
      <c r="CY69" s="23">
        <f>Nitrate!N69</f>
        <v>0.14903928999999999</v>
      </c>
      <c r="CZ69" s="23" t="str">
        <f>Nitrate!O69</f>
        <v/>
      </c>
      <c r="DA69" s="23" t="str">
        <f>Nitrate!P69</f>
        <v/>
      </c>
      <c r="DB69" s="23" t="str">
        <f>Nitrate!Q69</f>
        <v/>
      </c>
      <c r="DC69" s="2" t="str">
        <f>Phycocyanin!R69</f>
        <v/>
      </c>
      <c r="DD69" s="27" t="str">
        <f>Phycocyanin!$B69</f>
        <v/>
      </c>
      <c r="DE69" s="23" t="str">
        <f>Phycocyanin!C69</f>
        <v/>
      </c>
      <c r="DF69" s="23" t="str">
        <f>Phycocyanin!D69</f>
        <v/>
      </c>
      <c r="DG69" s="23" t="str">
        <f>Phycocyanin!E69</f>
        <v/>
      </c>
      <c r="DH69" s="23" t="str">
        <f>Phycocyanin!F69</f>
        <v/>
      </c>
      <c r="DI69" s="23" t="str">
        <f>Phycocyanin!G69</f>
        <v/>
      </c>
      <c r="DJ69" s="23" t="str">
        <f>Phycocyanin!H69</f>
        <v/>
      </c>
      <c r="DK69" s="23" t="str">
        <f>Phycocyanin!I69</f>
        <v/>
      </c>
      <c r="DL69" s="23" t="str">
        <f>Phycocyanin!J69</f>
        <v/>
      </c>
      <c r="DM69" s="23" t="str">
        <f>Phycocyanin!K69</f>
        <v/>
      </c>
      <c r="DN69" s="23" t="str">
        <f>Phycocyanin!L69</f>
        <v/>
      </c>
      <c r="DO69" s="23" t="str">
        <f>Phycocyanin!M69</f>
        <v/>
      </c>
      <c r="DP69" s="23" t="str">
        <f>Phycocyanin!N69</f>
        <v/>
      </c>
      <c r="DQ69" s="23" t="str">
        <f>Phycocyanin!O69</f>
        <v/>
      </c>
      <c r="DR69" s="23" t="str">
        <f>Phycocyanin!P69</f>
        <v/>
      </c>
      <c r="DS69" s="23" t="str">
        <f>Phycocyanin!Q69</f>
        <v/>
      </c>
      <c r="DT69" s="19" t="str">
        <f>TRIM(_xlfn.XLOOKUP(A69, '[1]Site_GPS-Coordinates'!$A:$A, '[1]Site_GPS-Coordinates'!$B:$B))</f>
        <v>40.265637</v>
      </c>
      <c r="DU69" t="str">
        <f>TRIM(_xlfn.XLOOKUP(A69, '[1]Site_GPS-Coordinates'!$A:$A, '[1]Site_GPS-Coordinates'!$C:$C))</f>
        <v>-74.641752</v>
      </c>
    </row>
    <row r="70" spans="1:125">
      <c r="A70" s="3" t="s">
        <v>73</v>
      </c>
      <c r="B70" t="s">
        <v>302</v>
      </c>
      <c r="C70" s="27" cm="1">
        <f t="array" ref="C70">IFERROR(MAX(_xlfn._xlws.FILTER([1]SURVEY123!$J:$J,[1]SURVEY123!$L:$L=A70)),"NA")</f>
        <v>45872.666666666664</v>
      </c>
      <c r="D70">
        <f t="shared" si="2"/>
        <v>12</v>
      </c>
      <c r="E70" t="str">
        <f>Temperature!T70</f>
        <v>Excellent</v>
      </c>
      <c r="F70">
        <f>Temperature!B70</f>
        <v>22.416666666666668</v>
      </c>
      <c r="G70" s="23">
        <f>Temperature!C70</f>
        <v>19</v>
      </c>
      <c r="H70" s="23">
        <f>Temperature!D70</f>
        <v>16</v>
      </c>
      <c r="I70" s="23">
        <f>Temperature!E70</f>
        <v>19</v>
      </c>
      <c r="J70" s="23">
        <f>Temperature!F70</f>
        <v>22</v>
      </c>
      <c r="K70" s="23">
        <f>Temperature!G70</f>
        <v>20</v>
      </c>
      <c r="L70" s="23">
        <f>Temperature!H70</f>
        <v>25</v>
      </c>
      <c r="M70" s="23">
        <f>Temperature!I70</f>
        <v>26</v>
      </c>
      <c r="N70" s="23">
        <f>Temperature!J70</f>
        <v>25</v>
      </c>
      <c r="O70" s="23">
        <f>Temperature!K70</f>
        <v>25</v>
      </c>
      <c r="P70" s="23">
        <f>Temperature!L70</f>
        <v>24</v>
      </c>
      <c r="Q70" s="23">
        <f>Temperature!M70</f>
        <v>23</v>
      </c>
      <c r="R70" s="23">
        <f>Temperature!N70</f>
        <v>25</v>
      </c>
      <c r="S70" s="23" t="str">
        <f>Temperature!O70</f>
        <v/>
      </c>
      <c r="T70" s="23" t="str">
        <f>Temperature!P70</f>
        <v/>
      </c>
      <c r="U70" s="23" t="str">
        <f>Temperature!Q70</f>
        <v/>
      </c>
      <c r="V70" t="str">
        <f>'E. coli'!S70</f>
        <v>Good</v>
      </c>
      <c r="W70" s="2">
        <f>'E. coli'!B70</f>
        <v>104.45394268054707</v>
      </c>
      <c r="X70" s="23" t="str">
        <f>'E. coli'!C70</f>
        <v/>
      </c>
      <c r="Y70" s="23">
        <f>'E. coli'!D70</f>
        <v>155.30000000000001</v>
      </c>
      <c r="Z70" s="23">
        <f>'E. coli'!E70</f>
        <v>378.4</v>
      </c>
      <c r="AA70" s="23">
        <f>'E. coli'!F70</f>
        <v>71.2</v>
      </c>
      <c r="AB70" s="23">
        <f>'E. coli'!G70</f>
        <v>461.1</v>
      </c>
      <c r="AC70" s="23">
        <f>'E. coli'!H70</f>
        <v>55.4</v>
      </c>
      <c r="AD70" s="23">
        <f>'E. coli'!I70</f>
        <v>17.899999999999999</v>
      </c>
      <c r="AE70" s="23">
        <f>'E. coli'!J70</f>
        <v>102.4</v>
      </c>
      <c r="AF70" s="23">
        <f>'E. coli'!K70</f>
        <v>240</v>
      </c>
      <c r="AG70" s="23">
        <f>'E. coli'!L70</f>
        <v>44.3</v>
      </c>
      <c r="AH70" s="23">
        <f>'E. coli'!M70</f>
        <v>45</v>
      </c>
      <c r="AI70" s="23">
        <f>'E. coli'!N70</f>
        <v>172.3</v>
      </c>
      <c r="AJ70" s="23" t="str">
        <f>'E. coli'!O70</f>
        <v/>
      </c>
      <c r="AK70" s="23" t="str">
        <f>'E. coli'!P70</f>
        <v/>
      </c>
      <c r="AL70" s="23" t="str">
        <f>'E. coli'!Q70</f>
        <v/>
      </c>
      <c r="AM70" t="str">
        <f>Turbidity!T70</f>
        <v>Excellent</v>
      </c>
      <c r="AN70" s="2">
        <f>Turbidity!B70</f>
        <v>3.7724999999999995</v>
      </c>
      <c r="AO70" s="23">
        <f>Turbidity!C70</f>
        <v>4.1900000000000004</v>
      </c>
      <c r="AP70" s="23">
        <f>Turbidity!D70</f>
        <v>6.62</v>
      </c>
      <c r="AQ70" s="23">
        <f>Turbidity!E70</f>
        <v>4.6399999999999997</v>
      </c>
      <c r="AR70" s="23">
        <f>Turbidity!F70</f>
        <v>2.23</v>
      </c>
      <c r="AS70" s="23">
        <f>Turbidity!G70</f>
        <v>3.24</v>
      </c>
      <c r="AT70" s="23">
        <f>Turbidity!H70</f>
        <v>3.51</v>
      </c>
      <c r="AU70" s="23">
        <f>Turbidity!I70</f>
        <v>2.17</v>
      </c>
      <c r="AV70" s="23">
        <f>Turbidity!J70</f>
        <v>3.26</v>
      </c>
      <c r="AW70" s="23">
        <f>Turbidity!K70</f>
        <v>2.58</v>
      </c>
      <c r="AX70" s="23">
        <f>Turbidity!L70</f>
        <v>3.79</v>
      </c>
      <c r="AY70" s="23">
        <f>Turbidity!M70</f>
        <v>3.64</v>
      </c>
      <c r="AZ70" s="23">
        <f>Turbidity!N70</f>
        <v>5.4</v>
      </c>
      <c r="BA70" s="23" t="str">
        <f>Turbidity!O70</f>
        <v/>
      </c>
      <c r="BB70" s="23" t="str">
        <f>Turbidity!P70</f>
        <v/>
      </c>
      <c r="BC70" s="23" t="str">
        <f>Turbidity!Q70</f>
        <v/>
      </c>
      <c r="BD70" t="str">
        <f>Chloride!T70</f>
        <v>Poor</v>
      </c>
      <c r="BE70" s="2">
        <f>Chloride!B70</f>
        <v>806.73000000000013</v>
      </c>
      <c r="BF70" s="23">
        <f>Chloride!C70</f>
        <v>821.26700000000005</v>
      </c>
      <c r="BG70" s="23">
        <f>Chloride!D70</f>
        <v>839.11800000000005</v>
      </c>
      <c r="BH70" s="23">
        <f>Chloride!E70</f>
        <v>912.10320000000002</v>
      </c>
      <c r="BI70" s="23">
        <f>Chloride!F70</f>
        <v>900.54229999999995</v>
      </c>
      <c r="BJ70" s="23">
        <f>Chloride!G70</f>
        <v>782.74630000000002</v>
      </c>
      <c r="BK70" s="23">
        <f>Chloride!H70</f>
        <v>699.0009</v>
      </c>
      <c r="BL70" s="23">
        <f>Chloride!I70</f>
        <v>794.67629999999997</v>
      </c>
      <c r="BM70" s="23">
        <f>Chloride!J70</f>
        <v>798.31179999999995</v>
      </c>
      <c r="BN70" s="23">
        <f>Chloride!K70</f>
        <v>743.33420000000001</v>
      </c>
      <c r="BO70" s="23">
        <f>Chloride!L70</f>
        <v>794.90750000000003</v>
      </c>
      <c r="BP70" s="23">
        <f>Chloride!M70</f>
        <v>776.41250000000002</v>
      </c>
      <c r="BQ70" s="23">
        <f>Chloride!N70</f>
        <v>818.34</v>
      </c>
      <c r="BR70" s="23" t="str">
        <f>Chloride!O70</f>
        <v/>
      </c>
      <c r="BS70" s="23" t="str">
        <f>Chloride!P70</f>
        <v/>
      </c>
      <c r="BT70" s="23" t="str">
        <f>Chloride!Q70</f>
        <v/>
      </c>
      <c r="BU70" t="str">
        <f>Phosphate!T70</f>
        <v>Fair</v>
      </c>
      <c r="BV70" s="2">
        <f>Phosphate!B70</f>
        <v>4.8561666666666663E-2</v>
      </c>
      <c r="BW70" s="23">
        <f>Phosphate!C70</f>
        <v>8.0399999999999999E-2</v>
      </c>
      <c r="BX70" s="23">
        <f>Phosphate!D70</f>
        <v>3.5740000000000001E-2</v>
      </c>
      <c r="BY70" s="23">
        <f>Phosphate!E70</f>
        <v>7.3819999999999997E-2</v>
      </c>
      <c r="BZ70" s="23">
        <f>Phosphate!F70</f>
        <v>6.2300000000000003E-3</v>
      </c>
      <c r="CA70" s="23">
        <f>Phosphate!G70</f>
        <v>7.1379999999999999E-2</v>
      </c>
      <c r="CB70" s="23">
        <f>Phosphate!H70</f>
        <v>6.5390000000000004E-2</v>
      </c>
      <c r="CC70" s="23">
        <f>Phosphate!I70</f>
        <v>0.13772999999999999</v>
      </c>
      <c r="CD70" s="23">
        <f>Phosphate!J70</f>
        <v>3.8100000000000002E-2</v>
      </c>
      <c r="CE70" s="23">
        <f>Phosphate!K70</f>
        <v>1.089E-2</v>
      </c>
      <c r="CF70" s="23">
        <f>Phosphate!L70</f>
        <v>9.6299999999999997E-3</v>
      </c>
      <c r="CG70" s="23">
        <f>Phosphate!M70</f>
        <v>2.0049999999999998E-2</v>
      </c>
      <c r="CH70" s="23">
        <f>Phosphate!N70</f>
        <v>3.338E-2</v>
      </c>
      <c r="CI70" s="23" t="str">
        <f>Phosphate!O70</f>
        <v/>
      </c>
      <c r="CJ70" s="23" t="str">
        <f>Phosphate!P70</f>
        <v/>
      </c>
      <c r="CK70" s="23" t="str">
        <f>Phosphate!Q70</f>
        <v/>
      </c>
      <c r="CL70" t="str">
        <f>Nitrate!T70</f>
        <v>Excellent</v>
      </c>
      <c r="CM70" s="2">
        <f>Nitrate!B70</f>
        <v>0.47825873916666661</v>
      </c>
      <c r="CN70" s="23">
        <f>Nitrate!C70</f>
        <v>0.73191003999999993</v>
      </c>
      <c r="CO70" s="23">
        <f>Nitrate!D70</f>
        <v>0.88104746999999994</v>
      </c>
      <c r="CP70" s="23">
        <f>Nitrate!E70</f>
        <v>0.85046033999999993</v>
      </c>
      <c r="CQ70" s="23">
        <f>Nitrate!F70</f>
        <v>0.59304498999999999</v>
      </c>
      <c r="CR70" s="23">
        <f>Nitrate!G70</f>
        <v>0.50400643000000001</v>
      </c>
      <c r="CS70" s="23">
        <f>Nitrate!H70</f>
        <v>0.51896536000000004</v>
      </c>
      <c r="CT70" s="23">
        <f>Nitrate!I70</f>
        <v>0.38953353000000002</v>
      </c>
      <c r="CU70" s="23">
        <f>Nitrate!J70</f>
        <v>0.28350380000000003</v>
      </c>
      <c r="CV70" s="23">
        <f>Nitrate!K70</f>
        <v>0.27728894000000004</v>
      </c>
      <c r="CW70" s="23">
        <f>Nitrate!L70</f>
        <v>0.21118826999999998</v>
      </c>
      <c r="CX70" s="23">
        <f>Nitrate!M70</f>
        <v>0.15366168999999999</v>
      </c>
      <c r="CY70" s="23">
        <f>Nitrate!N70</f>
        <v>0.34449401000000002</v>
      </c>
      <c r="CZ70" s="23" t="str">
        <f>Nitrate!O70</f>
        <v/>
      </c>
      <c r="DA70" s="23" t="str">
        <f>Nitrate!P70</f>
        <v/>
      </c>
      <c r="DB70" s="23" t="str">
        <f>Nitrate!Q70</f>
        <v/>
      </c>
      <c r="DC70" s="2" t="str">
        <f>Phycocyanin!R70</f>
        <v/>
      </c>
      <c r="DD70" s="27" t="str">
        <f>Phycocyanin!$B70</f>
        <v/>
      </c>
      <c r="DE70" s="23" t="str">
        <f>Phycocyanin!C70</f>
        <v/>
      </c>
      <c r="DF70" s="23" t="str">
        <f>Phycocyanin!D70</f>
        <v/>
      </c>
      <c r="DG70" s="23" t="str">
        <f>Phycocyanin!E70</f>
        <v/>
      </c>
      <c r="DH70" s="23" t="str">
        <f>Phycocyanin!F70</f>
        <v/>
      </c>
      <c r="DI70" s="23" t="str">
        <f>Phycocyanin!G70</f>
        <v/>
      </c>
      <c r="DJ70" s="23" t="str">
        <f>Phycocyanin!H70</f>
        <v/>
      </c>
      <c r="DK70" s="23" t="str">
        <f>Phycocyanin!I70</f>
        <v/>
      </c>
      <c r="DL70" s="23" t="str">
        <f>Phycocyanin!J70</f>
        <v/>
      </c>
      <c r="DM70" s="23" t="str">
        <f>Phycocyanin!K70</f>
        <v/>
      </c>
      <c r="DN70" s="23" t="str">
        <f>Phycocyanin!L70</f>
        <v/>
      </c>
      <c r="DO70" s="23" t="str">
        <f>Phycocyanin!M70</f>
        <v/>
      </c>
      <c r="DP70" s="23" t="str">
        <f>Phycocyanin!N70</f>
        <v/>
      </c>
      <c r="DQ70" s="23" t="str">
        <f>Phycocyanin!O70</f>
        <v/>
      </c>
      <c r="DR70" s="23" t="str">
        <f>Phycocyanin!P70</f>
        <v/>
      </c>
      <c r="DS70" s="23" t="str">
        <f>Phycocyanin!Q70</f>
        <v/>
      </c>
      <c r="DT70" s="19" t="str">
        <f>TRIM(_xlfn.XLOOKUP(A70, '[1]Site_GPS-Coordinates'!$A:$A, '[1]Site_GPS-Coordinates'!$B:$B))</f>
        <v>40.270199</v>
      </c>
      <c r="DU70" t="str">
        <f>TRIM(_xlfn.XLOOKUP(A70, '[1]Site_GPS-Coordinates'!$A:$A, '[1]Site_GPS-Coordinates'!$C:$C))</f>
        <v>-74.522059</v>
      </c>
    </row>
    <row r="71" spans="1:125">
      <c r="A71" s="3" t="s">
        <v>74</v>
      </c>
      <c r="B71" t="s">
        <v>303</v>
      </c>
      <c r="C71" s="27" cm="1">
        <f t="array" ref="C71">IFERROR(MAX(_xlfn._xlws.FILTER([1]SURVEY123!$J:$J,[1]SURVEY123!$L:$L=A71)),"NA")</f>
        <v>45872.666666666664</v>
      </c>
      <c r="D71">
        <f t="shared" si="2"/>
        <v>12</v>
      </c>
      <c r="E71" t="str">
        <f>Temperature!T71</f>
        <v>Excellent</v>
      </c>
      <c r="F71">
        <f>Temperature!B71</f>
        <v>22.041666666666668</v>
      </c>
      <c r="G71" s="23">
        <f>Temperature!C71</f>
        <v>18</v>
      </c>
      <c r="H71" s="23">
        <f>Temperature!D71</f>
        <v>14</v>
      </c>
      <c r="I71" s="23">
        <f>Temperature!E71</f>
        <v>16</v>
      </c>
      <c r="J71" s="23">
        <f>Temperature!F71</f>
        <v>22</v>
      </c>
      <c r="K71" s="23">
        <f>Temperature!G71</f>
        <v>17</v>
      </c>
      <c r="L71" s="23">
        <f>Temperature!H71</f>
        <v>23</v>
      </c>
      <c r="M71" s="23">
        <f>Temperature!I71</f>
        <v>25</v>
      </c>
      <c r="N71" s="23">
        <f>Temperature!J71</f>
        <v>26.5</v>
      </c>
      <c r="O71" s="23">
        <f>Temperature!K71</f>
        <v>26</v>
      </c>
      <c r="P71" s="23">
        <f>Temperature!L71</f>
        <v>26</v>
      </c>
      <c r="Q71" s="23">
        <f>Temperature!M71</f>
        <v>26</v>
      </c>
      <c r="R71" s="23">
        <f>Temperature!N71</f>
        <v>25</v>
      </c>
      <c r="S71" s="23" t="str">
        <f>Temperature!O71</f>
        <v/>
      </c>
      <c r="T71" s="23" t="str">
        <f>Temperature!P71</f>
        <v/>
      </c>
      <c r="U71" s="23" t="str">
        <f>Temperature!Q71</f>
        <v/>
      </c>
      <c r="V71" t="str">
        <f>'E. coli'!S71</f>
        <v>Good</v>
      </c>
      <c r="W71" s="2">
        <f>'E. coli'!B71</f>
        <v>44.413587948854776</v>
      </c>
      <c r="X71" s="23">
        <f>'E. coli'!C71</f>
        <v>231</v>
      </c>
      <c r="Y71" s="23">
        <f>'E. coli'!D71</f>
        <v>50.4</v>
      </c>
      <c r="Z71" s="23">
        <f>'E. coli'!E71</f>
        <v>2419.6</v>
      </c>
      <c r="AA71" s="23">
        <f>'E. coli'!F71</f>
        <v>27.2</v>
      </c>
      <c r="AB71" s="23">
        <f>'E. coli'!G71</f>
        <v>1732.9</v>
      </c>
      <c r="AC71" s="23">
        <f>'E. coli'!H71</f>
        <v>29.2</v>
      </c>
      <c r="AD71" s="23">
        <f>'E. coli'!I71</f>
        <v>193.5</v>
      </c>
      <c r="AE71" s="23">
        <f>'E. coli'!J71</f>
        <v>2</v>
      </c>
      <c r="AF71" s="23">
        <f>'E. coli'!K71</f>
        <v>16.8</v>
      </c>
      <c r="AG71" s="23">
        <f>'E. coli'!L71</f>
        <v>4.0999999999999996</v>
      </c>
      <c r="AH71" s="23">
        <f>'E. coli'!M71</f>
        <v>28.5</v>
      </c>
      <c r="AI71" s="23">
        <f>'E. coli'!N71</f>
        <v>2</v>
      </c>
      <c r="AJ71" s="23" t="str">
        <f>'E. coli'!O71</f>
        <v/>
      </c>
      <c r="AK71" s="23" t="str">
        <f>'E. coli'!P71</f>
        <v/>
      </c>
      <c r="AL71" s="23" t="str">
        <f>'E. coli'!Q71</f>
        <v/>
      </c>
      <c r="AM71" t="str">
        <f>Turbidity!T71</f>
        <v>Excellent</v>
      </c>
      <c r="AN71" s="2">
        <f>Turbidity!B71</f>
        <v>4.6783333333333328</v>
      </c>
      <c r="AO71" s="23">
        <f>Turbidity!C71</f>
        <v>3.75</v>
      </c>
      <c r="AP71" s="23">
        <f>Turbidity!D71</f>
        <v>3.51</v>
      </c>
      <c r="AQ71" s="23">
        <f>Turbidity!E71</f>
        <v>11.1</v>
      </c>
      <c r="AR71" s="23">
        <f>Turbidity!F71</f>
        <v>1.94</v>
      </c>
      <c r="AS71" s="23">
        <f>Turbidity!G71</f>
        <v>8.35</v>
      </c>
      <c r="AT71" s="23">
        <f>Turbidity!H71</f>
        <v>2.69</v>
      </c>
      <c r="AU71" s="23">
        <f>Turbidity!I71</f>
        <v>5.39</v>
      </c>
      <c r="AV71" s="23">
        <f>Turbidity!J71</f>
        <v>5.23</v>
      </c>
      <c r="AW71" s="23">
        <f>Turbidity!K71</f>
        <v>2.36</v>
      </c>
      <c r="AX71" s="23">
        <f>Turbidity!L71</f>
        <v>2.0099999999999998</v>
      </c>
      <c r="AY71" s="23">
        <f>Turbidity!M71</f>
        <v>3.63</v>
      </c>
      <c r="AZ71" s="23">
        <f>Turbidity!N71</f>
        <v>6.18</v>
      </c>
      <c r="BA71" s="23" t="str">
        <f>Turbidity!O71</f>
        <v/>
      </c>
      <c r="BB71" s="23" t="str">
        <f>Turbidity!P71</f>
        <v/>
      </c>
      <c r="BC71" s="23" t="str">
        <f>Turbidity!Q71</f>
        <v/>
      </c>
      <c r="BD71" t="str">
        <f>Chloride!T71</f>
        <v>Poor</v>
      </c>
      <c r="BE71" s="2">
        <f>Chloride!B71</f>
        <v>459.9466333333333</v>
      </c>
      <c r="BF71" s="23">
        <f>Chloride!C71</f>
        <v>510.41640000000001</v>
      </c>
      <c r="BG71" s="23">
        <f>Chloride!D71</f>
        <v>497.28980000000001</v>
      </c>
      <c r="BH71" s="23">
        <f>Chloride!E71</f>
        <v>317.19779999999997</v>
      </c>
      <c r="BI71" s="23">
        <f>Chloride!F71</f>
        <v>586.36419999999998</v>
      </c>
      <c r="BJ71" s="23">
        <f>Chloride!G71</f>
        <v>254.30529999999999</v>
      </c>
      <c r="BK71" s="23">
        <f>Chloride!H71</f>
        <v>447.64600000000002</v>
      </c>
      <c r="BL71" s="23">
        <f>Chloride!I71</f>
        <v>655.32539999999995</v>
      </c>
      <c r="BM71" s="23">
        <f>Chloride!J71</f>
        <v>310.21730000000002</v>
      </c>
      <c r="BN71" s="23">
        <f>Chloride!K71</f>
        <v>525.35199999999998</v>
      </c>
      <c r="BO71" s="23">
        <f>Chloride!L71</f>
        <v>386.9348</v>
      </c>
      <c r="BP71" s="23">
        <f>Chloride!M71</f>
        <v>476.31729999999999</v>
      </c>
      <c r="BQ71" s="23">
        <f>Chloride!N71</f>
        <v>551.99329999999998</v>
      </c>
      <c r="BR71" s="23" t="str">
        <f>Chloride!O71</f>
        <v/>
      </c>
      <c r="BS71" s="23" t="str">
        <f>Chloride!P71</f>
        <v/>
      </c>
      <c r="BT71" s="23" t="str">
        <f>Chloride!Q71</f>
        <v/>
      </c>
      <c r="BU71" t="str">
        <f>Phosphate!T71</f>
        <v>Fair</v>
      </c>
      <c r="BV71" s="2">
        <f>Phosphate!B71</f>
        <v>6.1300833333333332E-2</v>
      </c>
      <c r="BW71" s="23">
        <f>Phosphate!C71</f>
        <v>9.9409999999999998E-2</v>
      </c>
      <c r="BX71" s="23">
        <f>Phosphate!D71</f>
        <v>2.383E-2</v>
      </c>
      <c r="BY71" s="23">
        <f>Phosphate!E71</f>
        <v>8.7540000000000007E-2</v>
      </c>
      <c r="BZ71" s="23">
        <f>Phosphate!F71</f>
        <v>1.6330000000000001E-2</v>
      </c>
      <c r="CA71" s="23">
        <f>Phosphate!G71</f>
        <v>3.61E-2</v>
      </c>
      <c r="CB71" s="23">
        <f>Phosphate!H71</f>
        <v>9.3560000000000004E-2</v>
      </c>
      <c r="CC71" s="23">
        <f>Phosphate!I71</f>
        <v>8.0750000000000002E-2</v>
      </c>
      <c r="CD71" s="23">
        <f>Phosphate!J71</f>
        <v>0.10131999999999999</v>
      </c>
      <c r="CE71" s="23">
        <f>Phosphate!K71</f>
        <v>5.4620000000000002E-2</v>
      </c>
      <c r="CF71" s="23">
        <f>Phosphate!L71</f>
        <v>2.29E-2</v>
      </c>
      <c r="CG71" s="23">
        <f>Phosphate!M71</f>
        <v>6.0260000000000001E-2</v>
      </c>
      <c r="CH71" s="23">
        <f>Phosphate!N71</f>
        <v>5.8990000000000001E-2</v>
      </c>
      <c r="CI71" s="23" t="str">
        <f>Phosphate!O71</f>
        <v/>
      </c>
      <c r="CJ71" s="23" t="str">
        <f>Phosphate!P71</f>
        <v/>
      </c>
      <c r="CK71" s="23" t="str">
        <f>Phosphate!Q71</f>
        <v/>
      </c>
      <c r="CL71" t="str">
        <f>Nitrate!T71</f>
        <v>Excellent</v>
      </c>
      <c r="CM71" s="2">
        <f>Nitrate!B71</f>
        <v>5.4780087272727269E-2</v>
      </c>
      <c r="CN71" s="23">
        <f>Nitrate!C71</f>
        <v>9.497383999999999E-2</v>
      </c>
      <c r="CO71" s="23">
        <f>Nitrate!D71</f>
        <v>0.13681569999999998</v>
      </c>
      <c r="CP71" s="23">
        <f>Nitrate!E71</f>
        <v>7.0035409999999992E-2</v>
      </c>
      <c r="CQ71" s="23">
        <f>Nitrate!F71</f>
        <v>0.1011266</v>
      </c>
      <c r="CR71" s="23">
        <f>Nitrate!G71</f>
        <v>2.8915510000000002E-2</v>
      </c>
      <c r="CS71" s="23">
        <f>Nitrate!H71</f>
        <v>4.331583E-2</v>
      </c>
      <c r="CT71" s="23">
        <f>Nitrate!I71</f>
        <v>1.428106E-2</v>
      </c>
      <c r="CU71" s="23">
        <f>Nitrate!J71</f>
        <v>4.2851399999999998E-3</v>
      </c>
      <c r="CV71" s="23">
        <f>Nitrate!K71</f>
        <v>8.8652729999999999E-2</v>
      </c>
      <c r="CW71" s="23" t="str">
        <f>Nitrate!L71</f>
        <v>0.0000</v>
      </c>
      <c r="CX71" s="23">
        <f>Nitrate!M71</f>
        <v>1.6087920000000002E-2</v>
      </c>
      <c r="CY71" s="23">
        <f>Nitrate!N71</f>
        <v>4.0912199999999996E-3</v>
      </c>
      <c r="CZ71" s="23" t="str">
        <f>Nitrate!O71</f>
        <v/>
      </c>
      <c r="DA71" s="23" t="str">
        <f>Nitrate!P71</f>
        <v/>
      </c>
      <c r="DB71" s="23" t="str">
        <f>Nitrate!Q71</f>
        <v/>
      </c>
      <c r="DC71" s="2" t="str">
        <f>Phycocyanin!R71</f>
        <v/>
      </c>
      <c r="DD71" s="27">
        <f>Phycocyanin!$B71</f>
        <v>45867</v>
      </c>
      <c r="DE71" s="23" t="str">
        <f>Phycocyanin!C71</f>
        <v/>
      </c>
      <c r="DF71" s="23" t="str">
        <f>Phycocyanin!D71</f>
        <v/>
      </c>
      <c r="DG71" s="23" t="str">
        <f>Phycocyanin!E71</f>
        <v/>
      </c>
      <c r="DH71" s="23" t="str">
        <f>Phycocyanin!F71</f>
        <v/>
      </c>
      <c r="DI71" s="23" t="str">
        <f>Phycocyanin!G71</f>
        <v/>
      </c>
      <c r="DJ71" s="23" t="str">
        <f>Phycocyanin!H71</f>
        <v/>
      </c>
      <c r="DK71" s="23" t="str">
        <f>Phycocyanin!I71</f>
        <v/>
      </c>
      <c r="DL71" s="23" t="str">
        <f>Phycocyanin!J71</f>
        <v/>
      </c>
      <c r="DM71" s="23" t="str">
        <f>Phycocyanin!K71</f>
        <v/>
      </c>
      <c r="DN71" s="23" t="str">
        <f>Phycocyanin!L71</f>
        <v/>
      </c>
      <c r="DO71" s="23" t="str">
        <f>Phycocyanin!M71</f>
        <v/>
      </c>
      <c r="DP71" s="23" t="str">
        <f>Phycocyanin!N71</f>
        <v/>
      </c>
      <c r="DQ71" s="23" t="str">
        <f>Phycocyanin!O71</f>
        <v/>
      </c>
      <c r="DR71" s="23" t="str">
        <f>Phycocyanin!P71</f>
        <v/>
      </c>
      <c r="DS71" s="23" t="str">
        <f>Phycocyanin!Q71</f>
        <v/>
      </c>
      <c r="DT71" s="19" t="str">
        <f>TRIM(_xlfn.XLOOKUP(A71, '[1]Site_GPS-Coordinates'!$A:$A, '[1]Site_GPS-Coordinates'!$B:$B))</f>
        <v>40.363234</v>
      </c>
      <c r="DU71" t="str">
        <f>TRIM(_xlfn.XLOOKUP(A71, '[1]Site_GPS-Coordinates'!$A:$A, '[1]Site_GPS-Coordinates'!$C:$C))</f>
        <v>-74.676843</v>
      </c>
    </row>
    <row r="72" spans="1:125">
      <c r="A72" s="3" t="s">
        <v>75</v>
      </c>
      <c r="B72" t="s">
        <v>304</v>
      </c>
      <c r="C72" s="27" cm="1">
        <f t="array" ref="C72">IFERROR(MAX(_xlfn._xlws.FILTER([1]SURVEY123!$J:$J,[1]SURVEY123!$L:$L=A72)),"NA")</f>
        <v>45872.666666666664</v>
      </c>
      <c r="D72">
        <f t="shared" si="2"/>
        <v>7</v>
      </c>
      <c r="E72" t="str">
        <f>Temperature!T72</f>
        <v>Excellent</v>
      </c>
      <c r="F72">
        <f>Temperature!B72</f>
        <v>21.285714285714285</v>
      </c>
      <c r="G72" s="23">
        <f>Temperature!C72</f>
        <v>20</v>
      </c>
      <c r="H72" s="23">
        <f>Temperature!D72</f>
        <v>15.5</v>
      </c>
      <c r="I72" s="23">
        <f>Temperature!E72</f>
        <v>17.5</v>
      </c>
      <c r="J72" s="23">
        <f>Temperature!F72</f>
        <v>23</v>
      </c>
      <c r="K72" s="23">
        <f>Temperature!G72</f>
        <v>20</v>
      </c>
      <c r="L72" s="23" t="str">
        <f>Temperature!H72</f>
        <v/>
      </c>
      <c r="M72" s="23" t="str">
        <f>Temperature!I72</f>
        <v/>
      </c>
      <c r="N72" s="23" t="str">
        <f>Temperature!J72</f>
        <v/>
      </c>
      <c r="O72" s="23" t="str">
        <f>Temperature!K72</f>
        <v/>
      </c>
      <c r="P72" s="23" t="str">
        <f>Temperature!L72</f>
        <v/>
      </c>
      <c r="Q72" s="23">
        <f>Temperature!M72</f>
        <v>27</v>
      </c>
      <c r="R72" s="23">
        <f>Temperature!N72</f>
        <v>26</v>
      </c>
      <c r="S72" s="23" t="str">
        <f>Temperature!O72</f>
        <v/>
      </c>
      <c r="T72" s="23" t="str">
        <f>Temperature!P72</f>
        <v/>
      </c>
      <c r="U72" s="23" t="str">
        <f>Temperature!Q72</f>
        <v/>
      </c>
      <c r="V72" t="str">
        <f>'E. coli'!S72</f>
        <v>Excellent</v>
      </c>
      <c r="W72" s="2">
        <f>'E. coli'!B72</f>
        <v>10.836841467767458</v>
      </c>
      <c r="X72" s="23">
        <f>'E. coli'!C72</f>
        <v>30.5</v>
      </c>
      <c r="Y72" s="23">
        <f>'E. coli'!D72</f>
        <v>9.6</v>
      </c>
      <c r="Z72" s="23">
        <f>'E. coli'!E72</f>
        <v>13.4</v>
      </c>
      <c r="AA72" s="23">
        <f>'E. coli'!F72</f>
        <v>5.2</v>
      </c>
      <c r="AB72" s="23">
        <f>'E. coli'!G72</f>
        <v>20.100000000000001</v>
      </c>
      <c r="AC72" s="23" t="str">
        <f>'E. coli'!H72</f>
        <v/>
      </c>
      <c r="AD72" s="23" t="str">
        <f>'E. coli'!I72</f>
        <v/>
      </c>
      <c r="AE72" s="23" t="str">
        <f>'E. coli'!J72</f>
        <v/>
      </c>
      <c r="AF72" s="23" t="str">
        <f>'E. coli'!K72</f>
        <v/>
      </c>
      <c r="AG72" s="23" t="str">
        <f>'E. coli'!L72</f>
        <v/>
      </c>
      <c r="AH72" s="23">
        <f>'E. coli'!M72</f>
        <v>2</v>
      </c>
      <c r="AI72" s="23">
        <f>'E. coli'!N72</f>
        <v>21.4</v>
      </c>
      <c r="AJ72" s="23" t="str">
        <f>'E. coli'!O72</f>
        <v/>
      </c>
      <c r="AK72" s="23" t="str">
        <f>'E. coli'!P72</f>
        <v/>
      </c>
      <c r="AL72" s="23" t="str">
        <f>'E. coli'!Q72</f>
        <v/>
      </c>
      <c r="AM72" t="str">
        <f>Turbidity!T72</f>
        <v>Excellent</v>
      </c>
      <c r="AN72" s="2">
        <f>Turbidity!B72</f>
        <v>3.1614285714285715</v>
      </c>
      <c r="AO72" s="23">
        <f>Turbidity!C72</f>
        <v>2.36</v>
      </c>
      <c r="AP72" s="23">
        <f>Turbidity!D72</f>
        <v>3.14</v>
      </c>
      <c r="AQ72" s="23">
        <f>Turbidity!E72</f>
        <v>2.86</v>
      </c>
      <c r="AR72" s="23">
        <f>Turbidity!F72</f>
        <v>2.16</v>
      </c>
      <c r="AS72" s="23">
        <f>Turbidity!G72</f>
        <v>2.81</v>
      </c>
      <c r="AT72" s="23" t="str">
        <f>Turbidity!H72</f>
        <v/>
      </c>
      <c r="AU72" s="23" t="str">
        <f>Turbidity!I72</f>
        <v/>
      </c>
      <c r="AV72" s="23" t="str">
        <f>Turbidity!J72</f>
        <v/>
      </c>
      <c r="AW72" s="23" t="str">
        <f>Turbidity!K72</f>
        <v/>
      </c>
      <c r="AX72" s="23" t="str">
        <f>Turbidity!L72</f>
        <v/>
      </c>
      <c r="AY72" s="23">
        <f>Turbidity!M72</f>
        <v>2.99</v>
      </c>
      <c r="AZ72" s="23">
        <f>Turbidity!N72</f>
        <v>5.81</v>
      </c>
      <c r="BA72" s="23" t="str">
        <f>Turbidity!O72</f>
        <v/>
      </c>
      <c r="BB72" s="23" t="str">
        <f>Turbidity!P72</f>
        <v/>
      </c>
      <c r="BC72" s="23" t="str">
        <f>Turbidity!Q72</f>
        <v/>
      </c>
      <c r="BD72" t="str">
        <f>Chloride!T72</f>
        <v>Poor</v>
      </c>
      <c r="BE72" s="2">
        <f>Chloride!B72</f>
        <v>480.47007142857143</v>
      </c>
      <c r="BF72" s="23">
        <f>Chloride!C72</f>
        <v>521.35670000000005</v>
      </c>
      <c r="BG72" s="23">
        <f>Chloride!D72</f>
        <v>492.89620000000002</v>
      </c>
      <c r="BH72" s="23">
        <f>Chloride!E72</f>
        <v>470.35430000000002</v>
      </c>
      <c r="BI72" s="23">
        <f>Chloride!F72</f>
        <v>473.97179999999997</v>
      </c>
      <c r="BJ72" s="23">
        <f>Chloride!G72</f>
        <v>465.1293</v>
      </c>
      <c r="BK72" s="23" t="str">
        <f>Chloride!H72</f>
        <v/>
      </c>
      <c r="BL72" s="23" t="str">
        <f>Chloride!I72</f>
        <v/>
      </c>
      <c r="BM72" s="23" t="str">
        <f>Chloride!J72</f>
        <v/>
      </c>
      <c r="BN72" s="23" t="str">
        <f>Chloride!K72</f>
        <v/>
      </c>
      <c r="BO72" s="23" t="str">
        <f>Chloride!L72</f>
        <v/>
      </c>
      <c r="BP72" s="23">
        <f>Chloride!M72</f>
        <v>481.5616</v>
      </c>
      <c r="BQ72" s="23">
        <f>Chloride!N72</f>
        <v>458.0206</v>
      </c>
      <c r="BR72" s="23" t="str">
        <f>Chloride!O72</f>
        <v/>
      </c>
      <c r="BS72" s="23" t="str">
        <f>Chloride!P72</f>
        <v/>
      </c>
      <c r="BT72" s="23" t="str">
        <f>Chloride!Q72</f>
        <v/>
      </c>
      <c r="BU72" t="str">
        <f>Phosphate!T72</f>
        <v>Fair</v>
      </c>
      <c r="BV72" s="2">
        <f>Phosphate!B72</f>
        <v>5.0764285714285713E-2</v>
      </c>
      <c r="BW72" s="23">
        <f>Phosphate!C72</f>
        <v>0.10358000000000001</v>
      </c>
      <c r="BX72" s="23">
        <f>Phosphate!D72</f>
        <v>9.2599999999999991E-3</v>
      </c>
      <c r="BY72" s="23">
        <f>Phosphate!E72</f>
        <v>1.17E-2</v>
      </c>
      <c r="BZ72" s="23">
        <f>Phosphate!F72</f>
        <v>9.7599999999999996E-3</v>
      </c>
      <c r="CA72" s="23">
        <f>Phosphate!G72</f>
        <v>5.5419999999999997E-2</v>
      </c>
      <c r="CB72" s="23" t="str">
        <f>Phosphate!H72</f>
        <v/>
      </c>
      <c r="CC72" s="23" t="str">
        <f>Phosphate!I72</f>
        <v/>
      </c>
      <c r="CD72" s="23" t="str">
        <f>Phosphate!J72</f>
        <v/>
      </c>
      <c r="CE72" s="23" t="str">
        <f>Phosphate!K72</f>
        <v/>
      </c>
      <c r="CF72" s="23" t="str">
        <f>Phosphate!L72</f>
        <v/>
      </c>
      <c r="CG72" s="23">
        <f>Phosphate!M72</f>
        <v>0.14326</v>
      </c>
      <c r="CH72" s="23">
        <f>Phosphate!N72</f>
        <v>2.2370000000000001E-2</v>
      </c>
      <c r="CI72" s="23" t="str">
        <f>Phosphate!O72</f>
        <v/>
      </c>
      <c r="CJ72" s="23" t="str">
        <f>Phosphate!P72</f>
        <v/>
      </c>
      <c r="CK72" s="23" t="str">
        <f>Phosphate!Q72</f>
        <v/>
      </c>
      <c r="CL72" t="str">
        <f>Nitrate!T72</f>
        <v>Excellent</v>
      </c>
      <c r="CM72" s="2">
        <f>Nitrate!B72</f>
        <v>0.93871793285714289</v>
      </c>
      <c r="CN72" s="23">
        <f>Nitrate!C72</f>
        <v>1.1554001199999999</v>
      </c>
      <c r="CO72" s="23">
        <f>Nitrate!D72</f>
        <v>0.94611033</v>
      </c>
      <c r="CP72" s="23">
        <f>Nitrate!E72</f>
        <v>1.1990002</v>
      </c>
      <c r="CQ72" s="23">
        <f>Nitrate!F72</f>
        <v>1.1051616999999998</v>
      </c>
      <c r="CR72" s="23">
        <f>Nitrate!G72</f>
        <v>1.1331898700000003</v>
      </c>
      <c r="CS72" s="23" t="str">
        <f>Nitrate!H72</f>
        <v/>
      </c>
      <c r="CT72" s="23" t="str">
        <f>Nitrate!I72</f>
        <v/>
      </c>
      <c r="CU72" s="23" t="str">
        <f>Nitrate!J72</f>
        <v/>
      </c>
      <c r="CV72" s="23" t="str">
        <f>Nitrate!K72</f>
        <v/>
      </c>
      <c r="CW72" s="23" t="str">
        <f>Nitrate!L72</f>
        <v/>
      </c>
      <c r="CX72" s="23">
        <f>Nitrate!M72</f>
        <v>0.56477398999999995</v>
      </c>
      <c r="CY72" s="23">
        <f>Nitrate!N72</f>
        <v>0.46738932</v>
      </c>
      <c r="CZ72" s="23" t="str">
        <f>Nitrate!O72</f>
        <v/>
      </c>
      <c r="DA72" s="23" t="str">
        <f>Nitrate!P72</f>
        <v/>
      </c>
      <c r="DB72" s="23" t="str">
        <f>Nitrate!Q72</f>
        <v/>
      </c>
      <c r="DC72" s="2" t="str">
        <f>Phycocyanin!R72</f>
        <v/>
      </c>
      <c r="DD72" s="27" t="str">
        <f>Phycocyanin!$B72</f>
        <v/>
      </c>
      <c r="DE72" s="23" t="str">
        <f>Phycocyanin!C72</f>
        <v/>
      </c>
      <c r="DF72" s="23" t="str">
        <f>Phycocyanin!D72</f>
        <v/>
      </c>
      <c r="DG72" s="23" t="str">
        <f>Phycocyanin!E72</f>
        <v/>
      </c>
      <c r="DH72" s="23" t="str">
        <f>Phycocyanin!F72</f>
        <v/>
      </c>
      <c r="DI72" s="23" t="str">
        <f>Phycocyanin!G72</f>
        <v/>
      </c>
      <c r="DJ72" s="23" t="str">
        <f>Phycocyanin!H72</f>
        <v/>
      </c>
      <c r="DK72" s="23" t="str">
        <f>Phycocyanin!I72</f>
        <v/>
      </c>
      <c r="DL72" s="23" t="str">
        <f>Phycocyanin!J72</f>
        <v/>
      </c>
      <c r="DM72" s="23" t="str">
        <f>Phycocyanin!K72</f>
        <v/>
      </c>
      <c r="DN72" s="23" t="str">
        <f>Phycocyanin!L72</f>
        <v/>
      </c>
      <c r="DO72" s="23" t="str">
        <f>Phycocyanin!M72</f>
        <v/>
      </c>
      <c r="DP72" s="23" t="str">
        <f>Phycocyanin!N72</f>
        <v/>
      </c>
      <c r="DQ72" s="23" t="str">
        <f>Phycocyanin!O72</f>
        <v/>
      </c>
      <c r="DR72" s="23" t="str">
        <f>Phycocyanin!P72</f>
        <v/>
      </c>
      <c r="DS72" s="23" t="str">
        <f>Phycocyanin!Q72</f>
        <v/>
      </c>
      <c r="DT72" s="19" t="str">
        <f>TRIM(_xlfn.XLOOKUP(A72, '[1]Site_GPS-Coordinates'!$A:$A, '[1]Site_GPS-Coordinates'!$B:$B))</f>
        <v>40.22671741</v>
      </c>
      <c r="DU72" t="str">
        <f>TRIM(_xlfn.XLOOKUP(A72, '[1]Site_GPS-Coordinates'!$A:$A, '[1]Site_GPS-Coordinates'!$C:$C))</f>
        <v>-74.43795496</v>
      </c>
    </row>
    <row r="73" spans="1:125">
      <c r="A73" s="3" t="s">
        <v>76</v>
      </c>
      <c r="B73" t="s">
        <v>305</v>
      </c>
      <c r="C73" s="27" cm="1">
        <f t="array" ref="C73">IFERROR(MAX(_xlfn._xlws.FILTER([1]SURVEY123!$J:$J,[1]SURVEY123!$L:$L=A73)),"NA")</f>
        <v>45872.666666666664</v>
      </c>
      <c r="D73">
        <f t="shared" si="2"/>
        <v>11</v>
      </c>
      <c r="E73" t="str">
        <f>Temperature!T73</f>
        <v>Excellent</v>
      </c>
      <c r="F73">
        <f>Temperature!B73</f>
        <v>22.09090909090909</v>
      </c>
      <c r="G73" s="23">
        <f>Temperature!C73</f>
        <v>19</v>
      </c>
      <c r="H73" s="23">
        <f>Temperature!D73</f>
        <v>15</v>
      </c>
      <c r="I73" s="23">
        <f>Temperature!E73</f>
        <v>18</v>
      </c>
      <c r="J73" s="23">
        <f>Temperature!F73</f>
        <v>17</v>
      </c>
      <c r="K73" s="23">
        <f>Temperature!G73</f>
        <v>20</v>
      </c>
      <c r="L73" s="23">
        <f>Temperature!H73</f>
        <v>24</v>
      </c>
      <c r="M73" s="23">
        <f>Temperature!I73</f>
        <v>27</v>
      </c>
      <c r="N73" s="23">
        <f>Temperature!J73</f>
        <v>25</v>
      </c>
      <c r="O73" s="23" t="str">
        <f>Temperature!K73</f>
        <v/>
      </c>
      <c r="P73" s="23">
        <f>Temperature!L73</f>
        <v>26</v>
      </c>
      <c r="Q73" s="23">
        <f>Temperature!M73</f>
        <v>26</v>
      </c>
      <c r="R73" s="23">
        <f>Temperature!N73</f>
        <v>26</v>
      </c>
      <c r="S73" s="23" t="str">
        <f>Temperature!O73</f>
        <v/>
      </c>
      <c r="T73" s="23" t="str">
        <f>Temperature!P73</f>
        <v/>
      </c>
      <c r="U73" s="23" t="str">
        <f>Temperature!Q73</f>
        <v/>
      </c>
      <c r="V73" t="str">
        <f>'E. coli'!S73</f>
        <v>Good</v>
      </c>
      <c r="W73" s="2">
        <f>'E. coli'!B73</f>
        <v>91.975533776124038</v>
      </c>
      <c r="X73" s="23">
        <f>'E. coli'!C73</f>
        <v>90.6</v>
      </c>
      <c r="Y73" s="23">
        <f>'E. coli'!D73</f>
        <v>152.9</v>
      </c>
      <c r="Z73" s="23">
        <f>'E. coli'!E73</f>
        <v>2419.6</v>
      </c>
      <c r="AA73" s="23">
        <f>'E. coli'!F73</f>
        <v>166.4</v>
      </c>
      <c r="AB73" s="23">
        <f>'E. coli'!G73</f>
        <v>1046.2</v>
      </c>
      <c r="AC73" s="23">
        <f>'E. coli'!H73</f>
        <v>290.89999999999998</v>
      </c>
      <c r="AD73" s="23" t="str">
        <f>'E. coli'!I73</f>
        <v/>
      </c>
      <c r="AE73" s="23">
        <f>'E. coli'!J73</f>
        <v>51.2</v>
      </c>
      <c r="AF73" s="23">
        <f>'E. coli'!K73</f>
        <v>7.4</v>
      </c>
      <c r="AG73" s="23">
        <f>'E. coli'!L73</f>
        <v>26.9</v>
      </c>
      <c r="AH73" s="23">
        <f>'E. coli'!M73</f>
        <v>74.3</v>
      </c>
      <c r="AI73" s="23">
        <f>'E. coli'!N73</f>
        <v>3.1</v>
      </c>
      <c r="AJ73" s="23" t="str">
        <f>'E. coli'!O73</f>
        <v/>
      </c>
      <c r="AK73" s="23" t="str">
        <f>'E. coli'!P73</f>
        <v/>
      </c>
      <c r="AL73" s="23" t="str">
        <f>'E. coli'!Q73</f>
        <v/>
      </c>
      <c r="AM73" t="str">
        <f>Turbidity!T73</f>
        <v>Excellent</v>
      </c>
      <c r="AN73" s="2">
        <f>Turbidity!B73</f>
        <v>6.5458333333333343</v>
      </c>
      <c r="AO73" s="23">
        <f>Turbidity!C73</f>
        <v>5.75</v>
      </c>
      <c r="AP73" s="23">
        <f>Turbidity!D73</f>
        <v>5.14</v>
      </c>
      <c r="AQ73" s="23">
        <f>Turbidity!E73</f>
        <v>6</v>
      </c>
      <c r="AR73" s="23">
        <f>Turbidity!F73</f>
        <v>3.45</v>
      </c>
      <c r="AS73" s="23">
        <f>Turbidity!G73</f>
        <v>5.72</v>
      </c>
      <c r="AT73" s="23">
        <f>Turbidity!H73</f>
        <v>5.25</v>
      </c>
      <c r="AU73" s="23">
        <f>Turbidity!I73</f>
        <v>14.6</v>
      </c>
      <c r="AV73" s="23">
        <f>Turbidity!J73</f>
        <v>5.46</v>
      </c>
      <c r="AW73" s="23">
        <f>Turbidity!K73</f>
        <v>6.22</v>
      </c>
      <c r="AX73" s="23">
        <f>Turbidity!L73</f>
        <v>7.11</v>
      </c>
      <c r="AY73" s="23">
        <f>Turbidity!M73</f>
        <v>6.23</v>
      </c>
      <c r="AZ73" s="23">
        <f>Turbidity!N73</f>
        <v>7.62</v>
      </c>
      <c r="BA73" s="23" t="str">
        <f>Turbidity!O73</f>
        <v/>
      </c>
      <c r="BB73" s="23" t="str">
        <f>Turbidity!P73</f>
        <v/>
      </c>
      <c r="BC73" s="23" t="str">
        <f>Turbidity!Q73</f>
        <v/>
      </c>
      <c r="BD73" t="str">
        <f>Chloride!T73</f>
        <v>Poor</v>
      </c>
      <c r="BE73" s="2">
        <f>Chloride!B73</f>
        <v>595.43497500000001</v>
      </c>
      <c r="BF73" s="23">
        <f>Chloride!C73</f>
        <v>637.75810000000001</v>
      </c>
      <c r="BG73" s="23">
        <f>Chloride!D73</f>
        <v>565.25250000000005</v>
      </c>
      <c r="BH73" s="23">
        <f>Chloride!E73</f>
        <v>555.30089999999996</v>
      </c>
      <c r="BI73" s="23">
        <f>Chloride!F73</f>
        <v>568.49220000000003</v>
      </c>
      <c r="BJ73" s="23">
        <f>Chloride!G73</f>
        <v>622.77030000000002</v>
      </c>
      <c r="BK73" s="23">
        <f>Chloride!H73</f>
        <v>563.86869999999999</v>
      </c>
      <c r="BL73" s="23">
        <f>Chloride!I73</f>
        <v>641.93799999999999</v>
      </c>
      <c r="BM73" s="23">
        <f>Chloride!J73</f>
        <v>638.6114</v>
      </c>
      <c r="BN73" s="23">
        <f>Chloride!K73</f>
        <v>603.23130000000003</v>
      </c>
      <c r="BO73" s="23">
        <f>Chloride!L73</f>
        <v>538.74929999999995</v>
      </c>
      <c r="BP73" s="23">
        <f>Chloride!M73</f>
        <v>574.274</v>
      </c>
      <c r="BQ73" s="23">
        <f>Chloride!N73</f>
        <v>634.97299999999996</v>
      </c>
      <c r="BR73" s="23" t="str">
        <f>Chloride!O73</f>
        <v/>
      </c>
      <c r="BS73" s="23" t="str">
        <f>Chloride!P73</f>
        <v/>
      </c>
      <c r="BT73" s="23" t="str">
        <f>Chloride!Q73</f>
        <v/>
      </c>
      <c r="BU73" t="str">
        <f>Phosphate!T73</f>
        <v>Fair</v>
      </c>
      <c r="BV73" s="2">
        <f>Phosphate!B73</f>
        <v>9.8317500000000002E-2</v>
      </c>
      <c r="BW73" s="23">
        <f>Phosphate!C73</f>
        <v>2.7879999999999999E-2</v>
      </c>
      <c r="BX73" s="23">
        <f>Phosphate!D73</f>
        <v>8.3460000000000006E-2</v>
      </c>
      <c r="BY73" s="23">
        <f>Phosphate!E73</f>
        <v>8.9179999999999995E-2</v>
      </c>
      <c r="BZ73" s="23">
        <f>Phosphate!F73</f>
        <v>1.1169999999999999E-2</v>
      </c>
      <c r="CA73" s="23">
        <f>Phosphate!G73</f>
        <v>6.5509999999999999E-2</v>
      </c>
      <c r="CB73" s="23">
        <f>Phosphate!H73</f>
        <v>8.0710000000000004E-2</v>
      </c>
      <c r="CC73" s="23">
        <f>Phosphate!I73</f>
        <v>0.61080999999999996</v>
      </c>
      <c r="CD73" s="23">
        <f>Phosphate!J73</f>
        <v>2.5989999999999999E-2</v>
      </c>
      <c r="CE73" s="23">
        <f>Phosphate!K73</f>
        <v>4.548E-2</v>
      </c>
      <c r="CF73" s="23">
        <f>Phosphate!L73</f>
        <v>6.1280000000000001E-2</v>
      </c>
      <c r="CG73" s="23">
        <f>Phosphate!M73</f>
        <v>3.8309999999999997E-2</v>
      </c>
      <c r="CH73" s="23">
        <f>Phosphate!N73</f>
        <v>4.0030000000000003E-2</v>
      </c>
      <c r="CI73" s="23" t="str">
        <f>Phosphate!O73</f>
        <v/>
      </c>
      <c r="CJ73" s="23" t="str">
        <f>Phosphate!P73</f>
        <v/>
      </c>
      <c r="CK73" s="23" t="str">
        <f>Phosphate!Q73</f>
        <v/>
      </c>
      <c r="CL73" t="str">
        <f>Nitrate!T73</f>
        <v>Excellent</v>
      </c>
      <c r="CM73" s="2">
        <f>Nitrate!B73</f>
        <v>0.16630428499999997</v>
      </c>
      <c r="CN73" s="23">
        <f>Nitrate!C73</f>
        <v>0.24935162999999999</v>
      </c>
      <c r="CO73" s="23">
        <f>Nitrate!D73</f>
        <v>0.39730563000000002</v>
      </c>
      <c r="CP73" s="23">
        <f>Nitrate!E73</f>
        <v>0.18697735000000001</v>
      </c>
      <c r="CQ73" s="23">
        <f>Nitrate!F73</f>
        <v>3.8655789999999995E-2</v>
      </c>
      <c r="CR73" s="23">
        <f>Nitrate!G73</f>
        <v>0.24417818999999999</v>
      </c>
      <c r="CS73" s="23">
        <f>Nitrate!H73</f>
        <v>0.21615834999999997</v>
      </c>
      <c r="CT73" s="23">
        <f>Nitrate!I73</f>
        <v>9.0601519999999991E-2</v>
      </c>
      <c r="CU73" s="23">
        <f>Nitrate!J73</f>
        <v>0.1206612</v>
      </c>
      <c r="CV73" s="23">
        <f>Nitrate!K73</f>
        <v>0.12407299000000001</v>
      </c>
      <c r="CW73" s="23">
        <f>Nitrate!L73</f>
        <v>4.8655469999999999E-2</v>
      </c>
      <c r="CX73" s="23">
        <f>Nitrate!M73</f>
        <v>0.13077240000000001</v>
      </c>
      <c r="CY73" s="23">
        <f>Nitrate!N73</f>
        <v>0.1482609</v>
      </c>
      <c r="CZ73" s="23" t="str">
        <f>Nitrate!O73</f>
        <v/>
      </c>
      <c r="DA73" s="23" t="str">
        <f>Nitrate!P73</f>
        <v/>
      </c>
      <c r="DB73" s="23" t="str">
        <f>Nitrate!Q73</f>
        <v/>
      </c>
      <c r="DC73" s="2" t="str">
        <f>Phycocyanin!R73</f>
        <v/>
      </c>
      <c r="DD73" s="27" t="str">
        <f>Phycocyanin!$B73</f>
        <v/>
      </c>
      <c r="DE73" s="23" t="str">
        <f>Phycocyanin!C73</f>
        <v/>
      </c>
      <c r="DF73" s="23" t="str">
        <f>Phycocyanin!D73</f>
        <v/>
      </c>
      <c r="DG73" s="23" t="str">
        <f>Phycocyanin!E73</f>
        <v/>
      </c>
      <c r="DH73" s="23" t="str">
        <f>Phycocyanin!F73</f>
        <v/>
      </c>
      <c r="DI73" s="23" t="str">
        <f>Phycocyanin!G73</f>
        <v/>
      </c>
      <c r="DJ73" s="23" t="str">
        <f>Phycocyanin!H73</f>
        <v/>
      </c>
      <c r="DK73" s="23" t="str">
        <f>Phycocyanin!I73</f>
        <v/>
      </c>
      <c r="DL73" s="23" t="str">
        <f>Phycocyanin!J73</f>
        <v/>
      </c>
      <c r="DM73" s="23" t="str">
        <f>Phycocyanin!K73</f>
        <v/>
      </c>
      <c r="DN73" s="23" t="str">
        <f>Phycocyanin!L73</f>
        <v/>
      </c>
      <c r="DO73" s="23" t="str">
        <f>Phycocyanin!M73</f>
        <v/>
      </c>
      <c r="DP73" s="23" t="str">
        <f>Phycocyanin!N73</f>
        <v/>
      </c>
      <c r="DQ73" s="23" t="str">
        <f>Phycocyanin!O73</f>
        <v/>
      </c>
      <c r="DR73" s="23" t="str">
        <f>Phycocyanin!P73</f>
        <v/>
      </c>
      <c r="DS73" s="23" t="str">
        <f>Phycocyanin!Q73</f>
        <v/>
      </c>
      <c r="DT73" s="19" t="str">
        <f>TRIM(_xlfn.XLOOKUP(A73, '[1]Site_GPS-Coordinates'!$A:$A, '[1]Site_GPS-Coordinates'!$B:$B))</f>
        <v>40.32758</v>
      </c>
      <c r="DU73" t="str">
        <f>TRIM(_xlfn.XLOOKUP(A73, '[1]Site_GPS-Coordinates'!$A:$A, '[1]Site_GPS-Coordinates'!$C:$C))</f>
        <v>-74.601</v>
      </c>
    </row>
    <row r="74" spans="1:125">
      <c r="A74" s="3" t="s">
        <v>77</v>
      </c>
      <c r="B74" t="s">
        <v>306</v>
      </c>
      <c r="C74" s="27" t="str" cm="1">
        <f t="array" ref="C74">IFERROR(MAX(_xlfn._xlws.FILTER([1]SURVEY123!$J:$J,[1]SURVEY123!$L:$L=A74)),"NA")</f>
        <v>NA</v>
      </c>
      <c r="D74">
        <f t="shared" si="2"/>
        <v>0</v>
      </c>
      <c r="E74" t="str">
        <f>Temperature!T74</f>
        <v>NA</v>
      </c>
      <c r="F74" t="str">
        <f>Temperature!B74</f>
        <v/>
      </c>
      <c r="G74" s="23" t="str">
        <f>Temperature!C74</f>
        <v/>
      </c>
      <c r="H74" s="23" t="str">
        <f>Temperature!D74</f>
        <v/>
      </c>
      <c r="I74" s="23" t="str">
        <f>Temperature!E74</f>
        <v/>
      </c>
      <c r="J74" s="23" t="str">
        <f>Temperature!F74</f>
        <v/>
      </c>
      <c r="K74" s="23" t="str">
        <f>Temperature!G74</f>
        <v/>
      </c>
      <c r="L74" s="23" t="str">
        <f>Temperature!H74</f>
        <v/>
      </c>
      <c r="M74" s="23" t="str">
        <f>Temperature!I74</f>
        <v/>
      </c>
      <c r="N74" s="23" t="str">
        <f>Temperature!J74</f>
        <v/>
      </c>
      <c r="O74" s="23" t="str">
        <f>Temperature!K74</f>
        <v/>
      </c>
      <c r="P74" s="23" t="str">
        <f>Temperature!L74</f>
        <v/>
      </c>
      <c r="Q74" s="23" t="str">
        <f>Temperature!M74</f>
        <v/>
      </c>
      <c r="R74" s="23" t="str">
        <f>Temperature!N74</f>
        <v/>
      </c>
      <c r="S74" s="23" t="str">
        <f>Temperature!O74</f>
        <v/>
      </c>
      <c r="T74" s="23" t="str">
        <f>Temperature!P74</f>
        <v/>
      </c>
      <c r="U74" s="23" t="str">
        <f>Temperature!Q74</f>
        <v/>
      </c>
      <c r="V74" t="str">
        <f>'E. coli'!S74</f>
        <v>NA</v>
      </c>
      <c r="W74" s="2" t="str">
        <f>'E. coli'!B74</f>
        <v/>
      </c>
      <c r="X74" s="23" t="str">
        <f>'E. coli'!C74</f>
        <v/>
      </c>
      <c r="Y74" s="23" t="str">
        <f>'E. coli'!D74</f>
        <v/>
      </c>
      <c r="Z74" s="23" t="str">
        <f>'E. coli'!E74</f>
        <v/>
      </c>
      <c r="AA74" s="23" t="str">
        <f>'E. coli'!F74</f>
        <v/>
      </c>
      <c r="AB74" s="23" t="str">
        <f>'E. coli'!G74</f>
        <v/>
      </c>
      <c r="AC74" s="23" t="str">
        <f>'E. coli'!H74</f>
        <v/>
      </c>
      <c r="AD74" s="23" t="str">
        <f>'E. coli'!I74</f>
        <v/>
      </c>
      <c r="AE74" s="23" t="str">
        <f>'E. coli'!J74</f>
        <v/>
      </c>
      <c r="AF74" s="23" t="str">
        <f>'E. coli'!K74</f>
        <v/>
      </c>
      <c r="AG74" s="23" t="str">
        <f>'E. coli'!L74</f>
        <v/>
      </c>
      <c r="AH74" s="23" t="str">
        <f>'E. coli'!M74</f>
        <v/>
      </c>
      <c r="AI74" s="23" t="str">
        <f>'E. coli'!N74</f>
        <v/>
      </c>
      <c r="AJ74" s="23" t="str">
        <f>'E. coli'!O74</f>
        <v/>
      </c>
      <c r="AK74" s="23" t="str">
        <f>'E. coli'!P74</f>
        <v/>
      </c>
      <c r="AL74" s="23" t="str">
        <f>'E. coli'!Q74</f>
        <v/>
      </c>
      <c r="AM74" t="str">
        <f>Turbidity!T74</f>
        <v>NA</v>
      </c>
      <c r="AN74" s="2" t="str">
        <f>Turbidity!B74</f>
        <v/>
      </c>
      <c r="AO74" s="23" t="str">
        <f>Turbidity!C74</f>
        <v/>
      </c>
      <c r="AP74" s="23" t="str">
        <f>Turbidity!D74</f>
        <v/>
      </c>
      <c r="AQ74" s="23" t="str">
        <f>Turbidity!E74</f>
        <v/>
      </c>
      <c r="AR74" s="23" t="str">
        <f>Turbidity!F74</f>
        <v/>
      </c>
      <c r="AS74" s="23" t="str">
        <f>Turbidity!G74</f>
        <v/>
      </c>
      <c r="AT74" s="23" t="str">
        <f>Turbidity!H74</f>
        <v/>
      </c>
      <c r="AU74" s="23" t="str">
        <f>Turbidity!I74</f>
        <v/>
      </c>
      <c r="AV74" s="23" t="str">
        <f>Turbidity!J74</f>
        <v/>
      </c>
      <c r="AW74" s="23" t="str">
        <f>Turbidity!K74</f>
        <v/>
      </c>
      <c r="AX74" s="23" t="str">
        <f>Turbidity!L74</f>
        <v/>
      </c>
      <c r="AY74" s="23" t="str">
        <f>Turbidity!M74</f>
        <v/>
      </c>
      <c r="AZ74" s="23" t="str">
        <f>Turbidity!N74</f>
        <v/>
      </c>
      <c r="BA74" s="23" t="str">
        <f>Turbidity!O74</f>
        <v/>
      </c>
      <c r="BB74" s="23" t="str">
        <f>Turbidity!P74</f>
        <v/>
      </c>
      <c r="BC74" s="23" t="str">
        <f>Turbidity!Q74</f>
        <v/>
      </c>
      <c r="BD74" t="str">
        <f>Chloride!T74</f>
        <v>NA</v>
      </c>
      <c r="BE74" s="2" t="str">
        <f>Chloride!B74</f>
        <v/>
      </c>
      <c r="BF74" s="23" t="str">
        <f>Chloride!C74</f>
        <v/>
      </c>
      <c r="BG74" s="23" t="str">
        <f>Chloride!D74</f>
        <v/>
      </c>
      <c r="BH74" s="23" t="str">
        <f>Chloride!E74</f>
        <v/>
      </c>
      <c r="BI74" s="23" t="str">
        <f>Chloride!F74</f>
        <v/>
      </c>
      <c r="BJ74" s="23" t="str">
        <f>Chloride!G74</f>
        <v/>
      </c>
      <c r="BK74" s="23" t="str">
        <f>Chloride!H74</f>
        <v/>
      </c>
      <c r="BL74" s="23" t="str">
        <f>Chloride!I74</f>
        <v/>
      </c>
      <c r="BM74" s="23" t="str">
        <f>Chloride!J74</f>
        <v/>
      </c>
      <c r="BN74" s="23" t="str">
        <f>Chloride!K74</f>
        <v/>
      </c>
      <c r="BO74" s="23" t="str">
        <f>Chloride!L74</f>
        <v/>
      </c>
      <c r="BP74" s="23" t="str">
        <f>Chloride!M74</f>
        <v/>
      </c>
      <c r="BQ74" s="23" t="str">
        <f>Chloride!N74</f>
        <v/>
      </c>
      <c r="BR74" s="23" t="str">
        <f>Chloride!O74</f>
        <v/>
      </c>
      <c r="BS74" s="23" t="str">
        <f>Chloride!P74</f>
        <v/>
      </c>
      <c r="BT74" s="23" t="str">
        <f>Chloride!Q74</f>
        <v/>
      </c>
      <c r="BU74" t="str">
        <f>Phosphate!T74</f>
        <v>NA</v>
      </c>
      <c r="BV74" s="2" t="str">
        <f>Phosphate!B74</f>
        <v/>
      </c>
      <c r="BW74" s="23" t="str">
        <f>Phosphate!C74</f>
        <v/>
      </c>
      <c r="BX74" s="23" t="str">
        <f>Phosphate!D74</f>
        <v/>
      </c>
      <c r="BY74" s="23" t="str">
        <f>Phosphate!E74</f>
        <v/>
      </c>
      <c r="BZ74" s="23" t="str">
        <f>Phosphate!F74</f>
        <v/>
      </c>
      <c r="CA74" s="23" t="str">
        <f>Phosphate!G74</f>
        <v/>
      </c>
      <c r="CB74" s="23" t="str">
        <f>Phosphate!H74</f>
        <v/>
      </c>
      <c r="CC74" s="23" t="str">
        <f>Phosphate!I74</f>
        <v/>
      </c>
      <c r="CD74" s="23" t="str">
        <f>Phosphate!J74</f>
        <v/>
      </c>
      <c r="CE74" s="23" t="str">
        <f>Phosphate!K74</f>
        <v/>
      </c>
      <c r="CF74" s="23" t="str">
        <f>Phosphate!L74</f>
        <v/>
      </c>
      <c r="CG74" s="23" t="str">
        <f>Phosphate!M74</f>
        <v/>
      </c>
      <c r="CH74" s="23" t="str">
        <f>Phosphate!N74</f>
        <v/>
      </c>
      <c r="CI74" s="23" t="str">
        <f>Phosphate!O74</f>
        <v/>
      </c>
      <c r="CJ74" s="23" t="str">
        <f>Phosphate!P74</f>
        <v/>
      </c>
      <c r="CK74" s="23" t="str">
        <f>Phosphate!Q74</f>
        <v/>
      </c>
      <c r="CL74" t="str">
        <f>Nitrate!T74</f>
        <v>NA</v>
      </c>
      <c r="CM74" s="2" t="str">
        <f>Nitrate!B74</f>
        <v/>
      </c>
      <c r="CN74" s="23" t="str">
        <f>Nitrate!C74</f>
        <v/>
      </c>
      <c r="CO74" s="23" t="str">
        <f>Nitrate!D74</f>
        <v/>
      </c>
      <c r="CP74" s="23" t="str">
        <f>Nitrate!E74</f>
        <v/>
      </c>
      <c r="CQ74" s="23" t="str">
        <f>Nitrate!F74</f>
        <v/>
      </c>
      <c r="CR74" s="23" t="str">
        <f>Nitrate!G74</f>
        <v/>
      </c>
      <c r="CS74" s="23" t="str">
        <f>Nitrate!H74</f>
        <v/>
      </c>
      <c r="CT74" s="23" t="str">
        <f>Nitrate!I74</f>
        <v/>
      </c>
      <c r="CU74" s="23" t="str">
        <f>Nitrate!J74</f>
        <v/>
      </c>
      <c r="CV74" s="23" t="str">
        <f>Nitrate!K74</f>
        <v/>
      </c>
      <c r="CW74" s="23" t="str">
        <f>Nitrate!L74</f>
        <v/>
      </c>
      <c r="CX74" s="23" t="str">
        <f>Nitrate!M74</f>
        <v/>
      </c>
      <c r="CY74" s="23" t="str">
        <f>Nitrate!N74</f>
        <v/>
      </c>
      <c r="CZ74" s="23" t="str">
        <f>Nitrate!O74</f>
        <v/>
      </c>
      <c r="DA74" s="23" t="str">
        <f>Nitrate!P74</f>
        <v/>
      </c>
      <c r="DB74" s="23" t="str">
        <f>Nitrate!Q74</f>
        <v/>
      </c>
      <c r="DC74" s="2" t="str">
        <f>Phycocyanin!R74</f>
        <v/>
      </c>
      <c r="DD74" s="27" t="str">
        <f>Phycocyanin!$B74</f>
        <v/>
      </c>
      <c r="DE74" s="23" t="str">
        <f>Phycocyanin!C74</f>
        <v/>
      </c>
      <c r="DF74" s="23" t="str">
        <f>Phycocyanin!D74</f>
        <v/>
      </c>
      <c r="DG74" s="23" t="str">
        <f>Phycocyanin!E74</f>
        <v/>
      </c>
      <c r="DH74" s="23" t="str">
        <f>Phycocyanin!F74</f>
        <v/>
      </c>
      <c r="DI74" s="23" t="str">
        <f>Phycocyanin!G74</f>
        <v/>
      </c>
      <c r="DJ74" s="23" t="str">
        <f>Phycocyanin!H74</f>
        <v/>
      </c>
      <c r="DK74" s="23" t="str">
        <f>Phycocyanin!I74</f>
        <v/>
      </c>
      <c r="DL74" s="23" t="str">
        <f>Phycocyanin!J74</f>
        <v/>
      </c>
      <c r="DM74" s="23" t="str">
        <f>Phycocyanin!K74</f>
        <v/>
      </c>
      <c r="DN74" s="23" t="str">
        <f>Phycocyanin!L74</f>
        <v/>
      </c>
      <c r="DO74" s="23" t="str">
        <f>Phycocyanin!M74</f>
        <v/>
      </c>
      <c r="DP74" s="23" t="str">
        <f>Phycocyanin!N74</f>
        <v/>
      </c>
      <c r="DQ74" s="23" t="str">
        <f>Phycocyanin!O74</f>
        <v/>
      </c>
      <c r="DR74" s="23" t="str">
        <f>Phycocyanin!P74</f>
        <v/>
      </c>
      <c r="DS74" s="23" t="str">
        <f>Phycocyanin!Q74</f>
        <v/>
      </c>
      <c r="DT74" s="19" t="str">
        <f>TRIM(_xlfn.XLOOKUP(A74, '[1]Site_GPS-Coordinates'!$A:$A, '[1]Site_GPS-Coordinates'!$B:$B))</f>
        <v>40.443659</v>
      </c>
      <c r="DU74" t="str">
        <f>TRIM(_xlfn.XLOOKUP(A74, '[1]Site_GPS-Coordinates'!$A:$A, '[1]Site_GPS-Coordinates'!$C:$C))</f>
        <v>-74.646608</v>
      </c>
    </row>
    <row r="75" spans="1:125">
      <c r="A75" s="3" t="s">
        <v>78</v>
      </c>
      <c r="B75" t="s">
        <v>307</v>
      </c>
      <c r="C75" s="27" cm="1">
        <f t="array" ref="C75">IFERROR(MAX(_xlfn._xlws.FILTER([1]SURVEY123!$J:$J,[1]SURVEY123!$L:$L=A75)),"NA")</f>
        <v>45872.666666666664</v>
      </c>
      <c r="D75">
        <f t="shared" si="2"/>
        <v>9</v>
      </c>
      <c r="E75" t="str">
        <f>Temperature!T75</f>
        <v>Good</v>
      </c>
      <c r="F75">
        <f>Temperature!B75</f>
        <v>24.922222222222224</v>
      </c>
      <c r="G75" s="23">
        <f>Temperature!C75</f>
        <v>23</v>
      </c>
      <c r="H75" s="23">
        <f>Temperature!D75</f>
        <v>18</v>
      </c>
      <c r="I75" s="23" t="str">
        <f>Temperature!E75</f>
        <v/>
      </c>
      <c r="J75" s="23">
        <f>Temperature!F75</f>
        <v>24</v>
      </c>
      <c r="K75" s="23">
        <f>Temperature!G75</f>
        <v>23</v>
      </c>
      <c r="L75" s="23">
        <f>Temperature!H75</f>
        <v>25.5</v>
      </c>
      <c r="M75" s="23">
        <f>Temperature!I75</f>
        <v>25.8</v>
      </c>
      <c r="N75" s="23">
        <f>Temperature!J75</f>
        <v>28</v>
      </c>
      <c r="O75" s="23">
        <f>Temperature!K75</f>
        <v>29.5</v>
      </c>
      <c r="P75" s="23">
        <f>Temperature!L75</f>
        <v>27.5</v>
      </c>
      <c r="Q75" s="23" t="str">
        <f>Temperature!M75</f>
        <v/>
      </c>
      <c r="R75" s="23" t="str">
        <f>Temperature!N75</f>
        <v/>
      </c>
      <c r="S75" s="23" t="str">
        <f>Temperature!O75</f>
        <v/>
      </c>
      <c r="T75" s="23" t="str">
        <f>Temperature!P75</f>
        <v/>
      </c>
      <c r="U75" s="23" t="str">
        <f>Temperature!Q75</f>
        <v/>
      </c>
      <c r="V75" t="str">
        <f>'E. coli'!S75</f>
        <v>Good</v>
      </c>
      <c r="W75" s="2">
        <f>'E. coli'!B75</f>
        <v>52.725710191640374</v>
      </c>
      <c r="X75" s="23">
        <f>'E. coli'!C75</f>
        <v>21.8</v>
      </c>
      <c r="Y75" s="23">
        <f>'E. coli'!D75</f>
        <v>275.5</v>
      </c>
      <c r="Z75" s="23" t="str">
        <f>'E. coli'!E75</f>
        <v/>
      </c>
      <c r="AA75" s="23">
        <f>'E. coli'!F75</f>
        <v>238.2</v>
      </c>
      <c r="AB75" s="23">
        <f>'E. coli'!G75</f>
        <v>35.5</v>
      </c>
      <c r="AC75" s="23">
        <f>'E. coli'!H75</f>
        <v>8.4</v>
      </c>
      <c r="AD75" s="23">
        <f>'E. coli'!I75</f>
        <v>32.700000000000003</v>
      </c>
      <c r="AE75" s="23">
        <f>'E. coli'!J75</f>
        <v>5.2</v>
      </c>
      <c r="AF75" s="23">
        <f>'E. coli'!K75</f>
        <v>2500</v>
      </c>
      <c r="AG75" s="23">
        <f>'E. coli'!L75</f>
        <v>42</v>
      </c>
      <c r="AH75" s="23" t="str">
        <f>'E. coli'!M75</f>
        <v/>
      </c>
      <c r="AI75" s="23">
        <f>'E. coli'!N75</f>
        <v>21.8</v>
      </c>
      <c r="AJ75" s="23" t="str">
        <f>'E. coli'!O75</f>
        <v/>
      </c>
      <c r="AK75" s="23" t="str">
        <f>'E. coli'!P75</f>
        <v/>
      </c>
      <c r="AL75" s="23" t="str">
        <f>'E. coli'!Q75</f>
        <v/>
      </c>
      <c r="AM75" t="str">
        <f>Turbidity!T75</f>
        <v>Excellent</v>
      </c>
      <c r="AN75" s="2">
        <f>Turbidity!B75</f>
        <v>3.8633333333333337</v>
      </c>
      <c r="AO75" s="23">
        <f>Turbidity!C75</f>
        <v>3.49</v>
      </c>
      <c r="AP75" s="23">
        <f>Turbidity!D75</f>
        <v>3.43</v>
      </c>
      <c r="AQ75" s="23" t="str">
        <f>Turbidity!E75</f>
        <v/>
      </c>
      <c r="AR75" s="23">
        <f>Turbidity!F75</f>
        <v>2.84</v>
      </c>
      <c r="AS75" s="23">
        <f>Turbidity!G75</f>
        <v>2.4700000000000002</v>
      </c>
      <c r="AT75" s="23">
        <f>Turbidity!H75</f>
        <v>2.7</v>
      </c>
      <c r="AU75" s="23">
        <f>Turbidity!I75</f>
        <v>4.05</v>
      </c>
      <c r="AV75" s="23">
        <f>Turbidity!J75</f>
        <v>5.52</v>
      </c>
      <c r="AW75" s="23">
        <f>Turbidity!K75</f>
        <v>4.99</v>
      </c>
      <c r="AX75" s="23" t="str">
        <f>Turbidity!L75</f>
        <v/>
      </c>
      <c r="AY75" s="23" t="str">
        <f>Turbidity!M75</f>
        <v/>
      </c>
      <c r="AZ75" s="23">
        <f>Turbidity!N75</f>
        <v>5.28</v>
      </c>
      <c r="BA75" s="23" t="str">
        <f>Turbidity!O75</f>
        <v/>
      </c>
      <c r="BB75" s="23" t="str">
        <f>Turbidity!P75</f>
        <v/>
      </c>
      <c r="BC75" s="23" t="str">
        <f>Turbidity!Q75</f>
        <v/>
      </c>
      <c r="BD75" t="str">
        <f>Chloride!T75</f>
        <v>Poor</v>
      </c>
      <c r="BE75" s="2">
        <f>Chloride!B75</f>
        <v>270.22645</v>
      </c>
      <c r="BF75" s="23">
        <f>Chloride!C75</f>
        <v>311.22789999999998</v>
      </c>
      <c r="BG75" s="23">
        <f>Chloride!D75</f>
        <v>289.28660000000002</v>
      </c>
      <c r="BH75" s="23" t="str">
        <f>Chloride!E75</f>
        <v/>
      </c>
      <c r="BI75" s="23">
        <f>Chloride!F75</f>
        <v>259.93579999999997</v>
      </c>
      <c r="BJ75" s="23">
        <f>Chloride!G75</f>
        <v>250.70769999999999</v>
      </c>
      <c r="BK75" s="23">
        <f>Chloride!H75</f>
        <v>249.14410000000001</v>
      </c>
      <c r="BL75" s="23">
        <f>Chloride!I75</f>
        <v>284.24549999999999</v>
      </c>
      <c r="BM75" s="23">
        <f>Chloride!J75</f>
        <v>271.8177</v>
      </c>
      <c r="BN75" s="23">
        <f>Chloride!K75</f>
        <v>266.8229</v>
      </c>
      <c r="BO75" s="23">
        <f>Chloride!L75</f>
        <v>252.00919999999999</v>
      </c>
      <c r="BP75" s="23" t="str">
        <f>Chloride!M75</f>
        <v/>
      </c>
      <c r="BQ75" s="23">
        <f>Chloride!N75</f>
        <v>267.06709999999998</v>
      </c>
      <c r="BR75" s="23" t="str">
        <f>Chloride!O75</f>
        <v/>
      </c>
      <c r="BS75" s="23" t="str">
        <f>Chloride!P75</f>
        <v/>
      </c>
      <c r="BT75" s="23" t="str">
        <f>Chloride!Q75</f>
        <v/>
      </c>
      <c r="BU75" t="str">
        <f>Phosphate!T75</f>
        <v>Poor</v>
      </c>
      <c r="BV75" s="2">
        <f>Phosphate!B75</f>
        <v>6.2634444444444451E-2</v>
      </c>
      <c r="BW75" s="23">
        <f>Phosphate!C75</f>
        <v>2.3E-2</v>
      </c>
      <c r="BX75" s="23">
        <f>Phosphate!D75</f>
        <v>3.81E-3</v>
      </c>
      <c r="BY75" s="23" t="str">
        <f>Phosphate!E75</f>
        <v/>
      </c>
      <c r="BZ75" s="23">
        <f>Phosphate!F75</f>
        <v>5.4200000000000003E-3</v>
      </c>
      <c r="CA75" s="23">
        <f>Phosphate!G75</f>
        <v>8.5100000000000002E-3</v>
      </c>
      <c r="CB75" s="23">
        <f>Phosphate!H75</f>
        <v>0.12631999999999999</v>
      </c>
      <c r="CC75" s="23">
        <f>Phosphate!I75</f>
        <v>0.10970000000000001</v>
      </c>
      <c r="CD75" s="23">
        <f>Phosphate!J75</f>
        <v>8.5449999999999998E-2</v>
      </c>
      <c r="CE75" s="23">
        <f>Phosphate!K75</f>
        <v>0.19735</v>
      </c>
      <c r="CF75" s="23" t="str">
        <f>Phosphate!L75</f>
        <v>0.0000</v>
      </c>
      <c r="CG75" s="23" t="str">
        <f>Phosphate!M75</f>
        <v/>
      </c>
      <c r="CH75" s="23">
        <f>Phosphate!N75</f>
        <v>4.15E-3</v>
      </c>
      <c r="CI75" s="23" t="str">
        <f>Phosphate!O75</f>
        <v/>
      </c>
      <c r="CJ75" s="23" t="str">
        <f>Phosphate!P75</f>
        <v/>
      </c>
      <c r="CK75" s="23" t="str">
        <f>Phosphate!Q75</f>
        <v/>
      </c>
      <c r="CL75" t="str">
        <f>Nitrate!T75</f>
        <v>Excellent</v>
      </c>
      <c r="CM75" s="2">
        <f>Nitrate!B75</f>
        <v>4.5688127000000002E-2</v>
      </c>
      <c r="CN75" s="23">
        <f>Nitrate!C75</f>
        <v>0.11742811</v>
      </c>
      <c r="CO75" s="23">
        <f>Nitrate!D75</f>
        <v>0.1452994</v>
      </c>
      <c r="CP75" s="23" t="str">
        <f>Nitrate!E75</f>
        <v/>
      </c>
      <c r="CQ75" s="23">
        <f>Nitrate!F75</f>
        <v>6.2457900000000002E-3</v>
      </c>
      <c r="CR75" s="23">
        <f>Nitrate!G75</f>
        <v>5.3050750000000001E-2</v>
      </c>
      <c r="CS75" s="23">
        <f>Nitrate!H75</f>
        <v>8.1111299999999994E-3</v>
      </c>
      <c r="CT75" s="23">
        <f>Nitrate!I75</f>
        <v>8.2976679999999997E-2</v>
      </c>
      <c r="CU75" s="23">
        <f>Nitrate!J75</f>
        <v>6.4424599999999997E-3</v>
      </c>
      <c r="CV75" s="23">
        <f>Nitrate!K75</f>
        <v>1.54692E-3</v>
      </c>
      <c r="CW75" s="23">
        <f>Nitrate!L75</f>
        <v>2.8405000000000001E-3</v>
      </c>
      <c r="CX75" s="23" t="str">
        <f>Nitrate!M75</f>
        <v/>
      </c>
      <c r="CY75" s="23">
        <f>Nitrate!N75</f>
        <v>3.2939529999999995E-2</v>
      </c>
      <c r="CZ75" s="23" t="str">
        <f>Nitrate!O75</f>
        <v/>
      </c>
      <c r="DA75" s="23" t="str">
        <f>Nitrate!P75</f>
        <v/>
      </c>
      <c r="DB75" s="23" t="str">
        <f>Nitrate!Q75</f>
        <v/>
      </c>
      <c r="DC75" s="2" t="str">
        <f>Phycocyanin!R75</f>
        <v/>
      </c>
      <c r="DD75" s="27" t="str">
        <f>Phycocyanin!$B75</f>
        <v/>
      </c>
      <c r="DE75" s="23" t="str">
        <f>Phycocyanin!C75</f>
        <v/>
      </c>
      <c r="DF75" s="23" t="str">
        <f>Phycocyanin!D75</f>
        <v/>
      </c>
      <c r="DG75" s="23" t="str">
        <f>Phycocyanin!E75</f>
        <v/>
      </c>
      <c r="DH75" s="23" t="str">
        <f>Phycocyanin!F75</f>
        <v/>
      </c>
      <c r="DI75" s="23" t="str">
        <f>Phycocyanin!G75</f>
        <v/>
      </c>
      <c r="DJ75" s="23" t="str">
        <f>Phycocyanin!H75</f>
        <v/>
      </c>
      <c r="DK75" s="23" t="str">
        <f>Phycocyanin!I75</f>
        <v/>
      </c>
      <c r="DL75" s="23" t="str">
        <f>Phycocyanin!J75</f>
        <v/>
      </c>
      <c r="DM75" s="23" t="str">
        <f>Phycocyanin!K75</f>
        <v/>
      </c>
      <c r="DN75" s="23" t="str">
        <f>Phycocyanin!L75</f>
        <v/>
      </c>
      <c r="DO75" s="23" t="str">
        <f>Phycocyanin!M75</f>
        <v/>
      </c>
      <c r="DP75" s="23" t="str">
        <f>Phycocyanin!N75</f>
        <v/>
      </c>
      <c r="DQ75" s="23" t="str">
        <f>Phycocyanin!O75</f>
        <v/>
      </c>
      <c r="DR75" s="23" t="str">
        <f>Phycocyanin!P75</f>
        <v/>
      </c>
      <c r="DS75" s="23" t="str">
        <f>Phycocyanin!Q75</f>
        <v/>
      </c>
      <c r="DT75" s="19" t="str">
        <f>TRIM(_xlfn.XLOOKUP(A75, '[1]Site_GPS-Coordinates'!$A:$A, '[1]Site_GPS-Coordinates'!$B:$B))</f>
        <v>40.34999308</v>
      </c>
      <c r="DU75" t="str">
        <f>TRIM(_xlfn.XLOOKUP(A75, '[1]Site_GPS-Coordinates'!$A:$A, '[1]Site_GPS-Coordinates'!$C:$C))</f>
        <v>-74.56090608</v>
      </c>
    </row>
    <row r="76" spans="1:125">
      <c r="A76" s="3" t="s">
        <v>79</v>
      </c>
      <c r="B76" t="s">
        <v>308</v>
      </c>
      <c r="C76" s="27" cm="1">
        <f t="array" ref="C76">IFERROR(MAX(_xlfn._xlws.FILTER([1]SURVEY123!$J:$J,[1]SURVEY123!$L:$L=A76)),"NA")</f>
        <v>45858.666666666664</v>
      </c>
      <c r="D76">
        <f t="shared" si="2"/>
        <v>5</v>
      </c>
      <c r="E76" t="str">
        <f>Temperature!T76</f>
        <v>Excellent</v>
      </c>
      <c r="F76">
        <f>Temperature!B76</f>
        <v>22</v>
      </c>
      <c r="G76" s="23" t="str">
        <f>Temperature!C76</f>
        <v/>
      </c>
      <c r="H76" s="23" t="str">
        <f>Temperature!D76</f>
        <v/>
      </c>
      <c r="I76" s="23" t="str">
        <f>Temperature!E76</f>
        <v/>
      </c>
      <c r="J76" s="23" t="str">
        <f>Temperature!F76</f>
        <v/>
      </c>
      <c r="K76" s="23" t="str">
        <f>Temperature!G76</f>
        <v/>
      </c>
      <c r="L76" s="23">
        <f>Temperature!H76</f>
        <v>20</v>
      </c>
      <c r="M76" s="23">
        <f>Temperature!I76</f>
        <v>24</v>
      </c>
      <c r="N76" s="23">
        <f>Temperature!J76</f>
        <v>21</v>
      </c>
      <c r="O76" s="23">
        <f>Temperature!K76</f>
        <v>23</v>
      </c>
      <c r="P76" s="23">
        <f>Temperature!L76</f>
        <v>22</v>
      </c>
      <c r="Q76" s="23" t="str">
        <f>Temperature!M76</f>
        <v/>
      </c>
      <c r="R76" s="23" t="str">
        <f>Temperature!N76</f>
        <v/>
      </c>
      <c r="S76" s="23" t="str">
        <f>Temperature!O76</f>
        <v/>
      </c>
      <c r="T76" s="23" t="str">
        <f>Temperature!P76</f>
        <v/>
      </c>
      <c r="U76" s="23" t="str">
        <f>Temperature!Q76</f>
        <v/>
      </c>
      <c r="V76" t="str">
        <f>'E. coli'!S76</f>
        <v>Poor</v>
      </c>
      <c r="W76" s="2">
        <f>'E. coli'!B76</f>
        <v>363.40795746316388</v>
      </c>
      <c r="X76" s="23" t="str">
        <f>'E. coli'!C76</f>
        <v/>
      </c>
      <c r="Y76" s="23" t="str">
        <f>'E. coli'!D76</f>
        <v/>
      </c>
      <c r="Z76" s="23" t="str">
        <f>'E. coli'!E76</f>
        <v/>
      </c>
      <c r="AA76" s="23" t="str">
        <f>'E. coli'!F76</f>
        <v/>
      </c>
      <c r="AB76" s="23" t="str">
        <f>'E. coli'!G76</f>
        <v/>
      </c>
      <c r="AC76" s="23">
        <f>'E. coli'!H76</f>
        <v>1413.6</v>
      </c>
      <c r="AD76" s="23">
        <f>'E. coli'!I76</f>
        <v>365.4</v>
      </c>
      <c r="AE76" s="23">
        <f>'E. coli'!J76</f>
        <v>1553.1</v>
      </c>
      <c r="AF76" s="23">
        <f>'E. coli'!K76</f>
        <v>20.399999999999999</v>
      </c>
      <c r="AG76" s="23">
        <f>'E. coli'!L76</f>
        <v>387.3</v>
      </c>
      <c r="AH76" s="23" t="str">
        <f>'E. coli'!M76</f>
        <v/>
      </c>
      <c r="AI76" s="23" t="str">
        <f>'E. coli'!N76</f>
        <v/>
      </c>
      <c r="AJ76" s="23" t="str">
        <f>'E. coli'!O76</f>
        <v/>
      </c>
      <c r="AK76" s="23" t="str">
        <f>'E. coli'!P76</f>
        <v/>
      </c>
      <c r="AL76" s="23" t="str">
        <f>'E. coli'!Q76</f>
        <v/>
      </c>
      <c r="AM76" t="str">
        <f>Turbidity!T76</f>
        <v>Good</v>
      </c>
      <c r="AN76" s="2">
        <f>Turbidity!B76</f>
        <v>12.683999999999999</v>
      </c>
      <c r="AO76" s="23" t="str">
        <f>Turbidity!C76</f>
        <v/>
      </c>
      <c r="AP76" s="23" t="str">
        <f>Turbidity!D76</f>
        <v/>
      </c>
      <c r="AQ76" s="23" t="str">
        <f>Turbidity!E76</f>
        <v/>
      </c>
      <c r="AR76" s="23" t="str">
        <f>Turbidity!F76</f>
        <v/>
      </c>
      <c r="AS76" s="23" t="str">
        <f>Turbidity!G76</f>
        <v/>
      </c>
      <c r="AT76" s="23">
        <f>Turbidity!H76</f>
        <v>13.1</v>
      </c>
      <c r="AU76" s="23">
        <f>Turbidity!I76</f>
        <v>17</v>
      </c>
      <c r="AV76" s="23">
        <f>Turbidity!J76</f>
        <v>11.7</v>
      </c>
      <c r="AW76" s="23">
        <f>Turbidity!K76</f>
        <v>7.52</v>
      </c>
      <c r="AX76" s="23">
        <f>Turbidity!L76</f>
        <v>14.1</v>
      </c>
      <c r="AY76" s="23" t="str">
        <f>Turbidity!M76</f>
        <v/>
      </c>
      <c r="AZ76" s="23" t="str">
        <f>Turbidity!N76</f>
        <v/>
      </c>
      <c r="BA76" s="23" t="str">
        <f>Turbidity!O76</f>
        <v/>
      </c>
      <c r="BB76" s="23" t="str">
        <f>Turbidity!P76</f>
        <v/>
      </c>
      <c r="BC76" s="23" t="str">
        <f>Turbidity!Q76</f>
        <v/>
      </c>
      <c r="BD76" t="str">
        <f>Chloride!T76</f>
        <v>Poor</v>
      </c>
      <c r="BE76" s="2">
        <f>Chloride!B76</f>
        <v>563.84566000000018</v>
      </c>
      <c r="BF76" s="23" t="str">
        <f>Chloride!C76</f>
        <v/>
      </c>
      <c r="BG76" s="23" t="str">
        <f>Chloride!D76</f>
        <v/>
      </c>
      <c r="BH76" s="23" t="str">
        <f>Chloride!E76</f>
        <v/>
      </c>
      <c r="BI76" s="23" t="str">
        <f>Chloride!F76</f>
        <v/>
      </c>
      <c r="BJ76" s="23" t="str">
        <f>Chloride!G76</f>
        <v/>
      </c>
      <c r="BK76" s="23">
        <f>Chloride!H76</f>
        <v>557.7509</v>
      </c>
      <c r="BL76" s="23">
        <f>Chloride!I76</f>
        <v>524.56479999999999</v>
      </c>
      <c r="BM76" s="23">
        <f>Chloride!J76</f>
        <v>529.39890000000003</v>
      </c>
      <c r="BN76" s="23">
        <f>Chloride!K76</f>
        <v>592.98569999999995</v>
      </c>
      <c r="BO76" s="23">
        <f>Chloride!L76</f>
        <v>614.52800000000002</v>
      </c>
      <c r="BP76" s="23" t="str">
        <f>Chloride!M76</f>
        <v/>
      </c>
      <c r="BQ76" s="23" t="str">
        <f>Chloride!N76</f>
        <v/>
      </c>
      <c r="BR76" s="23" t="str">
        <f>Chloride!O76</f>
        <v/>
      </c>
      <c r="BS76" s="23" t="str">
        <f>Chloride!P76</f>
        <v/>
      </c>
      <c r="BT76" s="23" t="str">
        <f>Chloride!Q76</f>
        <v/>
      </c>
      <c r="BU76" t="str">
        <f>Phosphate!T76</f>
        <v>Fair</v>
      </c>
      <c r="BV76" s="2">
        <f>Phosphate!B76</f>
        <v>7.8224000000000002E-2</v>
      </c>
      <c r="BW76" s="23" t="str">
        <f>Phosphate!C76</f>
        <v/>
      </c>
      <c r="BX76" s="23" t="str">
        <f>Phosphate!D76</f>
        <v/>
      </c>
      <c r="BY76" s="23" t="str">
        <f>Phosphate!E76</f>
        <v/>
      </c>
      <c r="BZ76" s="23" t="str">
        <f>Phosphate!F76</f>
        <v/>
      </c>
      <c r="CA76" s="23" t="str">
        <f>Phosphate!G76</f>
        <v/>
      </c>
      <c r="CB76" s="23">
        <f>Phosphate!H76</f>
        <v>5.3060000000000003E-2</v>
      </c>
      <c r="CC76" s="23">
        <f>Phosphate!I76</f>
        <v>9.7900000000000001E-2</v>
      </c>
      <c r="CD76" s="23">
        <f>Phosphate!J76</f>
        <v>0.11022</v>
      </c>
      <c r="CE76" s="23">
        <f>Phosphate!K76</f>
        <v>7.1470000000000006E-2</v>
      </c>
      <c r="CF76" s="23">
        <f>Phosphate!L76</f>
        <v>5.8470000000000001E-2</v>
      </c>
      <c r="CG76" s="23" t="str">
        <f>Phosphate!M76</f>
        <v/>
      </c>
      <c r="CH76" s="23" t="str">
        <f>Phosphate!N76</f>
        <v/>
      </c>
      <c r="CI76" s="23" t="str">
        <f>Phosphate!O76</f>
        <v/>
      </c>
      <c r="CJ76" s="23" t="str">
        <f>Phosphate!P76</f>
        <v/>
      </c>
      <c r="CK76" s="23" t="str">
        <f>Phosphate!Q76</f>
        <v/>
      </c>
      <c r="CL76" t="str">
        <f>Nitrate!T76</f>
        <v>Good</v>
      </c>
      <c r="CM76" s="2">
        <f>Nitrate!B76</f>
        <v>0.95566939399999984</v>
      </c>
      <c r="CN76" s="23" t="str">
        <f>Nitrate!C76</f>
        <v/>
      </c>
      <c r="CO76" s="23" t="str">
        <f>Nitrate!D76</f>
        <v/>
      </c>
      <c r="CP76" s="23" t="str">
        <f>Nitrate!E76</f>
        <v/>
      </c>
      <c r="CQ76" s="23" t="str">
        <f>Nitrate!F76</f>
        <v/>
      </c>
      <c r="CR76" s="23" t="str">
        <f>Nitrate!G76</f>
        <v/>
      </c>
      <c r="CS76" s="23">
        <f>Nitrate!H76</f>
        <v>0.68371774000000007</v>
      </c>
      <c r="CT76" s="23">
        <f>Nitrate!I76</f>
        <v>0.79773768000000012</v>
      </c>
      <c r="CU76" s="23">
        <f>Nitrate!J76</f>
        <v>0.63401448999999999</v>
      </c>
      <c r="CV76" s="23">
        <f>Nitrate!K76</f>
        <v>0.48106102000000006</v>
      </c>
      <c r="CW76" s="23">
        <f>Nitrate!L76</f>
        <v>2.1818160399999997</v>
      </c>
      <c r="CX76" s="23" t="str">
        <f>Nitrate!M76</f>
        <v/>
      </c>
      <c r="CY76" s="23" t="str">
        <f>Nitrate!N76</f>
        <v/>
      </c>
      <c r="CZ76" s="23" t="str">
        <f>Nitrate!O76</f>
        <v/>
      </c>
      <c r="DA76" s="23" t="str">
        <f>Nitrate!P76</f>
        <v/>
      </c>
      <c r="DB76" s="23" t="str">
        <f>Nitrate!Q76</f>
        <v/>
      </c>
      <c r="DC76" s="2" t="str">
        <f>Phycocyanin!R76</f>
        <v/>
      </c>
      <c r="DD76" s="27" t="str">
        <f>Phycocyanin!$B76</f>
        <v/>
      </c>
      <c r="DE76" s="23" t="str">
        <f>Phycocyanin!C76</f>
        <v/>
      </c>
      <c r="DF76" s="23" t="str">
        <f>Phycocyanin!D76</f>
        <v/>
      </c>
      <c r="DG76" s="23" t="str">
        <f>Phycocyanin!E76</f>
        <v/>
      </c>
      <c r="DH76" s="23" t="str">
        <f>Phycocyanin!F76</f>
        <v/>
      </c>
      <c r="DI76" s="23" t="str">
        <f>Phycocyanin!G76</f>
        <v/>
      </c>
      <c r="DJ76" s="23" t="str">
        <f>Phycocyanin!H76</f>
        <v/>
      </c>
      <c r="DK76" s="23" t="str">
        <f>Phycocyanin!I76</f>
        <v/>
      </c>
      <c r="DL76" s="23" t="str">
        <f>Phycocyanin!J76</f>
        <v/>
      </c>
      <c r="DM76" s="23" t="str">
        <f>Phycocyanin!K76</f>
        <v/>
      </c>
      <c r="DN76" s="23" t="str">
        <f>Phycocyanin!L76</f>
        <v/>
      </c>
      <c r="DO76" s="23" t="str">
        <f>Phycocyanin!M76</f>
        <v/>
      </c>
      <c r="DP76" s="23" t="str">
        <f>Phycocyanin!N76</f>
        <v/>
      </c>
      <c r="DQ76" s="23" t="str">
        <f>Phycocyanin!O76</f>
        <v/>
      </c>
      <c r="DR76" s="23" t="str">
        <f>Phycocyanin!P76</f>
        <v/>
      </c>
      <c r="DS76" s="23" t="str">
        <f>Phycocyanin!Q76</f>
        <v/>
      </c>
      <c r="DT76" s="19" t="str">
        <f>TRIM(_xlfn.XLOOKUP(A76, '[1]Site_GPS-Coordinates'!$A:$A, '[1]Site_GPS-Coordinates'!$B:$B))</f>
        <v>40.23206635</v>
      </c>
      <c r="DU76" t="str">
        <f>TRIM(_xlfn.XLOOKUP(A76, '[1]Site_GPS-Coordinates'!$A:$A, '[1]Site_GPS-Coordinates'!$C:$C))</f>
        <v>-74.46166422</v>
      </c>
    </row>
    <row r="77" spans="1:125">
      <c r="A77" s="3" t="s">
        <v>80</v>
      </c>
      <c r="B77" t="s">
        <v>308</v>
      </c>
      <c r="C77" s="27" cm="1">
        <f t="array" ref="C77">IFERROR(MAX(_xlfn._xlws.FILTER([1]SURVEY123!$J:$J,[1]SURVEY123!$L:$L=A77)),"NA")</f>
        <v>45837.666666666664</v>
      </c>
      <c r="D77">
        <f t="shared" si="2"/>
        <v>0</v>
      </c>
      <c r="E77" t="str">
        <f>Temperature!T77</f>
        <v>NA</v>
      </c>
      <c r="F77" t="str">
        <f>Temperature!B77</f>
        <v/>
      </c>
      <c r="G77" s="23" t="str">
        <f>Temperature!C77</f>
        <v/>
      </c>
      <c r="H77" s="23" t="str">
        <f>Temperature!D77</f>
        <v/>
      </c>
      <c r="I77" s="23" t="str">
        <f>Temperature!E77</f>
        <v/>
      </c>
      <c r="J77" s="23" t="str">
        <f>Temperature!F77</f>
        <v/>
      </c>
      <c r="K77" s="23" t="str">
        <f>Temperature!G77</f>
        <v/>
      </c>
      <c r="L77" s="23" t="str">
        <f>Temperature!H77</f>
        <v/>
      </c>
      <c r="M77" s="23" t="str">
        <f>Temperature!I77</f>
        <v/>
      </c>
      <c r="N77" s="23" t="str">
        <f>Temperature!J77</f>
        <v/>
      </c>
      <c r="O77" s="23" t="str">
        <f>Temperature!K77</f>
        <v/>
      </c>
      <c r="P77" s="23" t="str">
        <f>Temperature!L77</f>
        <v/>
      </c>
      <c r="Q77" s="23" t="str">
        <f>Temperature!M77</f>
        <v/>
      </c>
      <c r="R77" s="23" t="str">
        <f>Temperature!N77</f>
        <v/>
      </c>
      <c r="S77" s="23" t="str">
        <f>Temperature!O77</f>
        <v/>
      </c>
      <c r="T77" s="23" t="str">
        <f>Temperature!P77</f>
        <v/>
      </c>
      <c r="U77" s="23" t="str">
        <f>Temperature!Q77</f>
        <v/>
      </c>
      <c r="V77" t="str">
        <f>'E. coli'!S77</f>
        <v>NA</v>
      </c>
      <c r="W77" s="2" t="str">
        <f>'E. coli'!B77</f>
        <v/>
      </c>
      <c r="X77" s="23" t="str">
        <f>'E. coli'!C77</f>
        <v/>
      </c>
      <c r="Y77" s="23" t="str">
        <f>'E. coli'!D77</f>
        <v/>
      </c>
      <c r="Z77" s="23" t="str">
        <f>'E. coli'!E77</f>
        <v/>
      </c>
      <c r="AA77" s="23" t="str">
        <f>'E. coli'!F77</f>
        <v/>
      </c>
      <c r="AB77" s="23" t="str">
        <f>'E. coli'!G77</f>
        <v/>
      </c>
      <c r="AC77" s="23" t="str">
        <f>'E. coli'!H77</f>
        <v/>
      </c>
      <c r="AD77" s="23" t="str">
        <f>'E. coli'!I77</f>
        <v/>
      </c>
      <c r="AE77" s="23" t="str">
        <f>'E. coli'!J77</f>
        <v/>
      </c>
      <c r="AF77" s="23" t="str">
        <f>'E. coli'!K77</f>
        <v/>
      </c>
      <c r="AG77" s="23" t="str">
        <f>'E. coli'!L77</f>
        <v/>
      </c>
      <c r="AH77" s="23" t="str">
        <f>'E. coli'!M77</f>
        <v/>
      </c>
      <c r="AI77" s="23" t="str">
        <f>'E. coli'!N77</f>
        <v/>
      </c>
      <c r="AJ77" s="23" t="str">
        <f>'E. coli'!O77</f>
        <v/>
      </c>
      <c r="AK77" s="23" t="str">
        <f>'E. coli'!P77</f>
        <v/>
      </c>
      <c r="AL77" s="23" t="str">
        <f>'E. coli'!Q77</f>
        <v/>
      </c>
      <c r="AM77" t="str">
        <f>Turbidity!T77</f>
        <v>NA</v>
      </c>
      <c r="AN77" s="2" t="str">
        <f>Turbidity!B77</f>
        <v/>
      </c>
      <c r="AO77" s="23" t="str">
        <f>Turbidity!C77</f>
        <v/>
      </c>
      <c r="AP77" s="23" t="str">
        <f>Turbidity!D77</f>
        <v/>
      </c>
      <c r="AQ77" s="23" t="str">
        <f>Turbidity!E77</f>
        <v/>
      </c>
      <c r="AR77" s="23" t="str">
        <f>Turbidity!F77</f>
        <v/>
      </c>
      <c r="AS77" s="23" t="str">
        <f>Turbidity!G77</f>
        <v/>
      </c>
      <c r="AT77" s="23" t="str">
        <f>Turbidity!H77</f>
        <v/>
      </c>
      <c r="AU77" s="23" t="str">
        <f>Turbidity!I77</f>
        <v/>
      </c>
      <c r="AV77" s="23" t="str">
        <f>Turbidity!J77</f>
        <v/>
      </c>
      <c r="AW77" s="23" t="str">
        <f>Turbidity!K77</f>
        <v/>
      </c>
      <c r="AX77" s="23" t="str">
        <f>Turbidity!L77</f>
        <v/>
      </c>
      <c r="AY77" s="23" t="str">
        <f>Turbidity!M77</f>
        <v/>
      </c>
      <c r="AZ77" s="23" t="str">
        <f>Turbidity!N77</f>
        <v/>
      </c>
      <c r="BA77" s="23" t="str">
        <f>Turbidity!O77</f>
        <v/>
      </c>
      <c r="BB77" s="23" t="str">
        <f>Turbidity!P77</f>
        <v/>
      </c>
      <c r="BC77" s="23" t="str">
        <f>Turbidity!Q77</f>
        <v/>
      </c>
      <c r="BD77" t="str">
        <f>Chloride!T77</f>
        <v>NA</v>
      </c>
      <c r="BE77" s="2" t="str">
        <f>Chloride!B77</f>
        <v/>
      </c>
      <c r="BF77" s="23" t="str">
        <f>Chloride!C77</f>
        <v/>
      </c>
      <c r="BG77" s="23" t="str">
        <f>Chloride!D77</f>
        <v/>
      </c>
      <c r="BH77" s="23" t="str">
        <f>Chloride!E77</f>
        <v/>
      </c>
      <c r="BI77" s="23" t="str">
        <f>Chloride!F77</f>
        <v/>
      </c>
      <c r="BJ77" s="23" t="str">
        <f>Chloride!G77</f>
        <v/>
      </c>
      <c r="BK77" s="23" t="str">
        <f>Chloride!H77</f>
        <v/>
      </c>
      <c r="BL77" s="23" t="str">
        <f>Chloride!I77</f>
        <v/>
      </c>
      <c r="BM77" s="23" t="str">
        <f>Chloride!J77</f>
        <v/>
      </c>
      <c r="BN77" s="23" t="str">
        <f>Chloride!K77</f>
        <v/>
      </c>
      <c r="BO77" s="23" t="str">
        <f>Chloride!L77</f>
        <v/>
      </c>
      <c r="BP77" s="23" t="str">
        <f>Chloride!M77</f>
        <v/>
      </c>
      <c r="BQ77" s="23" t="str">
        <f>Chloride!N77</f>
        <v/>
      </c>
      <c r="BR77" s="23" t="str">
        <f>Chloride!O77</f>
        <v/>
      </c>
      <c r="BS77" s="23" t="str">
        <f>Chloride!P77</f>
        <v/>
      </c>
      <c r="BT77" s="23" t="str">
        <f>Chloride!Q77</f>
        <v/>
      </c>
      <c r="BU77" t="str">
        <f>Phosphate!T77</f>
        <v>NA</v>
      </c>
      <c r="BV77" s="2" t="str">
        <f>Phosphate!B77</f>
        <v/>
      </c>
      <c r="BW77" s="23" t="str">
        <f>Phosphate!C77</f>
        <v/>
      </c>
      <c r="BX77" s="23" t="str">
        <f>Phosphate!D77</f>
        <v/>
      </c>
      <c r="BY77" s="23" t="str">
        <f>Phosphate!E77</f>
        <v/>
      </c>
      <c r="BZ77" s="23" t="str">
        <f>Phosphate!F77</f>
        <v/>
      </c>
      <c r="CA77" s="23" t="str">
        <f>Phosphate!G77</f>
        <v/>
      </c>
      <c r="CB77" s="23" t="str">
        <f>Phosphate!H77</f>
        <v/>
      </c>
      <c r="CC77" s="23" t="str">
        <f>Phosphate!I77</f>
        <v/>
      </c>
      <c r="CD77" s="23" t="str">
        <f>Phosphate!J77</f>
        <v/>
      </c>
      <c r="CE77" s="23" t="str">
        <f>Phosphate!K77</f>
        <v/>
      </c>
      <c r="CF77" s="23" t="str">
        <f>Phosphate!L77</f>
        <v/>
      </c>
      <c r="CG77" s="23" t="str">
        <f>Phosphate!M77</f>
        <v/>
      </c>
      <c r="CH77" s="23" t="str">
        <f>Phosphate!N77</f>
        <v/>
      </c>
      <c r="CI77" s="23" t="str">
        <f>Phosphate!O77</f>
        <v/>
      </c>
      <c r="CJ77" s="23" t="str">
        <f>Phosphate!P77</f>
        <v/>
      </c>
      <c r="CK77" s="23" t="str">
        <f>Phosphate!Q77</f>
        <v/>
      </c>
      <c r="CL77" t="str">
        <f>Nitrate!T77</f>
        <v>NA</v>
      </c>
      <c r="CM77" s="2" t="str">
        <f>Nitrate!B77</f>
        <v/>
      </c>
      <c r="CN77" s="23" t="str">
        <f>Nitrate!C77</f>
        <v/>
      </c>
      <c r="CO77" s="23" t="str">
        <f>Nitrate!D77</f>
        <v/>
      </c>
      <c r="CP77" s="23" t="str">
        <f>Nitrate!E77</f>
        <v/>
      </c>
      <c r="CQ77" s="23" t="str">
        <f>Nitrate!F77</f>
        <v/>
      </c>
      <c r="CR77" s="23" t="str">
        <f>Nitrate!G77</f>
        <v/>
      </c>
      <c r="CS77" s="23" t="str">
        <f>Nitrate!H77</f>
        <v/>
      </c>
      <c r="CT77" s="23" t="str">
        <f>Nitrate!I77</f>
        <v/>
      </c>
      <c r="CU77" s="23" t="str">
        <f>Nitrate!J77</f>
        <v/>
      </c>
      <c r="CV77" s="23" t="str">
        <f>Nitrate!K77</f>
        <v/>
      </c>
      <c r="CW77" s="23" t="str">
        <f>Nitrate!L77</f>
        <v/>
      </c>
      <c r="CX77" s="23" t="str">
        <f>Nitrate!M77</f>
        <v/>
      </c>
      <c r="CY77" s="23" t="str">
        <f>Nitrate!N77</f>
        <v/>
      </c>
      <c r="CZ77" s="23" t="str">
        <f>Nitrate!O77</f>
        <v/>
      </c>
      <c r="DA77" s="23" t="str">
        <f>Nitrate!P77</f>
        <v/>
      </c>
      <c r="DB77" s="23" t="str">
        <f>Nitrate!Q77</f>
        <v/>
      </c>
      <c r="DC77" s="2" t="str">
        <f>Phycocyanin!R77</f>
        <v/>
      </c>
      <c r="DD77" s="27" t="str">
        <f>Phycocyanin!$B77</f>
        <v/>
      </c>
      <c r="DE77" s="23" t="str">
        <f>Phycocyanin!C77</f>
        <v/>
      </c>
      <c r="DF77" s="23" t="str">
        <f>Phycocyanin!D77</f>
        <v/>
      </c>
      <c r="DG77" s="23" t="str">
        <f>Phycocyanin!E77</f>
        <v/>
      </c>
      <c r="DH77" s="23" t="str">
        <f>Phycocyanin!F77</f>
        <v/>
      </c>
      <c r="DI77" s="23" t="str">
        <f>Phycocyanin!G77</f>
        <v/>
      </c>
      <c r="DJ77" s="23" t="str">
        <f>Phycocyanin!H77</f>
        <v/>
      </c>
      <c r="DK77" s="23" t="str">
        <f>Phycocyanin!I77</f>
        <v/>
      </c>
      <c r="DL77" s="23" t="str">
        <f>Phycocyanin!J77</f>
        <v/>
      </c>
      <c r="DM77" s="23" t="str">
        <f>Phycocyanin!K77</f>
        <v/>
      </c>
      <c r="DN77" s="23" t="str">
        <f>Phycocyanin!L77</f>
        <v/>
      </c>
      <c r="DO77" s="23" t="str">
        <f>Phycocyanin!M77</f>
        <v/>
      </c>
      <c r="DP77" s="23" t="str">
        <f>Phycocyanin!N77</f>
        <v/>
      </c>
      <c r="DQ77" s="23" t="str">
        <f>Phycocyanin!O77</f>
        <v/>
      </c>
      <c r="DR77" s="23" t="str">
        <f>Phycocyanin!P77</f>
        <v/>
      </c>
      <c r="DS77" s="23" t="str">
        <f>Phycocyanin!Q77</f>
        <v/>
      </c>
      <c r="DT77" s="19" t="str">
        <f>TRIM(_xlfn.XLOOKUP(A77, '[1]Site_GPS-Coordinates'!$A:$A, '[1]Site_GPS-Coordinates'!$B:$B))</f>
        <v>40.28306229</v>
      </c>
      <c r="DU77" t="str">
        <f>TRIM(_xlfn.XLOOKUP(A77, '[1]Site_GPS-Coordinates'!$A:$A, '[1]Site_GPS-Coordinates'!$C:$C))</f>
        <v>-74.5369364</v>
      </c>
    </row>
    <row r="78" spans="1:125">
      <c r="A78" s="3" t="s">
        <v>81</v>
      </c>
      <c r="B78" t="s">
        <v>308</v>
      </c>
      <c r="C78" s="27" cm="1">
        <f t="array" ref="C78">IFERROR(MAX(_xlfn._xlws.FILTER([1]SURVEY123!$J:$J,[1]SURVEY123!$L:$L=A78)),"NA")</f>
        <v>45872.666666666664</v>
      </c>
      <c r="D78">
        <f t="shared" si="2"/>
        <v>12</v>
      </c>
      <c r="E78" t="str">
        <f>Temperature!T78</f>
        <v>Excellent</v>
      </c>
      <c r="F78">
        <f>Temperature!B78</f>
        <v>22.083333333333332</v>
      </c>
      <c r="G78" s="23">
        <f>Temperature!C78</f>
        <v>18</v>
      </c>
      <c r="H78" s="23">
        <f>Temperature!D78</f>
        <v>15</v>
      </c>
      <c r="I78" s="23">
        <f>Temperature!E78</f>
        <v>18</v>
      </c>
      <c r="J78" s="23">
        <f>Temperature!F78</f>
        <v>21</v>
      </c>
      <c r="K78" s="23">
        <f>Temperature!G78</f>
        <v>20</v>
      </c>
      <c r="L78" s="23">
        <f>Temperature!H78</f>
        <v>25</v>
      </c>
      <c r="M78" s="23">
        <f>Temperature!I78</f>
        <v>25</v>
      </c>
      <c r="N78" s="23">
        <f>Temperature!J78</f>
        <v>25</v>
      </c>
      <c r="O78" s="23">
        <f>Temperature!K78</f>
        <v>24</v>
      </c>
      <c r="P78" s="23">
        <f>Temperature!L78</f>
        <v>24</v>
      </c>
      <c r="Q78" s="23">
        <f>Temperature!M78</f>
        <v>26</v>
      </c>
      <c r="R78" s="23">
        <f>Temperature!N78</f>
        <v>24</v>
      </c>
      <c r="S78" s="23" t="str">
        <f>Temperature!O78</f>
        <v/>
      </c>
      <c r="T78" s="23" t="str">
        <f>Temperature!P78</f>
        <v/>
      </c>
      <c r="U78" s="23" t="str">
        <f>Temperature!Q78</f>
        <v/>
      </c>
      <c r="V78" t="str">
        <f>'E. coli'!S78</f>
        <v>Good</v>
      </c>
      <c r="W78" s="2">
        <f>'E. coli'!B78</f>
        <v>124.42553775304577</v>
      </c>
      <c r="X78" s="23" t="str">
        <f>'E. coli'!C78</f>
        <v/>
      </c>
      <c r="Y78" s="23">
        <f>'E. coli'!D78</f>
        <v>22.3</v>
      </c>
      <c r="Z78" s="23">
        <f>'E. coli'!E78</f>
        <v>235.9</v>
      </c>
      <c r="AA78" s="23">
        <f>'E. coli'!F78</f>
        <v>76.7</v>
      </c>
      <c r="AB78" s="23">
        <f>'E. coli'!G78</f>
        <v>488.4</v>
      </c>
      <c r="AC78" s="23">
        <f>'E. coli'!H78</f>
        <v>111.2</v>
      </c>
      <c r="AD78" s="23">
        <f>'E. coli'!I78</f>
        <v>83.6</v>
      </c>
      <c r="AE78" s="23">
        <f>'E. coli'!J78</f>
        <v>52.8</v>
      </c>
      <c r="AF78" s="23">
        <f>'E. coli'!K78</f>
        <v>41.4</v>
      </c>
      <c r="AG78" s="23">
        <f>'E. coli'!L78</f>
        <v>1986.3</v>
      </c>
      <c r="AH78" s="23">
        <f>'E. coli'!M78</f>
        <v>517.20000000000005</v>
      </c>
      <c r="AI78" s="23">
        <f>'E. coli'!N78</f>
        <v>26.9</v>
      </c>
      <c r="AJ78" s="23" t="str">
        <f>'E. coli'!O78</f>
        <v/>
      </c>
      <c r="AK78" s="23" t="str">
        <f>'E. coli'!P78</f>
        <v/>
      </c>
      <c r="AL78" s="23" t="str">
        <f>'E. coli'!Q78</f>
        <v/>
      </c>
      <c r="AM78" t="str">
        <f>Turbidity!T78</f>
        <v>Excellent</v>
      </c>
      <c r="AN78" s="2">
        <f>Turbidity!B78</f>
        <v>3.4433333333333334</v>
      </c>
      <c r="AO78" s="23">
        <f>Turbidity!C78</f>
        <v>4.04</v>
      </c>
      <c r="AP78" s="23">
        <f>Turbidity!D78</f>
        <v>5.93</v>
      </c>
      <c r="AQ78" s="23">
        <f>Turbidity!E78</f>
        <v>3.95</v>
      </c>
      <c r="AR78" s="23">
        <f>Turbidity!F78</f>
        <v>1.98</v>
      </c>
      <c r="AS78" s="23">
        <f>Turbidity!G78</f>
        <v>3.02</v>
      </c>
      <c r="AT78" s="23">
        <f>Turbidity!H78</f>
        <v>3.05</v>
      </c>
      <c r="AU78" s="23">
        <f>Turbidity!I78</f>
        <v>2.19</v>
      </c>
      <c r="AV78" s="23">
        <f>Turbidity!J78</f>
        <v>4.95</v>
      </c>
      <c r="AW78" s="23">
        <f>Turbidity!K78</f>
        <v>1.94</v>
      </c>
      <c r="AX78" s="23">
        <f>Turbidity!L78</f>
        <v>2.66</v>
      </c>
      <c r="AY78" s="23">
        <f>Turbidity!M78</f>
        <v>3.43</v>
      </c>
      <c r="AZ78" s="23">
        <f>Turbidity!N78</f>
        <v>4.18</v>
      </c>
      <c r="BA78" s="23" t="str">
        <f>Turbidity!O78</f>
        <v/>
      </c>
      <c r="BB78" s="23" t="str">
        <f>Turbidity!P78</f>
        <v/>
      </c>
      <c r="BC78" s="23" t="str">
        <f>Turbidity!Q78</f>
        <v/>
      </c>
      <c r="BD78" t="str">
        <f>Chloride!T78</f>
        <v>Poor</v>
      </c>
      <c r="BE78" s="2">
        <f>Chloride!B78</f>
        <v>839.76705833333324</v>
      </c>
      <c r="BF78" s="23">
        <f>Chloride!C78</f>
        <v>877.20460000000003</v>
      </c>
      <c r="BG78" s="23">
        <f>Chloride!D78</f>
        <v>934.85159999999996</v>
      </c>
      <c r="BH78" s="23">
        <f>Chloride!E78</f>
        <v>883.25040000000001</v>
      </c>
      <c r="BI78" s="23">
        <f>Chloride!F78</f>
        <v>929.64</v>
      </c>
      <c r="BJ78" s="23">
        <f>Chloride!G78</f>
        <v>835.16700000000003</v>
      </c>
      <c r="BK78" s="23">
        <f>Chloride!H78</f>
        <v>747.77200000000005</v>
      </c>
      <c r="BL78" s="23">
        <f>Chloride!I78</f>
        <v>829.60299999999995</v>
      </c>
      <c r="BM78" s="23">
        <f>Chloride!J78</f>
        <v>849.61850000000004</v>
      </c>
      <c r="BN78" s="23">
        <f>Chloride!K78</f>
        <v>804.57140000000004</v>
      </c>
      <c r="BO78" s="23">
        <f>Chloride!L78</f>
        <v>805.96230000000003</v>
      </c>
      <c r="BP78" s="23">
        <f>Chloride!M78</f>
        <v>771.74540000000002</v>
      </c>
      <c r="BQ78" s="23">
        <f>Chloride!N78</f>
        <v>807.81849999999997</v>
      </c>
      <c r="BR78" s="23" t="str">
        <f>Chloride!O78</f>
        <v/>
      </c>
      <c r="BS78" s="23" t="str">
        <f>Chloride!P78</f>
        <v/>
      </c>
      <c r="BT78" s="23" t="str">
        <f>Chloride!Q78</f>
        <v/>
      </c>
      <c r="BU78" t="str">
        <f>Phosphate!T78</f>
        <v>Fair</v>
      </c>
      <c r="BV78" s="2">
        <f>Phosphate!B78</f>
        <v>4.8766666666666673E-2</v>
      </c>
      <c r="BW78" s="23">
        <f>Phosphate!C78</f>
        <v>8.6989999999999998E-2</v>
      </c>
      <c r="BX78" s="23">
        <f>Phosphate!D78</f>
        <v>5.6180000000000001E-2</v>
      </c>
      <c r="BY78" s="23">
        <f>Phosphate!E78</f>
        <v>5.7259999999999998E-2</v>
      </c>
      <c r="BZ78" s="23">
        <f>Phosphate!F78</f>
        <v>9.7599999999999996E-3</v>
      </c>
      <c r="CA78" s="23">
        <f>Phosphate!G78</f>
        <v>6.3420000000000004E-2</v>
      </c>
      <c r="CB78" s="23">
        <f>Phosphate!H78</f>
        <v>1.3169999999999999E-2</v>
      </c>
      <c r="CC78" s="23">
        <f>Phosphate!I78</f>
        <v>0.11294</v>
      </c>
      <c r="CD78" s="23">
        <f>Phosphate!J78</f>
        <v>1.6449999999999999E-2</v>
      </c>
      <c r="CE78" s="23">
        <f>Phosphate!K78</f>
        <v>2.639E-2</v>
      </c>
      <c r="CF78" s="23">
        <f>Phosphate!L78</f>
        <v>1.558E-2</v>
      </c>
      <c r="CG78" s="23">
        <f>Phosphate!M78</f>
        <v>9.3520000000000006E-2</v>
      </c>
      <c r="CH78" s="23">
        <f>Phosphate!N78</f>
        <v>3.354E-2</v>
      </c>
      <c r="CI78" s="23" t="str">
        <f>Phosphate!O78</f>
        <v/>
      </c>
      <c r="CJ78" s="23" t="str">
        <f>Phosphate!P78</f>
        <v/>
      </c>
      <c r="CK78" s="23" t="str">
        <f>Phosphate!Q78</f>
        <v/>
      </c>
      <c r="CL78" t="str">
        <f>Nitrate!T78</f>
        <v>Excellent</v>
      </c>
      <c r="CM78" s="2">
        <f>Nitrate!B78</f>
        <v>0.61636019333333325</v>
      </c>
      <c r="CN78" s="23">
        <f>Nitrate!C78</f>
        <v>0.8081052299999999</v>
      </c>
      <c r="CO78" s="23">
        <f>Nitrate!D78</f>
        <v>0.89568667999999996</v>
      </c>
      <c r="CP78" s="23">
        <f>Nitrate!E78</f>
        <v>0.96463524999999994</v>
      </c>
      <c r="CQ78" s="23">
        <f>Nitrate!F78</f>
        <v>0.69993247999999997</v>
      </c>
      <c r="CR78" s="23">
        <f>Nitrate!G78</f>
        <v>0.48937638</v>
      </c>
      <c r="CS78" s="23">
        <f>Nitrate!H78</f>
        <v>0.72117187999999999</v>
      </c>
      <c r="CT78" s="23">
        <f>Nitrate!I78</f>
        <v>0.59394068999999994</v>
      </c>
      <c r="CU78" s="23">
        <f>Nitrate!J78</f>
        <v>0.41187624</v>
      </c>
      <c r="CV78" s="23">
        <f>Nitrate!K78</f>
        <v>0.46765395999999998</v>
      </c>
      <c r="CW78" s="23">
        <f>Nitrate!L78</f>
        <v>0.44471524000000001</v>
      </c>
      <c r="CX78" s="23">
        <f>Nitrate!M78</f>
        <v>0.39262540000000001</v>
      </c>
      <c r="CY78" s="23">
        <f>Nitrate!N78</f>
        <v>0.50660288999999992</v>
      </c>
      <c r="CZ78" s="23" t="str">
        <f>Nitrate!O78</f>
        <v/>
      </c>
      <c r="DA78" s="23" t="str">
        <f>Nitrate!P78</f>
        <v/>
      </c>
      <c r="DB78" s="23" t="str">
        <f>Nitrate!Q78</f>
        <v/>
      </c>
      <c r="DC78" s="2" t="str">
        <f>Phycocyanin!R78</f>
        <v/>
      </c>
      <c r="DD78" s="27" t="str">
        <f>Phycocyanin!$B78</f>
        <v/>
      </c>
      <c r="DE78" s="23" t="str">
        <f>Phycocyanin!C78</f>
        <v/>
      </c>
      <c r="DF78" s="23" t="str">
        <f>Phycocyanin!D78</f>
        <v/>
      </c>
      <c r="DG78" s="23" t="str">
        <f>Phycocyanin!E78</f>
        <v/>
      </c>
      <c r="DH78" s="23" t="str">
        <f>Phycocyanin!F78</f>
        <v/>
      </c>
      <c r="DI78" s="23" t="str">
        <f>Phycocyanin!G78</f>
        <v/>
      </c>
      <c r="DJ78" s="23" t="str">
        <f>Phycocyanin!H78</f>
        <v/>
      </c>
      <c r="DK78" s="23" t="str">
        <f>Phycocyanin!I78</f>
        <v/>
      </c>
      <c r="DL78" s="23" t="str">
        <f>Phycocyanin!J78</f>
        <v/>
      </c>
      <c r="DM78" s="23" t="str">
        <f>Phycocyanin!K78</f>
        <v/>
      </c>
      <c r="DN78" s="23" t="str">
        <f>Phycocyanin!L78</f>
        <v/>
      </c>
      <c r="DO78" s="23" t="str">
        <f>Phycocyanin!M78</f>
        <v/>
      </c>
      <c r="DP78" s="23" t="str">
        <f>Phycocyanin!N78</f>
        <v/>
      </c>
      <c r="DQ78" s="23" t="str">
        <f>Phycocyanin!O78</f>
        <v/>
      </c>
      <c r="DR78" s="23" t="str">
        <f>Phycocyanin!P78</f>
        <v/>
      </c>
      <c r="DS78" s="23" t="str">
        <f>Phycocyanin!Q78</f>
        <v/>
      </c>
      <c r="DT78" s="19" t="str">
        <f>TRIM(_xlfn.XLOOKUP(A78, '[1]Site_GPS-Coordinates'!$A:$A, '[1]Site_GPS-Coordinates'!$B:$B))</f>
        <v>40.27351</v>
      </c>
      <c r="DU78" t="str">
        <f>TRIM(_xlfn.XLOOKUP(A78, '[1]Site_GPS-Coordinates'!$A:$A, '[1]Site_GPS-Coordinates'!$C:$C))</f>
        <v>-74.52587</v>
      </c>
    </row>
    <row r="79" spans="1:125">
      <c r="A79" s="3" t="s">
        <v>82</v>
      </c>
      <c r="B79" t="s">
        <v>309</v>
      </c>
      <c r="C79" s="27" cm="1">
        <f t="array" ref="C79">IFERROR(MAX(_xlfn._xlws.FILTER([1]SURVEY123!$J:$J,[1]SURVEY123!$L:$L=A79)),"NA")</f>
        <v>45872.666666666664</v>
      </c>
      <c r="D79">
        <f t="shared" si="2"/>
        <v>7</v>
      </c>
      <c r="E79" t="str">
        <f>Temperature!T79</f>
        <v>Excellent</v>
      </c>
      <c r="F79">
        <f>Temperature!B79</f>
        <v>16.285714285714285</v>
      </c>
      <c r="G79" s="23">
        <f>Temperature!C79</f>
        <v>15</v>
      </c>
      <c r="H79" s="23">
        <f>Temperature!D79</f>
        <v>12</v>
      </c>
      <c r="I79" s="23">
        <f>Temperature!E79</f>
        <v>13</v>
      </c>
      <c r="J79" s="23">
        <f>Temperature!F79</f>
        <v>18</v>
      </c>
      <c r="K79" s="23">
        <f>Temperature!G79</f>
        <v>17</v>
      </c>
      <c r="L79" s="23" t="str">
        <f>Temperature!H79</f>
        <v/>
      </c>
      <c r="M79" s="23" t="str">
        <f>Temperature!I79</f>
        <v/>
      </c>
      <c r="N79" s="23" t="str">
        <f>Temperature!J79</f>
        <v/>
      </c>
      <c r="O79" s="23" t="str">
        <f>Temperature!K79</f>
        <v/>
      </c>
      <c r="P79" s="23" t="str">
        <f>Temperature!L79</f>
        <v/>
      </c>
      <c r="Q79" s="23">
        <f>Temperature!M79</f>
        <v>20</v>
      </c>
      <c r="R79" s="23">
        <f>Temperature!N79</f>
        <v>19</v>
      </c>
      <c r="S79" s="23" t="str">
        <f>Temperature!O79</f>
        <v/>
      </c>
      <c r="T79" s="23" t="str">
        <f>Temperature!P79</f>
        <v/>
      </c>
      <c r="U79" s="23" t="str">
        <f>Temperature!Q79</f>
        <v/>
      </c>
      <c r="V79" t="str">
        <f>'E. coli'!S79</f>
        <v>Poor</v>
      </c>
      <c r="W79" s="2">
        <f>'E. coli'!B79</f>
        <v>198.14946361331593</v>
      </c>
      <c r="X79" s="23">
        <f>'E. coli'!C79</f>
        <v>261.3</v>
      </c>
      <c r="Y79" s="23">
        <f>'E. coli'!D79</f>
        <v>137.6</v>
      </c>
      <c r="Z79" s="23">
        <f>'E. coli'!E79</f>
        <v>547.5</v>
      </c>
      <c r="AA79" s="23">
        <f>'E. coli'!F79</f>
        <v>79.400000000000006</v>
      </c>
      <c r="AB79" s="23">
        <f>'E. coli'!G79</f>
        <v>142.1</v>
      </c>
      <c r="AC79" s="23" t="str">
        <f>'E. coli'!H79</f>
        <v/>
      </c>
      <c r="AD79" s="23" t="str">
        <f>'E. coli'!I79</f>
        <v/>
      </c>
      <c r="AE79" s="23" t="str">
        <f>'E. coli'!J79</f>
        <v/>
      </c>
      <c r="AF79" s="23" t="str">
        <f>'E. coli'!K79</f>
        <v/>
      </c>
      <c r="AG79" s="23" t="str">
        <f>'E. coli'!L79</f>
        <v/>
      </c>
      <c r="AH79" s="23">
        <f>'E. coli'!M79</f>
        <v>2500</v>
      </c>
      <c r="AI79" s="23">
        <f>'E. coli'!N79</f>
        <v>21.6</v>
      </c>
      <c r="AJ79" s="23" t="str">
        <f>'E. coli'!O79</f>
        <v/>
      </c>
      <c r="AK79" s="23" t="str">
        <f>'E. coli'!P79</f>
        <v/>
      </c>
      <c r="AL79" s="23" t="str">
        <f>'E. coli'!Q79</f>
        <v/>
      </c>
      <c r="AM79" t="str">
        <f>Turbidity!T79</f>
        <v>Excellent</v>
      </c>
      <c r="AN79" s="2">
        <f>Turbidity!B79</f>
        <v>2.7214285714285715</v>
      </c>
      <c r="AO79" s="23">
        <f>Turbidity!C79</f>
        <v>2.2400000000000002</v>
      </c>
      <c r="AP79" s="23">
        <f>Turbidity!D79</f>
        <v>1.49</v>
      </c>
      <c r="AQ79" s="23">
        <f>Turbidity!E79</f>
        <v>3.52</v>
      </c>
      <c r="AR79" s="23">
        <f>Turbidity!F79</f>
        <v>0.84</v>
      </c>
      <c r="AS79" s="23">
        <f>Turbidity!G79</f>
        <v>1.31</v>
      </c>
      <c r="AT79" s="23" t="str">
        <f>Turbidity!H79</f>
        <v/>
      </c>
      <c r="AU79" s="23" t="str">
        <f>Turbidity!I79</f>
        <v/>
      </c>
      <c r="AV79" s="23" t="str">
        <f>Turbidity!J79</f>
        <v/>
      </c>
      <c r="AW79" s="23" t="str">
        <f>Turbidity!K79</f>
        <v/>
      </c>
      <c r="AX79" s="23" t="str">
        <f>Turbidity!L79</f>
        <v/>
      </c>
      <c r="AY79" s="23">
        <f>Turbidity!M79</f>
        <v>9.1999999999999993</v>
      </c>
      <c r="AZ79" s="23">
        <f>Turbidity!N79</f>
        <v>0.45</v>
      </c>
      <c r="BA79" s="23" t="str">
        <f>Turbidity!O79</f>
        <v/>
      </c>
      <c r="BB79" s="23" t="str">
        <f>Turbidity!P79</f>
        <v/>
      </c>
      <c r="BC79" s="23" t="str">
        <f>Turbidity!Q79</f>
        <v/>
      </c>
      <c r="BD79" t="str">
        <f>Chloride!T79</f>
        <v>Good</v>
      </c>
      <c r="BE79" s="2">
        <f>Chloride!B79</f>
        <v>155.12654142857144</v>
      </c>
      <c r="BF79" s="23">
        <f>Chloride!C79</f>
        <v>125.0394</v>
      </c>
      <c r="BG79" s="23">
        <f>Chloride!D79</f>
        <v>133.2843</v>
      </c>
      <c r="BH79" s="23">
        <f>Chloride!E79</f>
        <v>99.933589999999995</v>
      </c>
      <c r="BI79" s="23">
        <f>Chloride!F79</f>
        <v>151.40969999999999</v>
      </c>
      <c r="BJ79" s="23">
        <f>Chloride!G79</f>
        <v>129.43029999999999</v>
      </c>
      <c r="BK79" s="23" t="str">
        <f>Chloride!H79</f>
        <v/>
      </c>
      <c r="BL79" s="23" t="str">
        <f>Chloride!I79</f>
        <v/>
      </c>
      <c r="BM79" s="23" t="str">
        <f>Chloride!J79</f>
        <v/>
      </c>
      <c r="BN79" s="23" t="str">
        <f>Chloride!K79</f>
        <v/>
      </c>
      <c r="BO79" s="23" t="str">
        <f>Chloride!L79</f>
        <v/>
      </c>
      <c r="BP79" s="23">
        <f>Chloride!M79</f>
        <v>272.36750000000001</v>
      </c>
      <c r="BQ79" s="23">
        <f>Chloride!N79</f>
        <v>174.42099999999999</v>
      </c>
      <c r="BR79" s="23" t="str">
        <f>Chloride!O79</f>
        <v/>
      </c>
      <c r="BS79" s="23" t="str">
        <f>Chloride!P79</f>
        <v/>
      </c>
      <c r="BT79" s="23" t="str">
        <f>Chloride!Q79</f>
        <v/>
      </c>
      <c r="BU79" t="str">
        <f>Phosphate!T79</f>
        <v>Fair</v>
      </c>
      <c r="BV79" s="2">
        <f>Phosphate!B79</f>
        <v>6.7000000000000004E-2</v>
      </c>
      <c r="BW79" s="23">
        <f>Phosphate!C79</f>
        <v>0.10043000000000001</v>
      </c>
      <c r="BX79" s="23">
        <f>Phosphate!D79</f>
        <v>5.0250000000000003E-2</v>
      </c>
      <c r="BY79" s="23">
        <f>Phosphate!E79</f>
        <v>1.4919999999999999E-2</v>
      </c>
      <c r="BZ79" s="23">
        <f>Phosphate!F79</f>
        <v>1.189E-2</v>
      </c>
      <c r="CA79" s="23">
        <f>Phosphate!G79</f>
        <v>6.583E-2</v>
      </c>
      <c r="CB79" s="23" t="str">
        <f>Phosphate!H79</f>
        <v/>
      </c>
      <c r="CC79" s="23" t="str">
        <f>Phosphate!I79</f>
        <v/>
      </c>
      <c r="CD79" s="23" t="str">
        <f>Phosphate!J79</f>
        <v/>
      </c>
      <c r="CE79" s="23" t="str">
        <f>Phosphate!K79</f>
        <v/>
      </c>
      <c r="CF79" s="23" t="str">
        <f>Phosphate!L79</f>
        <v/>
      </c>
      <c r="CG79" s="23">
        <f>Phosphate!M79</f>
        <v>0.21595</v>
      </c>
      <c r="CH79" s="23">
        <f>Phosphate!N79</f>
        <v>9.7300000000000008E-3</v>
      </c>
      <c r="CI79" s="23" t="str">
        <f>Phosphate!O79</f>
        <v/>
      </c>
      <c r="CJ79" s="23" t="str">
        <f>Phosphate!P79</f>
        <v/>
      </c>
      <c r="CK79" s="23" t="str">
        <f>Phosphate!Q79</f>
        <v/>
      </c>
      <c r="CL79" t="str">
        <f>Nitrate!T79</f>
        <v>Excellent</v>
      </c>
      <c r="CM79" s="2">
        <f>Nitrate!B79</f>
        <v>0.19547427571428572</v>
      </c>
      <c r="CN79" s="23">
        <f>Nitrate!C79</f>
        <v>0.20096129999999998</v>
      </c>
      <c r="CO79" s="23">
        <f>Nitrate!D79</f>
        <v>0.27494869999999999</v>
      </c>
      <c r="CP79" s="23">
        <f>Nitrate!E79</f>
        <v>0.2212153</v>
      </c>
      <c r="CQ79" s="23">
        <f>Nitrate!F79</f>
        <v>0.17379589999999998</v>
      </c>
      <c r="CR79" s="23">
        <f>Nitrate!G79</f>
        <v>9.2625280000000004E-2</v>
      </c>
      <c r="CS79" s="23" t="str">
        <f>Nitrate!H79</f>
        <v/>
      </c>
      <c r="CT79" s="23" t="str">
        <f>Nitrate!I79</f>
        <v/>
      </c>
      <c r="CU79" s="23" t="str">
        <f>Nitrate!J79</f>
        <v/>
      </c>
      <c r="CV79" s="23" t="str">
        <f>Nitrate!K79</f>
        <v/>
      </c>
      <c r="CW79" s="23" t="str">
        <f>Nitrate!L79</f>
        <v/>
      </c>
      <c r="CX79" s="23">
        <f>Nitrate!M79</f>
        <v>0.31610189999999999</v>
      </c>
      <c r="CY79" s="23">
        <f>Nitrate!N79</f>
        <v>8.8671550000000002E-2</v>
      </c>
      <c r="CZ79" s="23" t="str">
        <f>Nitrate!O79</f>
        <v/>
      </c>
      <c r="DA79" s="23" t="str">
        <f>Nitrate!P79</f>
        <v/>
      </c>
      <c r="DB79" s="23" t="str">
        <f>Nitrate!Q79</f>
        <v/>
      </c>
      <c r="DC79" s="2" t="str">
        <f>Phycocyanin!R79</f>
        <v/>
      </c>
      <c r="DD79" s="27" t="str">
        <f>Phycocyanin!$B79</f>
        <v/>
      </c>
      <c r="DE79" s="23" t="str">
        <f>Phycocyanin!C79</f>
        <v/>
      </c>
      <c r="DF79" s="23" t="str">
        <f>Phycocyanin!D79</f>
        <v/>
      </c>
      <c r="DG79" s="23" t="str">
        <f>Phycocyanin!E79</f>
        <v/>
      </c>
      <c r="DH79" s="23" t="str">
        <f>Phycocyanin!F79</f>
        <v/>
      </c>
      <c r="DI79" s="23" t="str">
        <f>Phycocyanin!G79</f>
        <v/>
      </c>
      <c r="DJ79" s="23" t="str">
        <f>Phycocyanin!H79</f>
        <v/>
      </c>
      <c r="DK79" s="23" t="str">
        <f>Phycocyanin!I79</f>
        <v/>
      </c>
      <c r="DL79" s="23" t="str">
        <f>Phycocyanin!J79</f>
        <v/>
      </c>
      <c r="DM79" s="23" t="str">
        <f>Phycocyanin!K79</f>
        <v/>
      </c>
      <c r="DN79" s="23" t="str">
        <f>Phycocyanin!L79</f>
        <v/>
      </c>
      <c r="DO79" s="23" t="str">
        <f>Phycocyanin!M79</f>
        <v/>
      </c>
      <c r="DP79" s="23" t="str">
        <f>Phycocyanin!N79</f>
        <v/>
      </c>
      <c r="DQ79" s="23" t="str">
        <f>Phycocyanin!O79</f>
        <v/>
      </c>
      <c r="DR79" s="23" t="str">
        <f>Phycocyanin!P79</f>
        <v/>
      </c>
      <c r="DS79" s="23" t="str">
        <f>Phycocyanin!Q79</f>
        <v/>
      </c>
      <c r="DT79" s="19" t="str">
        <f>TRIM(_xlfn.XLOOKUP(A79, '[1]Site_GPS-Coordinates'!$A:$A, '[1]Site_GPS-Coordinates'!$B:$B))</f>
        <v>40.419703</v>
      </c>
      <c r="DU79" t="str">
        <f>TRIM(_xlfn.XLOOKUP(A79, '[1]Site_GPS-Coordinates'!$A:$A, '[1]Site_GPS-Coordinates'!$C:$C))</f>
        <v>-74.721872</v>
      </c>
    </row>
    <row r="80" spans="1:125">
      <c r="A80" s="3" t="s">
        <v>83</v>
      </c>
      <c r="B80" t="s">
        <v>310</v>
      </c>
      <c r="C80" s="27" cm="1">
        <f t="array" ref="C80">IFERROR(MAX(_xlfn._xlws.FILTER([1]SURVEY123!$J:$J,[1]SURVEY123!$L:$L=A80)),"NA")</f>
        <v>45872.666666666664</v>
      </c>
      <c r="D80">
        <f t="shared" si="2"/>
        <v>8</v>
      </c>
      <c r="E80" t="str">
        <f>Temperature!T80</f>
        <v>Excellent</v>
      </c>
      <c r="F80">
        <f>Temperature!B80</f>
        <v>20</v>
      </c>
      <c r="G80" s="23">
        <f>Temperature!C80</f>
        <v>15</v>
      </c>
      <c r="H80" s="23" t="str">
        <f>Temperature!D80</f>
        <v/>
      </c>
      <c r="I80" s="23">
        <f>Temperature!E80</f>
        <v>15</v>
      </c>
      <c r="J80" s="23">
        <f>Temperature!F80</f>
        <v>20</v>
      </c>
      <c r="K80" s="23">
        <f>Temperature!G80</f>
        <v>15</v>
      </c>
      <c r="L80" s="23" t="str">
        <f>Temperature!H80</f>
        <v/>
      </c>
      <c r="M80" s="23" t="str">
        <f>Temperature!I80</f>
        <v/>
      </c>
      <c r="N80" s="23" t="str">
        <f>Temperature!J80</f>
        <v/>
      </c>
      <c r="O80" s="23">
        <f>Temperature!K80</f>
        <v>25</v>
      </c>
      <c r="P80" s="23">
        <f>Temperature!L80</f>
        <v>25</v>
      </c>
      <c r="Q80" s="23">
        <f>Temperature!M80</f>
        <v>25</v>
      </c>
      <c r="R80" s="23">
        <f>Temperature!N80</f>
        <v>20</v>
      </c>
      <c r="S80" s="23" t="str">
        <f>Temperature!O80</f>
        <v/>
      </c>
      <c r="T80" s="23" t="str">
        <f>Temperature!P80</f>
        <v/>
      </c>
      <c r="U80" s="23" t="str">
        <f>Temperature!Q80</f>
        <v/>
      </c>
      <c r="V80" t="str">
        <f>'E. coli'!S80</f>
        <v>Poor</v>
      </c>
      <c r="W80" s="2">
        <f>'E. coli'!B80</f>
        <v>366.02618524718946</v>
      </c>
      <c r="X80" s="23">
        <f>'E. coli'!C80</f>
        <v>191.8</v>
      </c>
      <c r="Y80" s="23" t="str">
        <f>'E. coli'!D80</f>
        <v/>
      </c>
      <c r="Z80" s="23">
        <f>'E. coli'!E80</f>
        <v>2500</v>
      </c>
      <c r="AA80" s="23">
        <f>'E. coli'!F80</f>
        <v>228.2</v>
      </c>
      <c r="AB80" s="23">
        <f>'E. coli'!G80</f>
        <v>529.79999999999995</v>
      </c>
      <c r="AC80" s="23" t="str">
        <f>'E. coli'!H80</f>
        <v/>
      </c>
      <c r="AD80" s="23" t="str">
        <f>'E. coli'!I80</f>
        <v/>
      </c>
      <c r="AE80" s="23" t="str">
        <f>'E. coli'!J80</f>
        <v/>
      </c>
      <c r="AF80" s="23">
        <f>'E. coli'!K80</f>
        <v>126.7</v>
      </c>
      <c r="AG80" s="23">
        <f>'E. coli'!L80</f>
        <v>1732.9</v>
      </c>
      <c r="AH80" s="23">
        <f>'E. coli'!M80</f>
        <v>456.9</v>
      </c>
      <c r="AI80" s="23">
        <f>'E. coli'!N80</f>
        <v>55.4</v>
      </c>
      <c r="AJ80" s="23" t="str">
        <f>'E. coli'!O80</f>
        <v/>
      </c>
      <c r="AK80" s="23" t="str">
        <f>'E. coli'!P80</f>
        <v/>
      </c>
      <c r="AL80" s="23" t="str">
        <f>'E. coli'!Q80</f>
        <v/>
      </c>
      <c r="AM80" t="str">
        <f>Turbidity!T80</f>
        <v>Good</v>
      </c>
      <c r="AN80" s="2">
        <f>Turbidity!B80</f>
        <v>9.2987500000000001</v>
      </c>
      <c r="AO80" s="23">
        <f>Turbidity!C80</f>
        <v>9.9499999999999993</v>
      </c>
      <c r="AP80" s="23" t="str">
        <f>Turbidity!D80</f>
        <v/>
      </c>
      <c r="AQ80" s="23">
        <f>Turbidity!E80</f>
        <v>20.5</v>
      </c>
      <c r="AR80" s="23">
        <f>Turbidity!F80</f>
        <v>5.9</v>
      </c>
      <c r="AS80" s="23">
        <f>Turbidity!G80</f>
        <v>8.07</v>
      </c>
      <c r="AT80" s="23" t="str">
        <f>Turbidity!H80</f>
        <v/>
      </c>
      <c r="AU80" s="23" t="str">
        <f>Turbidity!I80</f>
        <v/>
      </c>
      <c r="AV80" s="23" t="str">
        <f>Turbidity!J80</f>
        <v/>
      </c>
      <c r="AW80" s="23">
        <f>Turbidity!K80</f>
        <v>4.8600000000000003</v>
      </c>
      <c r="AX80" s="23">
        <f>Turbidity!L80</f>
        <v>6.29</v>
      </c>
      <c r="AY80" s="23">
        <f>Turbidity!M80</f>
        <v>14.7</v>
      </c>
      <c r="AZ80" s="23">
        <f>Turbidity!N80</f>
        <v>4.12</v>
      </c>
      <c r="BA80" s="23" t="str">
        <f>Turbidity!O80</f>
        <v/>
      </c>
      <c r="BB80" s="23" t="str">
        <f>Turbidity!P80</f>
        <v/>
      </c>
      <c r="BC80" s="23" t="str">
        <f>Turbidity!Q80</f>
        <v/>
      </c>
      <c r="BD80" t="str">
        <f>Chloride!T80</f>
        <v>Poor</v>
      </c>
      <c r="BE80" s="2">
        <f>Chloride!B80</f>
        <v>507.14377500000001</v>
      </c>
      <c r="BF80" s="23">
        <f>Chloride!C80</f>
        <v>581.38699999999994</v>
      </c>
      <c r="BG80" s="23" t="str">
        <f>Chloride!D80</f>
        <v/>
      </c>
      <c r="BH80" s="23">
        <f>Chloride!E80</f>
        <v>321.6662</v>
      </c>
      <c r="BI80" s="23">
        <f>Chloride!F80</f>
        <v>584.65710000000001</v>
      </c>
      <c r="BJ80" s="23">
        <f>Chloride!G80</f>
        <v>496.40499999999997</v>
      </c>
      <c r="BK80" s="23" t="str">
        <f>Chloride!H80</f>
        <v/>
      </c>
      <c r="BL80" s="23" t="str">
        <f>Chloride!I80</f>
        <v/>
      </c>
      <c r="BM80" s="23" t="str">
        <f>Chloride!J80</f>
        <v/>
      </c>
      <c r="BN80" s="23">
        <f>Chloride!K80</f>
        <v>633.50810000000001</v>
      </c>
      <c r="BO80" s="23">
        <f>Chloride!L80</f>
        <v>535.12379999999996</v>
      </c>
      <c r="BP80" s="23">
        <f>Chloride!M80</f>
        <v>333.15230000000003</v>
      </c>
      <c r="BQ80" s="23">
        <f>Chloride!N80</f>
        <v>571.25070000000005</v>
      </c>
      <c r="BR80" s="23" t="str">
        <f>Chloride!O80</f>
        <v/>
      </c>
      <c r="BS80" s="23" t="str">
        <f>Chloride!P80</f>
        <v/>
      </c>
      <c r="BT80" s="23" t="str">
        <f>Chloride!Q80</f>
        <v/>
      </c>
      <c r="BU80" t="str">
        <f>Phosphate!T80</f>
        <v>Poor</v>
      </c>
      <c r="BV80" s="2">
        <f>Phosphate!B80</f>
        <v>0.22526374999999998</v>
      </c>
      <c r="BW80" s="23">
        <f>Phosphate!C80</f>
        <v>0.24238000000000001</v>
      </c>
      <c r="BX80" s="23" t="str">
        <f>Phosphate!D80</f>
        <v/>
      </c>
      <c r="BY80" s="23">
        <f>Phosphate!E80</f>
        <v>0.13122</v>
      </c>
      <c r="BZ80" s="23">
        <f>Phosphate!F80</f>
        <v>0.12018</v>
      </c>
      <c r="CA80" s="23">
        <f>Phosphate!G80</f>
        <v>0.53322000000000003</v>
      </c>
      <c r="CB80" s="23" t="str">
        <f>Phosphate!H80</f>
        <v/>
      </c>
      <c r="CC80" s="23" t="str">
        <f>Phosphate!I80</f>
        <v/>
      </c>
      <c r="CD80" s="23" t="str">
        <f>Phosphate!J80</f>
        <v/>
      </c>
      <c r="CE80" s="23">
        <f>Phosphate!K80</f>
        <v>0.24662999999999999</v>
      </c>
      <c r="CF80" s="23">
        <f>Phosphate!L80</f>
        <v>0.1673</v>
      </c>
      <c r="CG80" s="23">
        <f>Phosphate!M80</f>
        <v>0.16447000000000001</v>
      </c>
      <c r="CH80" s="23">
        <f>Phosphate!N80</f>
        <v>0.19671</v>
      </c>
      <c r="CI80" s="23" t="str">
        <f>Phosphate!O80</f>
        <v/>
      </c>
      <c r="CJ80" s="23" t="str">
        <f>Phosphate!P80</f>
        <v/>
      </c>
      <c r="CK80" s="23" t="str">
        <f>Phosphate!Q80</f>
        <v/>
      </c>
      <c r="CL80" t="str">
        <f>Nitrate!T80</f>
        <v>Excellent</v>
      </c>
      <c r="CM80" s="2">
        <f>Nitrate!B80</f>
        <v>1.0427910928571429</v>
      </c>
      <c r="CN80" s="23">
        <f>Nitrate!C80</f>
        <v>1.46418392</v>
      </c>
      <c r="CO80" s="23" t="str">
        <f>Nitrate!D80</f>
        <v/>
      </c>
      <c r="CP80" s="23">
        <f>Nitrate!E80</f>
        <v>1.0629770900000002</v>
      </c>
      <c r="CQ80" s="23">
        <f>Nitrate!F80</f>
        <v>1.0726886200000001</v>
      </c>
      <c r="CR80" s="23">
        <f>Nitrate!G80</f>
        <v>0.68622921000000003</v>
      </c>
      <c r="CS80" s="23" t="str">
        <f>Nitrate!H80</f>
        <v/>
      </c>
      <c r="CT80" s="23" t="str">
        <f>Nitrate!I80</f>
        <v/>
      </c>
      <c r="CU80" s="23" t="str">
        <f>Nitrate!J80</f>
        <v/>
      </c>
      <c r="CV80" s="23">
        <f>Nitrate!K80</f>
        <v>1.0062109699999999</v>
      </c>
      <c r="CW80" s="23">
        <f>Nitrate!L80</f>
        <v>1.2123651</v>
      </c>
      <c r="CX80" s="23" t="str">
        <f>Nitrate!M80</f>
        <v>0.0000</v>
      </c>
      <c r="CY80" s="23">
        <f>Nitrate!N80</f>
        <v>0.79488274000000003</v>
      </c>
      <c r="CZ80" s="23" t="str">
        <f>Nitrate!O80</f>
        <v/>
      </c>
      <c r="DA80" s="23" t="str">
        <f>Nitrate!P80</f>
        <v/>
      </c>
      <c r="DB80" s="23" t="str">
        <f>Nitrate!Q80</f>
        <v/>
      </c>
      <c r="DC80" s="2" t="str">
        <f>Phycocyanin!R80</f>
        <v/>
      </c>
      <c r="DD80" s="27" t="str">
        <f>Phycocyanin!$B80</f>
        <v/>
      </c>
      <c r="DE80" s="23" t="str">
        <f>Phycocyanin!C80</f>
        <v/>
      </c>
      <c r="DF80" s="23" t="str">
        <f>Phycocyanin!D80</f>
        <v/>
      </c>
      <c r="DG80" s="23" t="str">
        <f>Phycocyanin!E80</f>
        <v/>
      </c>
      <c r="DH80" s="23" t="str">
        <f>Phycocyanin!F80</f>
        <v/>
      </c>
      <c r="DI80" s="23" t="str">
        <f>Phycocyanin!G80</f>
        <v/>
      </c>
      <c r="DJ80" s="23" t="str">
        <f>Phycocyanin!H80</f>
        <v/>
      </c>
      <c r="DK80" s="23" t="str">
        <f>Phycocyanin!I80</f>
        <v/>
      </c>
      <c r="DL80" s="23" t="str">
        <f>Phycocyanin!J80</f>
        <v/>
      </c>
      <c r="DM80" s="23" t="str">
        <f>Phycocyanin!K80</f>
        <v/>
      </c>
      <c r="DN80" s="23" t="str">
        <f>Phycocyanin!L80</f>
        <v/>
      </c>
      <c r="DO80" s="23" t="str">
        <f>Phycocyanin!M80</f>
        <v/>
      </c>
      <c r="DP80" s="23" t="str">
        <f>Phycocyanin!N80</f>
        <v/>
      </c>
      <c r="DQ80" s="23" t="str">
        <f>Phycocyanin!O80</f>
        <v/>
      </c>
      <c r="DR80" s="23" t="str">
        <f>Phycocyanin!P80</f>
        <v/>
      </c>
      <c r="DS80" s="23" t="str">
        <f>Phycocyanin!Q80</f>
        <v/>
      </c>
      <c r="DT80" s="19" t="str">
        <f>TRIM(_xlfn.XLOOKUP(A80, '[1]Site_GPS-Coordinates'!$A:$A, '[1]Site_GPS-Coordinates'!$B:$B))</f>
        <v>40.505462</v>
      </c>
      <c r="DU80" t="str">
        <f>TRIM(_xlfn.XLOOKUP(A80, '[1]Site_GPS-Coordinates'!$A:$A, '[1]Site_GPS-Coordinates'!$C:$C))</f>
        <v>-74.623596</v>
      </c>
    </row>
    <row r="81" spans="1:125">
      <c r="A81" s="3" t="s">
        <v>84</v>
      </c>
      <c r="B81" t="s">
        <v>311</v>
      </c>
      <c r="C81" s="27" cm="1">
        <f t="array" ref="C81">IFERROR(MAX(_xlfn._xlws.FILTER([1]SURVEY123!$J:$J,[1]SURVEY123!$L:$L=A81)),"NA")</f>
        <v>45872.666666666664</v>
      </c>
      <c r="D81">
        <f t="shared" si="2"/>
        <v>9</v>
      </c>
      <c r="E81" t="str">
        <f>Temperature!T81</f>
        <v>Excellent</v>
      </c>
      <c r="F81">
        <f>Temperature!B81</f>
        <v>22.255555555555556</v>
      </c>
      <c r="G81" s="23">
        <f>Temperature!C81</f>
        <v>20</v>
      </c>
      <c r="H81" s="23">
        <f>Temperature!D81</f>
        <v>16</v>
      </c>
      <c r="I81" s="23">
        <f>Temperature!E81</f>
        <v>18</v>
      </c>
      <c r="J81" s="23">
        <f>Temperature!F81</f>
        <v>23</v>
      </c>
      <c r="K81" s="23" t="str">
        <f>Temperature!G81</f>
        <v/>
      </c>
      <c r="L81" s="23" t="str">
        <f>Temperature!H81</f>
        <v/>
      </c>
      <c r="M81" s="23">
        <f>Temperature!I81</f>
        <v>22</v>
      </c>
      <c r="N81" s="23" t="str">
        <f>Temperature!J81</f>
        <v/>
      </c>
      <c r="O81" s="23">
        <f>Temperature!K81</f>
        <v>22.3</v>
      </c>
      <c r="P81" s="23">
        <f>Temperature!L81</f>
        <v>26</v>
      </c>
      <c r="Q81" s="23">
        <f>Temperature!M81</f>
        <v>26</v>
      </c>
      <c r="R81" s="23">
        <f>Temperature!N81</f>
        <v>27</v>
      </c>
      <c r="S81" s="23" t="str">
        <f>Temperature!O81</f>
        <v/>
      </c>
      <c r="T81" s="23" t="str">
        <f>Temperature!P81</f>
        <v/>
      </c>
      <c r="U81" s="23" t="str">
        <f>Temperature!Q81</f>
        <v/>
      </c>
      <c r="V81" t="str">
        <f>'E. coli'!S81</f>
        <v>Good</v>
      </c>
      <c r="W81" s="2">
        <f>'E. coli'!B81</f>
        <v>15.993967647969294</v>
      </c>
      <c r="X81" s="23">
        <f>'E. coli'!C81</f>
        <v>45</v>
      </c>
      <c r="Y81" s="23">
        <f>'E. coli'!D81</f>
        <v>34.1</v>
      </c>
      <c r="Z81" s="23">
        <f>'E. coli'!E81</f>
        <v>2500</v>
      </c>
      <c r="AA81" s="23">
        <f>'E. coli'!F81</f>
        <v>6.3</v>
      </c>
      <c r="AB81" s="23" t="str">
        <f>'E. coli'!G81</f>
        <v/>
      </c>
      <c r="AC81" s="23" t="str">
        <f>'E. coli'!H81</f>
        <v/>
      </c>
      <c r="AD81" s="23">
        <f>'E. coli'!I81</f>
        <v>15.8</v>
      </c>
      <c r="AE81" s="23" t="str">
        <f>'E. coli'!J81</f>
        <v/>
      </c>
      <c r="AF81" s="23">
        <f>'E. coli'!K81</f>
        <v>8.5</v>
      </c>
      <c r="AG81" s="23">
        <f>'E. coli'!L81</f>
        <v>2</v>
      </c>
      <c r="AH81" s="23">
        <f>'E. coli'!M81</f>
        <v>21.1</v>
      </c>
      <c r="AI81" s="23">
        <f>'E. coli'!N81</f>
        <v>0.5</v>
      </c>
      <c r="AJ81" s="23" t="str">
        <f>'E. coli'!O81</f>
        <v/>
      </c>
      <c r="AK81" s="23" t="str">
        <f>'E. coli'!P81</f>
        <v/>
      </c>
      <c r="AL81" s="23" t="str">
        <f>'E. coli'!Q81</f>
        <v/>
      </c>
      <c r="AM81" t="str">
        <f>Turbidity!T81</f>
        <v>Fair</v>
      </c>
      <c r="AN81" s="2">
        <f>Turbidity!B81</f>
        <v>16.283333333333331</v>
      </c>
      <c r="AO81" s="23">
        <f>Turbidity!C81</f>
        <v>6.95</v>
      </c>
      <c r="AP81" s="23">
        <f>Turbidity!D81</f>
        <v>11.7</v>
      </c>
      <c r="AQ81" s="23">
        <f>Turbidity!E81</f>
        <v>12.5</v>
      </c>
      <c r="AR81" s="23">
        <f>Turbidity!F81</f>
        <v>10.9</v>
      </c>
      <c r="AS81" s="23" t="str">
        <f>Turbidity!G81</f>
        <v/>
      </c>
      <c r="AT81" s="23" t="str">
        <f>Turbidity!H81</f>
        <v/>
      </c>
      <c r="AU81" s="23">
        <f>Turbidity!I81</f>
        <v>11.4</v>
      </c>
      <c r="AV81" s="23" t="str">
        <f>Turbidity!J81</f>
        <v/>
      </c>
      <c r="AW81" s="23">
        <f>Turbidity!K81</f>
        <v>14</v>
      </c>
      <c r="AX81" s="23">
        <f>Turbidity!L81</f>
        <v>9.3000000000000007</v>
      </c>
      <c r="AY81" s="23">
        <f>Turbidity!M81</f>
        <v>51.3</v>
      </c>
      <c r="AZ81" s="23">
        <f>Turbidity!N81</f>
        <v>18.5</v>
      </c>
      <c r="BA81" s="23" t="str">
        <f>Turbidity!O81</f>
        <v/>
      </c>
      <c r="BB81" s="23" t="str">
        <f>Turbidity!P81</f>
        <v/>
      </c>
      <c r="BC81" s="23" t="str">
        <f>Turbidity!Q81</f>
        <v/>
      </c>
      <c r="BD81" t="str">
        <f>Chloride!T81</f>
        <v>Poor</v>
      </c>
      <c r="BE81" s="2">
        <f>Chloride!B81</f>
        <v>264.74630000000002</v>
      </c>
      <c r="BF81" s="23">
        <f>Chloride!C81</f>
        <v>324.60379999999998</v>
      </c>
      <c r="BG81" s="23">
        <f>Chloride!D81</f>
        <v>280.86759999999998</v>
      </c>
      <c r="BH81" s="23">
        <f>Chloride!E81</f>
        <v>227.96360000000001</v>
      </c>
      <c r="BI81" s="23">
        <f>Chloride!F81</f>
        <v>241.10169999999999</v>
      </c>
      <c r="BJ81" s="23" t="str">
        <f>Chloride!G81</f>
        <v/>
      </c>
      <c r="BK81" s="23" t="str">
        <f>Chloride!H81</f>
        <v/>
      </c>
      <c r="BL81" s="23">
        <f>Chloride!I81</f>
        <v>269.7183</v>
      </c>
      <c r="BM81" s="23" t="str">
        <f>Chloride!J81</f>
        <v/>
      </c>
      <c r="BN81" s="23">
        <f>Chloride!K81</f>
        <v>250.15180000000001</v>
      </c>
      <c r="BO81" s="23">
        <f>Chloride!L81</f>
        <v>255.02440000000001</v>
      </c>
      <c r="BP81" s="23">
        <f>Chloride!M81</f>
        <v>267.82040000000001</v>
      </c>
      <c r="BQ81" s="23">
        <f>Chloride!N81</f>
        <v>265.46510000000001</v>
      </c>
      <c r="BR81" s="23" t="str">
        <f>Chloride!O81</f>
        <v/>
      </c>
      <c r="BS81" s="23" t="str">
        <f>Chloride!P81</f>
        <v/>
      </c>
      <c r="BT81" s="23" t="str">
        <f>Chloride!Q81</f>
        <v/>
      </c>
      <c r="BU81" t="str">
        <f>Phosphate!T81</f>
        <v>Fair</v>
      </c>
      <c r="BV81" s="2">
        <f>Phosphate!B81</f>
        <v>5.8088000000000008E-2</v>
      </c>
      <c r="BW81" s="23">
        <f>Phosphate!C81</f>
        <v>0.20104</v>
      </c>
      <c r="BX81" s="23">
        <f>Phosphate!D81</f>
        <v>2.0330000000000001E-2</v>
      </c>
      <c r="BY81" s="23">
        <f>Phosphate!E81</f>
        <v>4.3290000000000002E-2</v>
      </c>
      <c r="BZ81" s="23">
        <f>Phosphate!F81</f>
        <v>1.379E-2</v>
      </c>
      <c r="CA81" s="23" t="str">
        <f>Phosphate!G81</f>
        <v/>
      </c>
      <c r="CB81" s="23" t="str">
        <f>Phosphate!H81</f>
        <v/>
      </c>
      <c r="CC81" s="23">
        <f>Phosphate!I81</f>
        <v>1.1990000000000001E-2</v>
      </c>
      <c r="CD81" s="23" t="str">
        <f>Phosphate!J81</f>
        <v/>
      </c>
      <c r="CE81" s="23" t="str">
        <f>Phosphate!K81</f>
        <v>0.0000</v>
      </c>
      <c r="CF81" s="23" t="str">
        <f>Phosphate!L81</f>
        <v>0.0000</v>
      </c>
      <c r="CG81" s="23" t="str">
        <f>Phosphate!M81</f>
        <v>0.0000</v>
      </c>
      <c r="CH81" s="23" t="str">
        <f>Phosphate!N81</f>
        <v>0.0000</v>
      </c>
      <c r="CI81" s="23" t="str">
        <f>Phosphate!O81</f>
        <v/>
      </c>
      <c r="CJ81" s="23" t="str">
        <f>Phosphate!P81</f>
        <v/>
      </c>
      <c r="CK81" s="23" t="str">
        <f>Phosphate!Q81</f>
        <v/>
      </c>
      <c r="CL81" t="str">
        <f>Nitrate!T81</f>
        <v>Excellent</v>
      </c>
      <c r="CM81" s="2">
        <f>Nitrate!B81</f>
        <v>5.8281220000000009E-2</v>
      </c>
      <c r="CN81" s="23">
        <f>Nitrate!C81</f>
        <v>0.10177405</v>
      </c>
      <c r="CO81" s="23">
        <f>Nitrate!D81</f>
        <v>3.933478E-2</v>
      </c>
      <c r="CP81" s="23">
        <f>Nitrate!E81</f>
        <v>0.13778874000000002</v>
      </c>
      <c r="CQ81" s="23">
        <f>Nitrate!F81</f>
        <v>3.4235999999999996E-2</v>
      </c>
      <c r="CR81" s="23" t="str">
        <f>Nitrate!G81</f>
        <v/>
      </c>
      <c r="CS81" s="23" t="str">
        <f>Nitrate!H81</f>
        <v/>
      </c>
      <c r="CT81" s="23">
        <f>Nitrate!I81</f>
        <v>2.2912809999999999E-2</v>
      </c>
      <c r="CU81" s="23" t="str">
        <f>Nitrate!J81</f>
        <v/>
      </c>
      <c r="CV81" s="23">
        <f>Nitrate!K81</f>
        <v>2.1612349999999999E-2</v>
      </c>
      <c r="CW81" s="23">
        <f>Nitrate!L81</f>
        <v>7.6041669999999992E-2</v>
      </c>
      <c r="CX81" s="23" t="str">
        <f>Nitrate!M81</f>
        <v>0.0000</v>
      </c>
      <c r="CY81" s="23">
        <f>Nitrate!N81</f>
        <v>3.2549359999999999E-2</v>
      </c>
      <c r="CZ81" s="23" t="str">
        <f>Nitrate!O81</f>
        <v/>
      </c>
      <c r="DA81" s="23" t="str">
        <f>Nitrate!P81</f>
        <v/>
      </c>
      <c r="DB81" s="23" t="str">
        <f>Nitrate!Q81</f>
        <v/>
      </c>
      <c r="DC81" s="2" t="str">
        <f>Phycocyanin!R81</f>
        <v>Advisory (as of 7/3/25)</v>
      </c>
      <c r="DD81" s="27">
        <f>Phycocyanin!$B81</f>
        <v>45866</v>
      </c>
      <c r="DE81" s="23" t="str">
        <f>Phycocyanin!C81</f>
        <v/>
      </c>
      <c r="DF81" s="23" t="str">
        <f>Phycocyanin!D81</f>
        <v/>
      </c>
      <c r="DG81" s="23" t="str">
        <f>Phycocyanin!E81</f>
        <v/>
      </c>
      <c r="DH81" s="23" t="str">
        <f>Phycocyanin!F81</f>
        <v/>
      </c>
      <c r="DI81" s="23" t="str">
        <f>Phycocyanin!G81</f>
        <v/>
      </c>
      <c r="DJ81" s="23" t="str">
        <f>Phycocyanin!H81</f>
        <v/>
      </c>
      <c r="DK81" s="23" t="str">
        <f>Phycocyanin!I81</f>
        <v/>
      </c>
      <c r="DL81" s="23" t="str">
        <f>Phycocyanin!J81</f>
        <v/>
      </c>
      <c r="DM81" s="23" t="str">
        <f>Phycocyanin!K81</f>
        <v/>
      </c>
      <c r="DN81" s="23" t="str">
        <f>Phycocyanin!L81</f>
        <v/>
      </c>
      <c r="DO81" s="23" t="str">
        <f>Phycocyanin!M81</f>
        <v/>
      </c>
      <c r="DP81" s="23" t="str">
        <f>Phycocyanin!N81</f>
        <v/>
      </c>
      <c r="DQ81" s="23" t="str">
        <f>Phycocyanin!O81</f>
        <v/>
      </c>
      <c r="DR81" s="23" t="str">
        <f>Phycocyanin!P81</f>
        <v/>
      </c>
      <c r="DS81" s="23" t="str">
        <f>Phycocyanin!Q81</f>
        <v/>
      </c>
      <c r="DT81" s="19" t="str">
        <f>TRIM(_xlfn.XLOOKUP(A81, '[1]Site_GPS-Coordinates'!$A:$A, '[1]Site_GPS-Coordinates'!$B:$B))</f>
        <v>40.33082784</v>
      </c>
      <c r="DU81" t="str">
        <f>TRIM(_xlfn.XLOOKUP(A81, '[1]Site_GPS-Coordinates'!$A:$A, '[1]Site_GPS-Coordinates'!$C:$C))</f>
        <v>-74.75745111</v>
      </c>
    </row>
    <row r="82" spans="1:125">
      <c r="A82" s="3" t="s">
        <v>85</v>
      </c>
      <c r="B82" t="s">
        <v>312</v>
      </c>
      <c r="C82" s="27" cm="1">
        <f t="array" ref="C82">IFERROR(MAX(_xlfn._xlws.FILTER([1]SURVEY123!$J:$J,[1]SURVEY123!$L:$L=A82)),"NA")</f>
        <v>45872.666666666664</v>
      </c>
      <c r="D82">
        <f t="shared" si="2"/>
        <v>2</v>
      </c>
      <c r="E82" t="str">
        <f>Temperature!T82</f>
        <v>Excellent</v>
      </c>
      <c r="F82">
        <f>Temperature!B82</f>
        <v>21.5</v>
      </c>
      <c r="G82" s="23" t="str">
        <f>Temperature!C82</f>
        <v/>
      </c>
      <c r="H82" s="23" t="str">
        <f>Temperature!D82</f>
        <v/>
      </c>
      <c r="I82" s="23" t="str">
        <f>Temperature!E82</f>
        <v/>
      </c>
      <c r="J82" s="23" t="str">
        <f>Temperature!F82</f>
        <v/>
      </c>
      <c r="K82" s="23">
        <f>Temperature!G82</f>
        <v>18</v>
      </c>
      <c r="L82" s="23" t="str">
        <f>Temperature!H82</f>
        <v/>
      </c>
      <c r="M82" s="23" t="str">
        <f>Temperature!I82</f>
        <v/>
      </c>
      <c r="N82" s="23" t="str">
        <f>Temperature!J82</f>
        <v/>
      </c>
      <c r="O82" s="23" t="str">
        <f>Temperature!K82</f>
        <v/>
      </c>
      <c r="P82" s="23" t="str">
        <f>Temperature!L82</f>
        <v/>
      </c>
      <c r="Q82" s="23" t="str">
        <f>Temperature!M82</f>
        <v/>
      </c>
      <c r="R82" s="23">
        <f>Temperature!N82</f>
        <v>25</v>
      </c>
      <c r="S82" s="23" t="str">
        <f>Temperature!O82</f>
        <v/>
      </c>
      <c r="T82" s="23" t="str">
        <f>Temperature!P82</f>
        <v/>
      </c>
      <c r="U82" s="23" t="str">
        <f>Temperature!Q82</f>
        <v/>
      </c>
      <c r="V82" t="str">
        <f>'E. coli'!S82</f>
        <v>Fair</v>
      </c>
      <c r="W82" s="2">
        <f>'E. coli'!B82</f>
        <v>186.41351882307248</v>
      </c>
      <c r="X82" s="23" t="str">
        <f>'E. coli'!C82</f>
        <v/>
      </c>
      <c r="Y82" s="23" t="str">
        <f>'E. coli'!D82</f>
        <v/>
      </c>
      <c r="Z82" s="23" t="str">
        <f>'E. coli'!E82</f>
        <v/>
      </c>
      <c r="AA82" s="23" t="str">
        <f>'E. coli'!F82</f>
        <v/>
      </c>
      <c r="AB82" s="23">
        <f>'E. coli'!G82</f>
        <v>2500</v>
      </c>
      <c r="AC82" s="23" t="str">
        <f>'E. coli'!H82</f>
        <v/>
      </c>
      <c r="AD82" s="23" t="str">
        <f>'E. coli'!I82</f>
        <v/>
      </c>
      <c r="AE82" s="23" t="str">
        <f>'E. coli'!J82</f>
        <v/>
      </c>
      <c r="AF82" s="23" t="str">
        <f>'E. coli'!K82</f>
        <v/>
      </c>
      <c r="AG82" s="23" t="str">
        <f>'E. coli'!L82</f>
        <v/>
      </c>
      <c r="AH82" s="23" t="str">
        <f>'E. coli'!M82</f>
        <v/>
      </c>
      <c r="AI82" s="23">
        <f>'E. coli'!N82</f>
        <v>13.9</v>
      </c>
      <c r="AJ82" s="23" t="str">
        <f>'E. coli'!O82</f>
        <v/>
      </c>
      <c r="AK82" s="23" t="str">
        <f>'E. coli'!P82</f>
        <v/>
      </c>
      <c r="AL82" s="23" t="str">
        <f>'E. coli'!Q82</f>
        <v/>
      </c>
      <c r="AM82" t="str">
        <f>Turbidity!T82</f>
        <v>Excellent</v>
      </c>
      <c r="AN82" s="2">
        <f>Turbidity!B82</f>
        <v>8.0949999999999989</v>
      </c>
      <c r="AO82" s="23" t="str">
        <f>Turbidity!C82</f>
        <v/>
      </c>
      <c r="AP82" s="23" t="str">
        <f>Turbidity!D82</f>
        <v/>
      </c>
      <c r="AQ82" s="23" t="str">
        <f>Turbidity!E82</f>
        <v/>
      </c>
      <c r="AR82" s="23" t="str">
        <f>Turbidity!F82</f>
        <v/>
      </c>
      <c r="AS82" s="23">
        <f>Turbidity!G82</f>
        <v>14.1</v>
      </c>
      <c r="AT82" s="23" t="str">
        <f>Turbidity!H82</f>
        <v/>
      </c>
      <c r="AU82" s="23" t="str">
        <f>Turbidity!I82</f>
        <v/>
      </c>
      <c r="AV82" s="23" t="str">
        <f>Turbidity!J82</f>
        <v/>
      </c>
      <c r="AW82" s="23" t="str">
        <f>Turbidity!K82</f>
        <v/>
      </c>
      <c r="AX82" s="23" t="str">
        <f>Turbidity!L82</f>
        <v/>
      </c>
      <c r="AY82" s="23" t="str">
        <f>Turbidity!M82</f>
        <v/>
      </c>
      <c r="AZ82" s="23">
        <f>Turbidity!N82</f>
        <v>2.09</v>
      </c>
      <c r="BA82" s="23" t="str">
        <f>Turbidity!O82</f>
        <v/>
      </c>
      <c r="BB82" s="23" t="str">
        <f>Turbidity!P82</f>
        <v/>
      </c>
      <c r="BC82" s="23" t="str">
        <f>Turbidity!Q82</f>
        <v/>
      </c>
      <c r="BD82" t="str">
        <f>Chloride!T82</f>
        <v>Fair</v>
      </c>
      <c r="BE82" s="2">
        <f>Chloride!B82</f>
        <v>456.93039999999996</v>
      </c>
      <c r="BF82" s="23" t="str">
        <f>Chloride!C82</f>
        <v/>
      </c>
      <c r="BG82" s="23" t="str">
        <f>Chloride!D82</f>
        <v/>
      </c>
      <c r="BH82" s="23" t="str">
        <f>Chloride!E82</f>
        <v/>
      </c>
      <c r="BI82" s="23" t="str">
        <f>Chloride!F82</f>
        <v/>
      </c>
      <c r="BJ82" s="23">
        <f>Chloride!G82</f>
        <v>259.75029999999998</v>
      </c>
      <c r="BK82" s="23" t="str">
        <f>Chloride!H82</f>
        <v/>
      </c>
      <c r="BL82" s="23" t="str">
        <f>Chloride!I82</f>
        <v/>
      </c>
      <c r="BM82" s="23" t="str">
        <f>Chloride!J82</f>
        <v/>
      </c>
      <c r="BN82" s="23" t="str">
        <f>Chloride!K82</f>
        <v/>
      </c>
      <c r="BO82" s="23" t="str">
        <f>Chloride!L82</f>
        <v/>
      </c>
      <c r="BP82" s="23" t="str">
        <f>Chloride!M82</f>
        <v/>
      </c>
      <c r="BQ82" s="23">
        <f>Chloride!N82</f>
        <v>654.1105</v>
      </c>
      <c r="BR82" s="23" t="str">
        <f>Chloride!O82</f>
        <v/>
      </c>
      <c r="BS82" s="23" t="str">
        <f>Chloride!P82</f>
        <v/>
      </c>
      <c r="BT82" s="23" t="str">
        <f>Chloride!Q82</f>
        <v/>
      </c>
      <c r="BU82" t="str">
        <f>Phosphate!T82</f>
        <v>Fair</v>
      </c>
      <c r="BV82" s="2">
        <f>Phosphate!B82</f>
        <v>0.117465</v>
      </c>
      <c r="BW82" s="23" t="str">
        <f>Phosphate!C82</f>
        <v/>
      </c>
      <c r="BX82" s="23" t="str">
        <f>Phosphate!D82</f>
        <v/>
      </c>
      <c r="BY82" s="23" t="str">
        <f>Phosphate!E82</f>
        <v/>
      </c>
      <c r="BZ82" s="23" t="str">
        <f>Phosphate!F82</f>
        <v/>
      </c>
      <c r="CA82" s="23">
        <f>Phosphate!G82</f>
        <v>8.337E-2</v>
      </c>
      <c r="CB82" s="23" t="str">
        <f>Phosphate!H82</f>
        <v/>
      </c>
      <c r="CC82" s="23" t="str">
        <f>Phosphate!I82</f>
        <v/>
      </c>
      <c r="CD82" s="23" t="str">
        <f>Phosphate!J82</f>
        <v/>
      </c>
      <c r="CE82" s="23" t="str">
        <f>Phosphate!K82</f>
        <v/>
      </c>
      <c r="CF82" s="23" t="str">
        <f>Phosphate!L82</f>
        <v/>
      </c>
      <c r="CG82" s="23" t="str">
        <f>Phosphate!M82</f>
        <v/>
      </c>
      <c r="CH82" s="23">
        <f>Phosphate!N82</f>
        <v>0.15156</v>
      </c>
      <c r="CI82" s="23" t="str">
        <f>Phosphate!O82</f>
        <v/>
      </c>
      <c r="CJ82" s="23" t="str">
        <f>Phosphate!P82</f>
        <v/>
      </c>
      <c r="CK82" s="23" t="str">
        <f>Phosphate!Q82</f>
        <v/>
      </c>
      <c r="CL82" t="str">
        <f>Nitrate!T82</f>
        <v>Excellent</v>
      </c>
      <c r="CM82" s="2">
        <f>Nitrate!B82</f>
        <v>0.39870850000000002</v>
      </c>
      <c r="CN82" s="23" t="str">
        <f>Nitrate!C82</f>
        <v/>
      </c>
      <c r="CO82" s="23" t="str">
        <f>Nitrate!D82</f>
        <v/>
      </c>
      <c r="CP82" s="23" t="str">
        <f>Nitrate!E82</f>
        <v/>
      </c>
      <c r="CQ82" s="23" t="str">
        <f>Nitrate!F82</f>
        <v/>
      </c>
      <c r="CR82" s="23">
        <f>Nitrate!G82</f>
        <v>0.56239380000000005</v>
      </c>
      <c r="CS82" s="23" t="str">
        <f>Nitrate!H82</f>
        <v/>
      </c>
      <c r="CT82" s="23" t="str">
        <f>Nitrate!I82</f>
        <v/>
      </c>
      <c r="CU82" s="23" t="str">
        <f>Nitrate!J82</f>
        <v/>
      </c>
      <c r="CV82" s="23" t="str">
        <f>Nitrate!K82</f>
        <v/>
      </c>
      <c r="CW82" s="23" t="str">
        <f>Nitrate!L82</f>
        <v/>
      </c>
      <c r="CX82" s="23" t="str">
        <f>Nitrate!M82</f>
        <v/>
      </c>
      <c r="CY82" s="23">
        <f>Nitrate!N82</f>
        <v>0.23502320000000002</v>
      </c>
      <c r="CZ82" s="23" t="str">
        <f>Nitrate!O82</f>
        <v/>
      </c>
      <c r="DA82" s="23" t="str">
        <f>Nitrate!P82</f>
        <v/>
      </c>
      <c r="DB82" s="23" t="str">
        <f>Nitrate!Q82</f>
        <v/>
      </c>
      <c r="DC82" s="2" t="str">
        <f>Phycocyanin!R82</f>
        <v/>
      </c>
      <c r="DD82" s="27" t="str">
        <f>Phycocyanin!$B82</f>
        <v/>
      </c>
      <c r="DE82" s="23" t="str">
        <f>Phycocyanin!C82</f>
        <v/>
      </c>
      <c r="DF82" s="23" t="str">
        <f>Phycocyanin!D82</f>
        <v/>
      </c>
      <c r="DG82" s="23" t="str">
        <f>Phycocyanin!E82</f>
        <v/>
      </c>
      <c r="DH82" s="23" t="str">
        <f>Phycocyanin!F82</f>
        <v/>
      </c>
      <c r="DI82" s="23" t="str">
        <f>Phycocyanin!G82</f>
        <v/>
      </c>
      <c r="DJ82" s="23" t="str">
        <f>Phycocyanin!H82</f>
        <v/>
      </c>
      <c r="DK82" s="23" t="str">
        <f>Phycocyanin!I82</f>
        <v/>
      </c>
      <c r="DL82" s="23" t="str">
        <f>Phycocyanin!J82</f>
        <v/>
      </c>
      <c r="DM82" s="23" t="str">
        <f>Phycocyanin!K82</f>
        <v/>
      </c>
      <c r="DN82" s="23" t="str">
        <f>Phycocyanin!L82</f>
        <v/>
      </c>
      <c r="DO82" s="23" t="str">
        <f>Phycocyanin!M82</f>
        <v/>
      </c>
      <c r="DP82" s="23" t="str">
        <f>Phycocyanin!N82</f>
        <v/>
      </c>
      <c r="DQ82" s="23" t="str">
        <f>Phycocyanin!O82</f>
        <v/>
      </c>
      <c r="DR82" s="23" t="str">
        <f>Phycocyanin!P82</f>
        <v/>
      </c>
      <c r="DS82" s="23" t="str">
        <f>Phycocyanin!Q82</f>
        <v/>
      </c>
      <c r="DT82" s="19" t="str">
        <f>TRIM(_xlfn.XLOOKUP(A82, '[1]Site_GPS-Coordinates'!$A:$A, '[1]Site_GPS-Coordinates'!$B:$B))</f>
        <v>40.33300003</v>
      </c>
      <c r="DU82" t="str">
        <f>TRIM(_xlfn.XLOOKUP(A82, '[1]Site_GPS-Coordinates'!$A:$A, '[1]Site_GPS-Coordinates'!$C:$C))</f>
        <v>-74.68198851</v>
      </c>
    </row>
    <row r="83" spans="1:125">
      <c r="A83" s="3" t="s">
        <v>86</v>
      </c>
      <c r="B83" t="s">
        <v>312</v>
      </c>
      <c r="C83" s="27" cm="1">
        <f t="array" ref="C83">IFERROR(MAX(_xlfn._xlws.FILTER([1]SURVEY123!$J:$J,[1]SURVEY123!$L:$L=A83)),"NA")</f>
        <v>45872.666666666664</v>
      </c>
      <c r="D83">
        <f t="shared" si="2"/>
        <v>9</v>
      </c>
      <c r="E83" t="str">
        <f>Temperature!T83</f>
        <v>Excellent</v>
      </c>
      <c r="F83">
        <f>Temperature!B83</f>
        <v>21.777777777777779</v>
      </c>
      <c r="G83" s="23" t="str">
        <f>Temperature!C83</f>
        <v/>
      </c>
      <c r="H83" s="23" t="str">
        <f>Temperature!D83</f>
        <v/>
      </c>
      <c r="I83" s="23">
        <f>Temperature!E83</f>
        <v>15</v>
      </c>
      <c r="J83" s="23">
        <f>Temperature!F83</f>
        <v>20</v>
      </c>
      <c r="K83" s="23" t="str">
        <f>Temperature!G83</f>
        <v/>
      </c>
      <c r="L83" s="23">
        <f>Temperature!H83</f>
        <v>24</v>
      </c>
      <c r="M83" s="23">
        <f>Temperature!I83</f>
        <v>25</v>
      </c>
      <c r="N83" s="23">
        <f>Temperature!J83</f>
        <v>21</v>
      </c>
      <c r="O83" s="23">
        <f>Temperature!K83</f>
        <v>26</v>
      </c>
      <c r="P83" s="23">
        <f>Temperature!L83</f>
        <v>24</v>
      </c>
      <c r="Q83" s="23">
        <f>Temperature!M83</f>
        <v>23</v>
      </c>
      <c r="R83" s="23">
        <f>Temperature!N83</f>
        <v>18</v>
      </c>
      <c r="S83" s="23" t="str">
        <f>Temperature!O83</f>
        <v/>
      </c>
      <c r="T83" s="23" t="str">
        <f>Temperature!P83</f>
        <v/>
      </c>
      <c r="U83" s="23" t="str">
        <f>Temperature!Q83</f>
        <v/>
      </c>
      <c r="V83" t="str">
        <f>'E. coli'!S83</f>
        <v>Good</v>
      </c>
      <c r="W83" s="2">
        <f>'E. coli'!B83</f>
        <v>62.798417438766634</v>
      </c>
      <c r="X83" s="23" t="str">
        <f>'E. coli'!C83</f>
        <v/>
      </c>
      <c r="Y83" s="23" t="str">
        <f>'E. coli'!D83</f>
        <v/>
      </c>
      <c r="Z83" s="23" t="str">
        <f>'E. coli'!E83</f>
        <v/>
      </c>
      <c r="AA83" s="23">
        <f>'E. coli'!F83</f>
        <v>63.7</v>
      </c>
      <c r="AB83" s="23" t="str">
        <f>'E. coli'!G83</f>
        <v/>
      </c>
      <c r="AC83" s="23">
        <f>'E. coli'!H83</f>
        <v>30.7</v>
      </c>
      <c r="AD83" s="23">
        <f>'E. coli'!I83</f>
        <v>40.200000000000003</v>
      </c>
      <c r="AE83" s="23">
        <f>'E. coli'!J83</f>
        <v>16.399999999999999</v>
      </c>
      <c r="AF83" s="23">
        <f>'E. coli'!K83</f>
        <v>19.100000000000001</v>
      </c>
      <c r="AG83" s="23">
        <f>'E. coli'!L83</f>
        <v>593.79999999999995</v>
      </c>
      <c r="AH83" s="23">
        <f>'E. coli'!M83</f>
        <v>601.5</v>
      </c>
      <c r="AI83" s="23">
        <f>'E. coli'!N83</f>
        <v>27.5</v>
      </c>
      <c r="AJ83" s="23" t="str">
        <f>'E. coli'!O83</f>
        <v/>
      </c>
      <c r="AK83" s="23" t="str">
        <f>'E. coli'!P83</f>
        <v/>
      </c>
      <c r="AL83" s="23" t="str">
        <f>'E. coli'!Q83</f>
        <v/>
      </c>
      <c r="AM83" t="str">
        <f>Turbidity!T83</f>
        <v>Excellent</v>
      </c>
      <c r="AN83" s="2">
        <f>Turbidity!B83</f>
        <v>3.9637500000000001</v>
      </c>
      <c r="AO83" s="23" t="str">
        <f>Turbidity!C83</f>
        <v/>
      </c>
      <c r="AP83" s="23" t="str">
        <f>Turbidity!D83</f>
        <v/>
      </c>
      <c r="AQ83" s="23" t="str">
        <f>Turbidity!E83</f>
        <v/>
      </c>
      <c r="AR83" s="23">
        <f>Turbidity!F83</f>
        <v>3.76</v>
      </c>
      <c r="AS83" s="23" t="str">
        <f>Turbidity!G83</f>
        <v/>
      </c>
      <c r="AT83" s="23">
        <f>Turbidity!H83</f>
        <v>4.45</v>
      </c>
      <c r="AU83" s="23">
        <f>Turbidity!I83</f>
        <v>0.42</v>
      </c>
      <c r="AV83" s="23">
        <f>Turbidity!J83</f>
        <v>4.88</v>
      </c>
      <c r="AW83" s="23">
        <f>Turbidity!K83</f>
        <v>2.99</v>
      </c>
      <c r="AX83" s="23">
        <f>Turbidity!L83</f>
        <v>6.9</v>
      </c>
      <c r="AY83" s="23">
        <f>Turbidity!M83</f>
        <v>5.28</v>
      </c>
      <c r="AZ83" s="23">
        <f>Turbidity!N83</f>
        <v>3.03</v>
      </c>
      <c r="BA83" s="23" t="str">
        <f>Turbidity!O83</f>
        <v/>
      </c>
      <c r="BB83" s="23" t="str">
        <f>Turbidity!P83</f>
        <v/>
      </c>
      <c r="BC83" s="23" t="str">
        <f>Turbidity!Q83</f>
        <v/>
      </c>
      <c r="BD83" t="str">
        <f>Chloride!T83</f>
        <v>Poor</v>
      </c>
      <c r="BE83" s="2">
        <f>Chloride!B83</f>
        <v>498.77926250000002</v>
      </c>
      <c r="BF83" s="23" t="str">
        <f>Chloride!C83</f>
        <v/>
      </c>
      <c r="BG83" s="23" t="str">
        <f>Chloride!D83</f>
        <v/>
      </c>
      <c r="BH83" s="23" t="str">
        <f>Chloride!E83</f>
        <v/>
      </c>
      <c r="BI83" s="23">
        <f>Chloride!F83</f>
        <v>470.35820000000001</v>
      </c>
      <c r="BJ83" s="23" t="str">
        <f>Chloride!G83</f>
        <v/>
      </c>
      <c r="BK83" s="23">
        <f>Chloride!H83</f>
        <v>469.77080000000001</v>
      </c>
      <c r="BL83" s="23">
        <f>Chloride!I83</f>
        <v>599.3383</v>
      </c>
      <c r="BM83" s="23">
        <f>Chloride!J83</f>
        <v>409.92099999999999</v>
      </c>
      <c r="BN83" s="23">
        <f>Chloride!K83</f>
        <v>557.976</v>
      </c>
      <c r="BO83" s="23">
        <f>Chloride!L83</f>
        <v>405.12400000000002</v>
      </c>
      <c r="BP83" s="23">
        <f>Chloride!M83</f>
        <v>562.97580000000005</v>
      </c>
      <c r="BQ83" s="23">
        <f>Chloride!N83</f>
        <v>514.77</v>
      </c>
      <c r="BR83" s="23" t="str">
        <f>Chloride!O83</f>
        <v/>
      </c>
      <c r="BS83" s="23" t="str">
        <f>Chloride!P83</f>
        <v/>
      </c>
      <c r="BT83" s="23" t="str">
        <f>Chloride!Q83</f>
        <v/>
      </c>
      <c r="BU83" t="str">
        <f>Phosphate!T83</f>
        <v>Poor</v>
      </c>
      <c r="BV83" s="2">
        <f>Phosphate!B83</f>
        <v>0.19962999999999997</v>
      </c>
      <c r="BW83" s="23" t="str">
        <f>Phosphate!C83</f>
        <v/>
      </c>
      <c r="BX83" s="23" t="str">
        <f>Phosphate!D83</f>
        <v/>
      </c>
      <c r="BY83" s="23" t="str">
        <f>Phosphate!E83</f>
        <v/>
      </c>
      <c r="BZ83" s="23">
        <f>Phosphate!F83</f>
        <v>7.8280000000000002E-2</v>
      </c>
      <c r="CA83" s="23" t="str">
        <f>Phosphate!G83</f>
        <v/>
      </c>
      <c r="CB83" s="23">
        <f>Phosphate!H83</f>
        <v>0.35809000000000002</v>
      </c>
      <c r="CC83" s="23">
        <f>Phosphate!I83</f>
        <v>0.25530000000000003</v>
      </c>
      <c r="CD83" s="23">
        <f>Phosphate!J83</f>
        <v>0.18484999999999999</v>
      </c>
      <c r="CE83" s="23">
        <f>Phosphate!K83</f>
        <v>0.19633999999999999</v>
      </c>
      <c r="CF83" s="23">
        <f>Phosphate!L83</f>
        <v>0.17591999999999999</v>
      </c>
      <c r="CG83" s="23">
        <f>Phosphate!M83</f>
        <v>0.16525000000000001</v>
      </c>
      <c r="CH83" s="23">
        <f>Phosphate!N83</f>
        <v>0.18301000000000001</v>
      </c>
      <c r="CI83" s="23" t="str">
        <f>Phosphate!O83</f>
        <v/>
      </c>
      <c r="CJ83" s="23" t="str">
        <f>Phosphate!P83</f>
        <v/>
      </c>
      <c r="CK83" s="23" t="str">
        <f>Phosphate!Q83</f>
        <v/>
      </c>
      <c r="CL83" t="str">
        <f>Nitrate!T83</f>
        <v>Excellent</v>
      </c>
      <c r="CM83" s="2">
        <f>Nitrate!B83</f>
        <v>0.32817984375000003</v>
      </c>
      <c r="CN83" s="23" t="str">
        <f>Nitrate!C83</f>
        <v/>
      </c>
      <c r="CO83" s="23" t="str">
        <f>Nitrate!D83</f>
        <v/>
      </c>
      <c r="CP83" s="23" t="str">
        <f>Nitrate!E83</f>
        <v/>
      </c>
      <c r="CQ83" s="23">
        <f>Nitrate!F83</f>
        <v>0.42092007999999997</v>
      </c>
      <c r="CR83" s="23" t="str">
        <f>Nitrate!G83</f>
        <v/>
      </c>
      <c r="CS83" s="23">
        <f>Nitrate!H83</f>
        <v>0.37214997</v>
      </c>
      <c r="CT83" s="23">
        <f>Nitrate!I83</f>
        <v>0.52988341000000005</v>
      </c>
      <c r="CU83" s="23">
        <f>Nitrate!J83</f>
        <v>0.31606339999999999</v>
      </c>
      <c r="CV83" s="23">
        <f>Nitrate!K83</f>
        <v>0.1988723</v>
      </c>
      <c r="CW83" s="23">
        <f>Nitrate!L83</f>
        <v>0.30291785000000004</v>
      </c>
      <c r="CX83" s="23">
        <f>Nitrate!M83</f>
        <v>0.30482734</v>
      </c>
      <c r="CY83" s="23">
        <f>Nitrate!N83</f>
        <v>0.17980439999999998</v>
      </c>
      <c r="CZ83" s="23" t="str">
        <f>Nitrate!O83</f>
        <v/>
      </c>
      <c r="DA83" s="23" t="str">
        <f>Nitrate!P83</f>
        <v/>
      </c>
      <c r="DB83" s="23" t="str">
        <f>Nitrate!Q83</f>
        <v/>
      </c>
      <c r="DC83" s="2" t="str">
        <f>Phycocyanin!R83</f>
        <v/>
      </c>
      <c r="DD83" s="27" t="str">
        <f>Phycocyanin!$B83</f>
        <v/>
      </c>
      <c r="DE83" s="23" t="str">
        <f>Phycocyanin!C83</f>
        <v/>
      </c>
      <c r="DF83" s="23" t="str">
        <f>Phycocyanin!D83</f>
        <v/>
      </c>
      <c r="DG83" s="23" t="str">
        <f>Phycocyanin!E83</f>
        <v/>
      </c>
      <c r="DH83" s="23" t="str">
        <f>Phycocyanin!F83</f>
        <v/>
      </c>
      <c r="DI83" s="23" t="str">
        <f>Phycocyanin!G83</f>
        <v/>
      </c>
      <c r="DJ83" s="23" t="str">
        <f>Phycocyanin!H83</f>
        <v/>
      </c>
      <c r="DK83" s="23" t="str">
        <f>Phycocyanin!I83</f>
        <v/>
      </c>
      <c r="DL83" s="23" t="str">
        <f>Phycocyanin!J83</f>
        <v/>
      </c>
      <c r="DM83" s="23" t="str">
        <f>Phycocyanin!K83</f>
        <v/>
      </c>
      <c r="DN83" s="23" t="str">
        <f>Phycocyanin!L83</f>
        <v/>
      </c>
      <c r="DO83" s="23" t="str">
        <f>Phycocyanin!M83</f>
        <v/>
      </c>
      <c r="DP83" s="23" t="str">
        <f>Phycocyanin!N83</f>
        <v/>
      </c>
      <c r="DQ83" s="23" t="str">
        <f>Phycocyanin!O83</f>
        <v/>
      </c>
      <c r="DR83" s="23" t="str">
        <f>Phycocyanin!P83</f>
        <v/>
      </c>
      <c r="DS83" s="23" t="str">
        <f>Phycocyanin!Q83</f>
        <v/>
      </c>
      <c r="DT83" s="19" t="str">
        <f>TRIM(_xlfn.XLOOKUP(A83, '[1]Site_GPS-Coordinates'!$A:$A, '[1]Site_GPS-Coordinates'!$B:$B))</f>
        <v>40.352824</v>
      </c>
      <c r="DU83" t="str">
        <f>TRIM(_xlfn.XLOOKUP(A83, '[1]Site_GPS-Coordinates'!$A:$A, '[1]Site_GPS-Coordinates'!$C:$C))</f>
        <v>-74.710443</v>
      </c>
    </row>
    <row r="84" spans="1:125">
      <c r="A84" s="3" t="s">
        <v>87</v>
      </c>
      <c r="B84" t="s">
        <v>312</v>
      </c>
      <c r="C84" s="27" cm="1">
        <f t="array" ref="C84">IFERROR(MAX(_xlfn._xlws.FILTER([1]SURVEY123!$J:$J,[1]SURVEY123!$L:$L=A84)),"NA")</f>
        <v>45858.666666666664</v>
      </c>
      <c r="D84">
        <f t="shared" si="2"/>
        <v>5</v>
      </c>
      <c r="E84" t="str">
        <f>Temperature!T84</f>
        <v>Fair</v>
      </c>
      <c r="F84">
        <f>Temperature!B84</f>
        <v>32</v>
      </c>
      <c r="G84" s="23" t="str">
        <f>Temperature!C84</f>
        <v/>
      </c>
      <c r="H84" s="23" t="str">
        <f>Temperature!D84</f>
        <v/>
      </c>
      <c r="I84" s="23" t="str">
        <f>Temperature!E84</f>
        <v/>
      </c>
      <c r="J84" s="23" t="str">
        <f>Temperature!F84</f>
        <v/>
      </c>
      <c r="K84" s="23" t="str">
        <f>Temperature!G84</f>
        <v/>
      </c>
      <c r="L84" s="23">
        <f>Temperature!H84</f>
        <v>70</v>
      </c>
      <c r="M84" s="23">
        <f>Temperature!I84</f>
        <v>22</v>
      </c>
      <c r="N84" s="23">
        <f>Temperature!J84</f>
        <v>21</v>
      </c>
      <c r="O84" s="23">
        <f>Temperature!K84</f>
        <v>25</v>
      </c>
      <c r="P84" s="23">
        <f>Temperature!L84</f>
        <v>22</v>
      </c>
      <c r="Q84" s="23" t="str">
        <f>Temperature!M84</f>
        <v/>
      </c>
      <c r="R84" s="23" t="str">
        <f>Temperature!N84</f>
        <v/>
      </c>
      <c r="S84" s="23" t="str">
        <f>Temperature!O84</f>
        <v/>
      </c>
      <c r="T84" s="23" t="str">
        <f>Temperature!P84</f>
        <v/>
      </c>
      <c r="U84" s="23" t="str">
        <f>Temperature!Q84</f>
        <v/>
      </c>
      <c r="V84" t="str">
        <f>'E. coli'!S84</f>
        <v>Excellent</v>
      </c>
      <c r="W84" s="2">
        <f>'E. coli'!B84</f>
        <v>47.952072161727699</v>
      </c>
      <c r="X84" s="23" t="str">
        <f>'E. coli'!C84</f>
        <v/>
      </c>
      <c r="Y84" s="23" t="str">
        <f>'E. coli'!D84</f>
        <v/>
      </c>
      <c r="Z84" s="23" t="str">
        <f>'E. coli'!E84</f>
        <v/>
      </c>
      <c r="AA84" s="23" t="str">
        <f>'E. coli'!F84</f>
        <v/>
      </c>
      <c r="AB84" s="23" t="str">
        <f>'E. coli'!G84</f>
        <v/>
      </c>
      <c r="AC84" s="23">
        <f>'E. coli'!H84</f>
        <v>148.30000000000001</v>
      </c>
      <c r="AD84" s="23">
        <f>'E. coli'!I84</f>
        <v>57.6</v>
      </c>
      <c r="AE84" s="23">
        <f>'E. coli'!J84</f>
        <v>74.8</v>
      </c>
      <c r="AF84" s="23">
        <f>'E. coli'!K84</f>
        <v>6.2</v>
      </c>
      <c r="AG84" s="23">
        <f>'E. coli'!L84</f>
        <v>64</v>
      </c>
      <c r="AH84" s="23" t="str">
        <f>'E. coli'!M84</f>
        <v/>
      </c>
      <c r="AI84" s="23" t="str">
        <f>'E. coli'!N84</f>
        <v/>
      </c>
      <c r="AJ84" s="23" t="str">
        <f>'E. coli'!O84</f>
        <v/>
      </c>
      <c r="AK84" s="23" t="str">
        <f>'E. coli'!P84</f>
        <v/>
      </c>
      <c r="AL84" s="23" t="str">
        <f>'E. coli'!Q84</f>
        <v/>
      </c>
      <c r="AM84" t="str">
        <f>Turbidity!T84</f>
        <v>Excellent</v>
      </c>
      <c r="AN84" s="2">
        <f>Turbidity!B84</f>
        <v>6.4800000000000013</v>
      </c>
      <c r="AO84" s="23" t="str">
        <f>Turbidity!C84</f>
        <v/>
      </c>
      <c r="AP84" s="23" t="str">
        <f>Turbidity!D84</f>
        <v/>
      </c>
      <c r="AQ84" s="23" t="str">
        <f>Turbidity!E84</f>
        <v/>
      </c>
      <c r="AR84" s="23" t="str">
        <f>Turbidity!F84</f>
        <v/>
      </c>
      <c r="AS84" s="23" t="str">
        <f>Turbidity!G84</f>
        <v/>
      </c>
      <c r="AT84" s="23">
        <f>Turbidity!H84</f>
        <v>12.8</v>
      </c>
      <c r="AU84" s="23">
        <f>Turbidity!I84</f>
        <v>2.64</v>
      </c>
      <c r="AV84" s="23">
        <f>Turbidity!J84</f>
        <v>3.8</v>
      </c>
      <c r="AW84" s="23">
        <f>Turbidity!K84</f>
        <v>2.46</v>
      </c>
      <c r="AX84" s="23">
        <f>Turbidity!L84</f>
        <v>10.7</v>
      </c>
      <c r="AY84" s="23" t="str">
        <f>Turbidity!M84</f>
        <v/>
      </c>
      <c r="AZ84" s="23" t="str">
        <f>Turbidity!N84</f>
        <v/>
      </c>
      <c r="BA84" s="23" t="str">
        <f>Turbidity!O84</f>
        <v/>
      </c>
      <c r="BB84" s="23" t="str">
        <f>Turbidity!P84</f>
        <v/>
      </c>
      <c r="BC84" s="23" t="str">
        <f>Turbidity!Q84</f>
        <v/>
      </c>
      <c r="BD84" t="str">
        <f>Chloride!T84</f>
        <v>Poor</v>
      </c>
      <c r="BE84" s="2">
        <f>Chloride!B84</f>
        <v>309.72737999999998</v>
      </c>
      <c r="BF84" s="23" t="str">
        <f>Chloride!C84</f>
        <v/>
      </c>
      <c r="BG84" s="23" t="str">
        <f>Chloride!D84</f>
        <v/>
      </c>
      <c r="BH84" s="23" t="str">
        <f>Chloride!E84</f>
        <v/>
      </c>
      <c r="BI84" s="23" t="str">
        <f>Chloride!F84</f>
        <v/>
      </c>
      <c r="BJ84" s="23" t="str">
        <f>Chloride!G84</f>
        <v/>
      </c>
      <c r="BK84" s="23">
        <f>Chloride!H84</f>
        <v>297.07740000000001</v>
      </c>
      <c r="BL84" s="23">
        <f>Chloride!I84</f>
        <v>383.34930000000003</v>
      </c>
      <c r="BM84" s="23">
        <f>Chloride!J84</f>
        <v>290.37189999999998</v>
      </c>
      <c r="BN84" s="23">
        <f>Chloride!K84</f>
        <v>333.15609999999998</v>
      </c>
      <c r="BO84" s="23">
        <f>Chloride!L84</f>
        <v>244.68219999999999</v>
      </c>
      <c r="BP84" s="23" t="str">
        <f>Chloride!M84</f>
        <v/>
      </c>
      <c r="BQ84" s="23" t="str">
        <f>Chloride!N84</f>
        <v/>
      </c>
      <c r="BR84" s="23" t="str">
        <f>Chloride!O84</f>
        <v/>
      </c>
      <c r="BS84" s="23" t="str">
        <f>Chloride!P84</f>
        <v/>
      </c>
      <c r="BT84" s="23" t="str">
        <f>Chloride!Q84</f>
        <v/>
      </c>
      <c r="BU84" t="str">
        <f>Phosphate!T84</f>
        <v>Fair</v>
      </c>
      <c r="BV84" s="2">
        <f>Phosphate!B84</f>
        <v>6.000599999999999E-2</v>
      </c>
      <c r="BW84" s="23" t="str">
        <f>Phosphate!C84</f>
        <v/>
      </c>
      <c r="BX84" s="23" t="str">
        <f>Phosphate!D84</f>
        <v/>
      </c>
      <c r="BY84" s="23" t="str">
        <f>Phosphate!E84</f>
        <v/>
      </c>
      <c r="BZ84" s="23" t="str">
        <f>Phosphate!F84</f>
        <v/>
      </c>
      <c r="CA84" s="23" t="str">
        <f>Phosphate!G84</f>
        <v/>
      </c>
      <c r="CB84" s="23">
        <f>Phosphate!H84</f>
        <v>2.1610000000000001E-2</v>
      </c>
      <c r="CC84" s="23">
        <f>Phosphate!I84</f>
        <v>4.6589999999999999E-2</v>
      </c>
      <c r="CD84" s="23">
        <f>Phosphate!J84</f>
        <v>0.17379</v>
      </c>
      <c r="CE84" s="23">
        <f>Phosphate!K84</f>
        <v>3.7240000000000002E-2</v>
      </c>
      <c r="CF84" s="23">
        <f>Phosphate!L84</f>
        <v>2.0799999999999999E-2</v>
      </c>
      <c r="CG84" s="23" t="str">
        <f>Phosphate!M84</f>
        <v/>
      </c>
      <c r="CH84" s="23" t="str">
        <f>Phosphate!N84</f>
        <v/>
      </c>
      <c r="CI84" s="23" t="str">
        <f>Phosphate!O84</f>
        <v/>
      </c>
      <c r="CJ84" s="23" t="str">
        <f>Phosphate!P84</f>
        <v/>
      </c>
      <c r="CK84" s="23" t="str">
        <f>Phosphate!Q84</f>
        <v/>
      </c>
      <c r="CL84" t="str">
        <f>Nitrate!T84</f>
        <v>Good</v>
      </c>
      <c r="CM84" s="2">
        <f>Nitrate!B84</f>
        <v>0.86590720999999993</v>
      </c>
      <c r="CN84" s="23" t="str">
        <f>Nitrate!C84</f>
        <v/>
      </c>
      <c r="CO84" s="23" t="str">
        <f>Nitrate!D84</f>
        <v/>
      </c>
      <c r="CP84" s="23" t="str">
        <f>Nitrate!E84</f>
        <v/>
      </c>
      <c r="CQ84" s="23" t="str">
        <f>Nitrate!F84</f>
        <v/>
      </c>
      <c r="CR84" s="23" t="str">
        <f>Nitrate!G84</f>
        <v/>
      </c>
      <c r="CS84" s="23">
        <f>Nitrate!H84</f>
        <v>0.41003211000000001</v>
      </c>
      <c r="CT84" s="23">
        <f>Nitrate!I84</f>
        <v>0.63225560999999997</v>
      </c>
      <c r="CU84" s="23">
        <f>Nitrate!J84</f>
        <v>0.3936521</v>
      </c>
      <c r="CV84" s="23">
        <f>Nitrate!K84</f>
        <v>0.57427822999999989</v>
      </c>
      <c r="CW84" s="23">
        <f>Nitrate!L84</f>
        <v>2.319318</v>
      </c>
      <c r="CX84" s="23" t="str">
        <f>Nitrate!M84</f>
        <v/>
      </c>
      <c r="CY84" s="23" t="str">
        <f>Nitrate!N84</f>
        <v/>
      </c>
      <c r="CZ84" s="23" t="str">
        <f>Nitrate!O84</f>
        <v/>
      </c>
      <c r="DA84" s="23" t="str">
        <f>Nitrate!P84</f>
        <v/>
      </c>
      <c r="DB84" s="23" t="str">
        <f>Nitrate!Q84</f>
        <v/>
      </c>
      <c r="DC84" s="2" t="str">
        <f>Phycocyanin!R84</f>
        <v/>
      </c>
      <c r="DD84" s="27" t="str">
        <f>Phycocyanin!$B84</f>
        <v/>
      </c>
      <c r="DE84" s="23" t="str">
        <f>Phycocyanin!C84</f>
        <v/>
      </c>
      <c r="DF84" s="23" t="str">
        <f>Phycocyanin!D84</f>
        <v/>
      </c>
      <c r="DG84" s="23" t="str">
        <f>Phycocyanin!E84</f>
        <v/>
      </c>
      <c r="DH84" s="23" t="str">
        <f>Phycocyanin!F84</f>
        <v/>
      </c>
      <c r="DI84" s="23" t="str">
        <f>Phycocyanin!G84</f>
        <v/>
      </c>
      <c r="DJ84" s="23" t="str">
        <f>Phycocyanin!H84</f>
        <v/>
      </c>
      <c r="DK84" s="23" t="str">
        <f>Phycocyanin!I84</f>
        <v/>
      </c>
      <c r="DL84" s="23" t="str">
        <f>Phycocyanin!J84</f>
        <v/>
      </c>
      <c r="DM84" s="23" t="str">
        <f>Phycocyanin!K84</f>
        <v/>
      </c>
      <c r="DN84" s="23" t="str">
        <f>Phycocyanin!L84</f>
        <v/>
      </c>
      <c r="DO84" s="23" t="str">
        <f>Phycocyanin!M84</f>
        <v/>
      </c>
      <c r="DP84" s="23" t="str">
        <f>Phycocyanin!N84</f>
        <v/>
      </c>
      <c r="DQ84" s="23" t="str">
        <f>Phycocyanin!O84</f>
        <v/>
      </c>
      <c r="DR84" s="23" t="str">
        <f>Phycocyanin!P84</f>
        <v/>
      </c>
      <c r="DS84" s="23" t="str">
        <f>Phycocyanin!Q84</f>
        <v/>
      </c>
      <c r="DT84" s="19" t="str">
        <f>TRIM(_xlfn.XLOOKUP(A84, '[1]Site_GPS-Coordinates'!$A:$A, '[1]Site_GPS-Coordinates'!$B:$B))</f>
        <v>40.37422</v>
      </c>
      <c r="DU84" t="str">
        <f>TRIM(_xlfn.XLOOKUP(A84, '[1]Site_GPS-Coordinates'!$A:$A, '[1]Site_GPS-Coordinates'!$C:$C))</f>
        <v>-74.793866</v>
      </c>
    </row>
    <row r="85" spans="1:125">
      <c r="A85" s="3" t="s">
        <v>88</v>
      </c>
      <c r="B85" t="s">
        <v>312</v>
      </c>
      <c r="C85" s="27" t="str" cm="1">
        <f t="array" ref="C85">IFERROR(MAX(_xlfn._xlws.FILTER([1]SURVEY123!$J:$J,[1]SURVEY123!$L:$L=A85)),"NA")</f>
        <v>NA</v>
      </c>
      <c r="D85">
        <f t="shared" si="2"/>
        <v>0</v>
      </c>
      <c r="E85" t="str">
        <f>Temperature!T85</f>
        <v>NA</v>
      </c>
      <c r="F85" t="str">
        <f>Temperature!B85</f>
        <v/>
      </c>
      <c r="G85" s="23" t="str">
        <f>Temperature!C85</f>
        <v/>
      </c>
      <c r="H85" s="23" t="str">
        <f>Temperature!D85</f>
        <v/>
      </c>
      <c r="I85" s="23" t="str">
        <f>Temperature!E85</f>
        <v/>
      </c>
      <c r="J85" s="23" t="str">
        <f>Temperature!F85</f>
        <v/>
      </c>
      <c r="K85" s="23" t="str">
        <f>Temperature!G85</f>
        <v/>
      </c>
      <c r="L85" s="23" t="str">
        <f>Temperature!H85</f>
        <v/>
      </c>
      <c r="M85" s="23" t="str">
        <f>Temperature!I85</f>
        <v/>
      </c>
      <c r="N85" s="23" t="str">
        <f>Temperature!J85</f>
        <v/>
      </c>
      <c r="O85" s="23" t="str">
        <f>Temperature!K85</f>
        <v/>
      </c>
      <c r="P85" s="23" t="str">
        <f>Temperature!L85</f>
        <v/>
      </c>
      <c r="Q85" s="23" t="str">
        <f>Temperature!M85</f>
        <v/>
      </c>
      <c r="R85" s="23" t="str">
        <f>Temperature!N85</f>
        <v/>
      </c>
      <c r="S85" s="23" t="str">
        <f>Temperature!O85</f>
        <v/>
      </c>
      <c r="T85" s="23" t="str">
        <f>Temperature!P85</f>
        <v/>
      </c>
      <c r="U85" s="23" t="str">
        <f>Temperature!Q85</f>
        <v/>
      </c>
      <c r="V85" t="str">
        <f>'E. coli'!S85</f>
        <v>NA</v>
      </c>
      <c r="W85" s="2" t="str">
        <f>'E. coli'!B85</f>
        <v/>
      </c>
      <c r="X85" s="23" t="str">
        <f>'E. coli'!C85</f>
        <v/>
      </c>
      <c r="Y85" s="23" t="str">
        <f>'E. coli'!D85</f>
        <v/>
      </c>
      <c r="Z85" s="23" t="str">
        <f>'E. coli'!E85</f>
        <v/>
      </c>
      <c r="AA85" s="23" t="str">
        <f>'E. coli'!F85</f>
        <v/>
      </c>
      <c r="AB85" s="23" t="str">
        <f>'E. coli'!G85</f>
        <v/>
      </c>
      <c r="AC85" s="23" t="str">
        <f>'E. coli'!H85</f>
        <v/>
      </c>
      <c r="AD85" s="23" t="str">
        <f>'E. coli'!I85</f>
        <v/>
      </c>
      <c r="AE85" s="23" t="str">
        <f>'E. coli'!J85</f>
        <v/>
      </c>
      <c r="AF85" s="23" t="str">
        <f>'E. coli'!K85</f>
        <v/>
      </c>
      <c r="AG85" s="23" t="str">
        <f>'E. coli'!L85</f>
        <v/>
      </c>
      <c r="AH85" s="23" t="str">
        <f>'E. coli'!M85</f>
        <v/>
      </c>
      <c r="AI85" s="23" t="str">
        <f>'E. coli'!N85</f>
        <v/>
      </c>
      <c r="AJ85" s="23" t="str">
        <f>'E. coli'!O85</f>
        <v/>
      </c>
      <c r="AK85" s="23" t="str">
        <f>'E. coli'!P85</f>
        <v/>
      </c>
      <c r="AL85" s="23" t="str">
        <f>'E. coli'!Q85</f>
        <v/>
      </c>
      <c r="AM85" t="str">
        <f>Turbidity!T85</f>
        <v>NA</v>
      </c>
      <c r="AN85" s="2" t="str">
        <f>Turbidity!B85</f>
        <v/>
      </c>
      <c r="AO85" s="23" t="str">
        <f>Turbidity!C85</f>
        <v/>
      </c>
      <c r="AP85" s="23" t="str">
        <f>Turbidity!D85</f>
        <v/>
      </c>
      <c r="AQ85" s="23" t="str">
        <f>Turbidity!E85</f>
        <v/>
      </c>
      <c r="AR85" s="23" t="str">
        <f>Turbidity!F85</f>
        <v/>
      </c>
      <c r="AS85" s="23" t="str">
        <f>Turbidity!G85</f>
        <v/>
      </c>
      <c r="AT85" s="23" t="str">
        <f>Turbidity!H85</f>
        <v/>
      </c>
      <c r="AU85" s="23" t="str">
        <f>Turbidity!I85</f>
        <v/>
      </c>
      <c r="AV85" s="23" t="str">
        <f>Turbidity!J85</f>
        <v/>
      </c>
      <c r="AW85" s="23" t="str">
        <f>Turbidity!K85</f>
        <v/>
      </c>
      <c r="AX85" s="23" t="str">
        <f>Turbidity!L85</f>
        <v/>
      </c>
      <c r="AY85" s="23" t="str">
        <f>Turbidity!M85</f>
        <v/>
      </c>
      <c r="AZ85" s="23" t="str">
        <f>Turbidity!N85</f>
        <v/>
      </c>
      <c r="BA85" s="23" t="str">
        <f>Turbidity!O85</f>
        <v/>
      </c>
      <c r="BB85" s="23" t="str">
        <f>Turbidity!P85</f>
        <v/>
      </c>
      <c r="BC85" s="23" t="str">
        <f>Turbidity!Q85</f>
        <v/>
      </c>
      <c r="BD85" t="str">
        <f>Chloride!T85</f>
        <v>NA</v>
      </c>
      <c r="BE85" s="2" t="str">
        <f>Chloride!B85</f>
        <v/>
      </c>
      <c r="BF85" s="23" t="str">
        <f>Chloride!C85</f>
        <v/>
      </c>
      <c r="BG85" s="23" t="str">
        <f>Chloride!D85</f>
        <v/>
      </c>
      <c r="BH85" s="23" t="str">
        <f>Chloride!E85</f>
        <v/>
      </c>
      <c r="BI85" s="23" t="str">
        <f>Chloride!F85</f>
        <v/>
      </c>
      <c r="BJ85" s="23" t="str">
        <f>Chloride!G85</f>
        <v/>
      </c>
      <c r="BK85" s="23" t="str">
        <f>Chloride!H85</f>
        <v/>
      </c>
      <c r="BL85" s="23" t="str">
        <f>Chloride!I85</f>
        <v/>
      </c>
      <c r="BM85" s="23" t="str">
        <f>Chloride!J85</f>
        <v/>
      </c>
      <c r="BN85" s="23" t="str">
        <f>Chloride!K85</f>
        <v/>
      </c>
      <c r="BO85" s="23" t="str">
        <f>Chloride!L85</f>
        <v/>
      </c>
      <c r="BP85" s="23" t="str">
        <f>Chloride!M85</f>
        <v/>
      </c>
      <c r="BQ85" s="23" t="str">
        <f>Chloride!N85</f>
        <v/>
      </c>
      <c r="BR85" s="23" t="str">
        <f>Chloride!O85</f>
        <v/>
      </c>
      <c r="BS85" s="23" t="str">
        <f>Chloride!P85</f>
        <v/>
      </c>
      <c r="BT85" s="23" t="str">
        <f>Chloride!Q85</f>
        <v/>
      </c>
      <c r="BU85" t="str">
        <f>Phosphate!T85</f>
        <v>NA</v>
      </c>
      <c r="BV85" s="2" t="str">
        <f>Phosphate!B85</f>
        <v/>
      </c>
      <c r="BW85" s="23" t="str">
        <f>Phosphate!C85</f>
        <v/>
      </c>
      <c r="BX85" s="23" t="str">
        <f>Phosphate!D85</f>
        <v/>
      </c>
      <c r="BY85" s="23" t="str">
        <f>Phosphate!E85</f>
        <v/>
      </c>
      <c r="BZ85" s="23" t="str">
        <f>Phosphate!F85</f>
        <v/>
      </c>
      <c r="CA85" s="23" t="str">
        <f>Phosphate!G85</f>
        <v/>
      </c>
      <c r="CB85" s="23" t="str">
        <f>Phosphate!H85</f>
        <v/>
      </c>
      <c r="CC85" s="23" t="str">
        <f>Phosphate!I85</f>
        <v/>
      </c>
      <c r="CD85" s="23" t="str">
        <f>Phosphate!J85</f>
        <v/>
      </c>
      <c r="CE85" s="23" t="str">
        <f>Phosphate!K85</f>
        <v/>
      </c>
      <c r="CF85" s="23" t="str">
        <f>Phosphate!L85</f>
        <v/>
      </c>
      <c r="CG85" s="23" t="str">
        <f>Phosphate!M85</f>
        <v/>
      </c>
      <c r="CH85" s="23" t="str">
        <f>Phosphate!N85</f>
        <v/>
      </c>
      <c r="CI85" s="23" t="str">
        <f>Phosphate!O85</f>
        <v/>
      </c>
      <c r="CJ85" s="23" t="str">
        <f>Phosphate!P85</f>
        <v/>
      </c>
      <c r="CK85" s="23" t="str">
        <f>Phosphate!Q85</f>
        <v/>
      </c>
      <c r="CL85" t="str">
        <f>Nitrate!T85</f>
        <v>NA</v>
      </c>
      <c r="CM85" s="2" t="str">
        <f>Nitrate!B85</f>
        <v/>
      </c>
      <c r="CN85" s="23" t="str">
        <f>Nitrate!C85</f>
        <v/>
      </c>
      <c r="CO85" s="23" t="str">
        <f>Nitrate!D85</f>
        <v/>
      </c>
      <c r="CP85" s="23" t="str">
        <f>Nitrate!E85</f>
        <v/>
      </c>
      <c r="CQ85" s="23" t="str">
        <f>Nitrate!F85</f>
        <v/>
      </c>
      <c r="CR85" s="23" t="str">
        <f>Nitrate!G85</f>
        <v/>
      </c>
      <c r="CS85" s="23" t="str">
        <f>Nitrate!H85</f>
        <v/>
      </c>
      <c r="CT85" s="23" t="str">
        <f>Nitrate!I85</f>
        <v/>
      </c>
      <c r="CU85" s="23" t="str">
        <f>Nitrate!J85</f>
        <v/>
      </c>
      <c r="CV85" s="23" t="str">
        <f>Nitrate!K85</f>
        <v/>
      </c>
      <c r="CW85" s="23" t="str">
        <f>Nitrate!L85</f>
        <v/>
      </c>
      <c r="CX85" s="23" t="str">
        <f>Nitrate!M85</f>
        <v/>
      </c>
      <c r="CY85" s="23" t="str">
        <f>Nitrate!N85</f>
        <v/>
      </c>
      <c r="CZ85" s="23" t="str">
        <f>Nitrate!O85</f>
        <v/>
      </c>
      <c r="DA85" s="23" t="str">
        <f>Nitrate!P85</f>
        <v/>
      </c>
      <c r="DB85" s="23" t="str">
        <f>Nitrate!Q85</f>
        <v/>
      </c>
      <c r="DC85" s="2" t="str">
        <f>Phycocyanin!R85</f>
        <v/>
      </c>
      <c r="DD85" s="27" t="str">
        <f>Phycocyanin!$B85</f>
        <v/>
      </c>
      <c r="DE85" s="23" t="str">
        <f>Phycocyanin!C85</f>
        <v/>
      </c>
      <c r="DF85" s="23" t="str">
        <f>Phycocyanin!D85</f>
        <v/>
      </c>
      <c r="DG85" s="23" t="str">
        <f>Phycocyanin!E85</f>
        <v/>
      </c>
      <c r="DH85" s="23" t="str">
        <f>Phycocyanin!F85</f>
        <v/>
      </c>
      <c r="DI85" s="23" t="str">
        <f>Phycocyanin!G85</f>
        <v/>
      </c>
      <c r="DJ85" s="23" t="str">
        <f>Phycocyanin!H85</f>
        <v/>
      </c>
      <c r="DK85" s="23" t="str">
        <f>Phycocyanin!I85</f>
        <v/>
      </c>
      <c r="DL85" s="23" t="str">
        <f>Phycocyanin!J85</f>
        <v/>
      </c>
      <c r="DM85" s="23" t="str">
        <f>Phycocyanin!K85</f>
        <v/>
      </c>
      <c r="DN85" s="23" t="str">
        <f>Phycocyanin!L85</f>
        <v/>
      </c>
      <c r="DO85" s="23" t="str">
        <f>Phycocyanin!M85</f>
        <v/>
      </c>
      <c r="DP85" s="23" t="str">
        <f>Phycocyanin!N85</f>
        <v/>
      </c>
      <c r="DQ85" s="23" t="str">
        <f>Phycocyanin!O85</f>
        <v/>
      </c>
      <c r="DR85" s="23" t="str">
        <f>Phycocyanin!P85</f>
        <v/>
      </c>
      <c r="DS85" s="23" t="str">
        <f>Phycocyanin!Q85</f>
        <v/>
      </c>
      <c r="DT85" s="19" t="str">
        <f>TRIM(_xlfn.XLOOKUP(A85, '[1]Site_GPS-Coordinates'!$A:$A, '[1]Site_GPS-Coordinates'!$B:$B))</f>
        <v>40.331397</v>
      </c>
      <c r="DU85" t="str">
        <f>TRIM(_xlfn.XLOOKUP(A85, '[1]Site_GPS-Coordinates'!$A:$A, '[1]Site_GPS-Coordinates'!$C:$C))</f>
        <v>-74.767134</v>
      </c>
    </row>
    <row r="86" spans="1:125">
      <c r="A86" s="3" t="s">
        <v>89</v>
      </c>
      <c r="B86" t="s">
        <v>312</v>
      </c>
      <c r="C86" s="27" cm="1">
        <f t="array" ref="C86">IFERROR(MAX(_xlfn._xlws.FILTER([1]SURVEY123!$J:$J,[1]SURVEY123!$L:$L=A86)),"NA")</f>
        <v>45872.666666666664</v>
      </c>
      <c r="D86">
        <f t="shared" si="2"/>
        <v>8</v>
      </c>
      <c r="E86" t="str">
        <f>Temperature!T86</f>
        <v>Excellent</v>
      </c>
      <c r="F86">
        <f>Temperature!B86</f>
        <v>20.375</v>
      </c>
      <c r="G86" s="23">
        <f>Temperature!C86</f>
        <v>19</v>
      </c>
      <c r="H86" s="23">
        <f>Temperature!D86</f>
        <v>14</v>
      </c>
      <c r="I86" s="23">
        <f>Temperature!E86</f>
        <v>16</v>
      </c>
      <c r="J86" s="23">
        <f>Temperature!F86</f>
        <v>19</v>
      </c>
      <c r="K86" s="23">
        <f>Temperature!G86</f>
        <v>18</v>
      </c>
      <c r="L86" s="23" t="str">
        <f>Temperature!H86</f>
        <v/>
      </c>
      <c r="M86" s="23" t="str">
        <f>Temperature!I86</f>
        <v/>
      </c>
      <c r="N86" s="23" t="str">
        <f>Temperature!J86</f>
        <v/>
      </c>
      <c r="O86" s="23">
        <f>Temperature!K86</f>
        <v>26</v>
      </c>
      <c r="P86" s="23">
        <f>Temperature!L86</f>
        <v>26</v>
      </c>
      <c r="Q86" s="23" t="str">
        <f>Temperature!M86</f>
        <v/>
      </c>
      <c r="R86" s="23">
        <f>Temperature!N86</f>
        <v>25</v>
      </c>
      <c r="S86" s="23" t="str">
        <f>Temperature!O86</f>
        <v/>
      </c>
      <c r="T86" s="23" t="str">
        <f>Temperature!P86</f>
        <v/>
      </c>
      <c r="U86" s="23" t="str">
        <f>Temperature!Q86</f>
        <v/>
      </c>
      <c r="V86" t="str">
        <f>'E. coli'!S86</f>
        <v>Poor</v>
      </c>
      <c r="W86" s="2">
        <f>'E. coli'!B86</f>
        <v>280.17659065967752</v>
      </c>
      <c r="X86" s="23">
        <f>'E. coli'!C86</f>
        <v>111.9</v>
      </c>
      <c r="Y86" s="23">
        <f>'E. coli'!D86</f>
        <v>178.9</v>
      </c>
      <c r="Z86" s="23">
        <f>'E. coli'!E86</f>
        <v>2500</v>
      </c>
      <c r="AA86" s="23">
        <f>'E. coli'!F86</f>
        <v>88.2</v>
      </c>
      <c r="AB86" s="23">
        <f>'E. coli'!G86</f>
        <v>2500</v>
      </c>
      <c r="AC86" s="23" t="str">
        <f>'E. coli'!H86</f>
        <v/>
      </c>
      <c r="AD86" s="23" t="str">
        <f>'E. coli'!I86</f>
        <v/>
      </c>
      <c r="AE86" s="23" t="str">
        <f>'E. coli'!J86</f>
        <v/>
      </c>
      <c r="AF86" s="23">
        <f>'E. coli'!K86</f>
        <v>60.9</v>
      </c>
      <c r="AG86" s="23">
        <f>'E. coli'!L86</f>
        <v>2500</v>
      </c>
      <c r="AH86" s="23" t="str">
        <f>'E. coli'!M86</f>
        <v/>
      </c>
      <c r="AI86" s="23">
        <f>'E. coli'!N86</f>
        <v>22.6</v>
      </c>
      <c r="AJ86" s="23" t="str">
        <f>'E. coli'!O86</f>
        <v/>
      </c>
      <c r="AK86" s="23" t="str">
        <f>'E. coli'!P86</f>
        <v/>
      </c>
      <c r="AL86" s="23" t="str">
        <f>'E. coli'!Q86</f>
        <v/>
      </c>
      <c r="AM86" t="str">
        <f>Turbidity!T86</f>
        <v>Good</v>
      </c>
      <c r="AN86" s="2">
        <f>Turbidity!B86</f>
        <v>9.67</v>
      </c>
      <c r="AO86" s="23">
        <f>Turbidity!C86</f>
        <v>6.97</v>
      </c>
      <c r="AP86" s="23">
        <f>Turbidity!D86</f>
        <v>9.08</v>
      </c>
      <c r="AQ86" s="23">
        <f>Turbidity!E86</f>
        <v>17</v>
      </c>
      <c r="AR86" s="23">
        <f>Turbidity!F86</f>
        <v>3.38</v>
      </c>
      <c r="AS86" s="23">
        <f>Turbidity!G86</f>
        <v>20.7</v>
      </c>
      <c r="AT86" s="23" t="str">
        <f>Turbidity!H86</f>
        <v/>
      </c>
      <c r="AU86" s="23" t="str">
        <f>Turbidity!I86</f>
        <v/>
      </c>
      <c r="AV86" s="23" t="str">
        <f>Turbidity!J86</f>
        <v/>
      </c>
      <c r="AW86" s="23">
        <f>Turbidity!K86</f>
        <v>3.5</v>
      </c>
      <c r="AX86" s="23">
        <f>Turbidity!L86</f>
        <v>14.7</v>
      </c>
      <c r="AY86" s="23" t="str">
        <f>Turbidity!M86</f>
        <v/>
      </c>
      <c r="AZ86" s="23">
        <f>Turbidity!N86</f>
        <v>2.0299999999999998</v>
      </c>
      <c r="BA86" s="23" t="str">
        <f>Turbidity!O86</f>
        <v/>
      </c>
      <c r="BB86" s="23" t="str">
        <f>Turbidity!P86</f>
        <v/>
      </c>
      <c r="BC86" s="23" t="str">
        <f>Turbidity!Q86</f>
        <v/>
      </c>
      <c r="BD86" t="str">
        <f>Chloride!T86</f>
        <v>Poor</v>
      </c>
      <c r="BE86" s="2">
        <f>Chloride!B86</f>
        <v>449.18358749999999</v>
      </c>
      <c r="BF86" s="23">
        <f>Chloride!C86</f>
        <v>382.31169999999997</v>
      </c>
      <c r="BG86" s="23">
        <f>Chloride!D86</f>
        <v>386.11559999999997</v>
      </c>
      <c r="BH86" s="23">
        <f>Chloride!E86</f>
        <v>248.7415</v>
      </c>
      <c r="BI86" s="23">
        <f>Chloride!F86</f>
        <v>499.71129999999999</v>
      </c>
      <c r="BJ86" s="23">
        <f>Chloride!G86</f>
        <v>253.8245</v>
      </c>
      <c r="BK86" s="23" t="str">
        <f>Chloride!H86</f>
        <v/>
      </c>
      <c r="BL86" s="23" t="str">
        <f>Chloride!I86</f>
        <v/>
      </c>
      <c r="BM86" s="23" t="str">
        <f>Chloride!J86</f>
        <v/>
      </c>
      <c r="BN86" s="23">
        <f>Chloride!K86</f>
        <v>702.6454</v>
      </c>
      <c r="BO86" s="23">
        <f>Chloride!L86</f>
        <v>528.59810000000004</v>
      </c>
      <c r="BP86" s="23" t="str">
        <f>Chloride!M86</f>
        <v/>
      </c>
      <c r="BQ86" s="23">
        <f>Chloride!N86</f>
        <v>591.52059999999994</v>
      </c>
      <c r="BR86" s="23" t="str">
        <f>Chloride!O86</f>
        <v/>
      </c>
      <c r="BS86" s="23" t="str">
        <f>Chloride!P86</f>
        <v/>
      </c>
      <c r="BT86" s="23" t="str">
        <f>Chloride!Q86</f>
        <v/>
      </c>
      <c r="BU86" t="str">
        <f>Phosphate!T86</f>
        <v>Poor</v>
      </c>
      <c r="BV86" s="2">
        <f>Phosphate!B86</f>
        <v>9.9493750000000006E-2</v>
      </c>
      <c r="BW86" s="23">
        <f>Phosphate!C86</f>
        <v>8.7379999999999999E-2</v>
      </c>
      <c r="BX86" s="23">
        <f>Phosphate!D86</f>
        <v>6.2899999999999998E-2</v>
      </c>
      <c r="BY86" s="23">
        <f>Phosphate!E86</f>
        <v>0.11353000000000001</v>
      </c>
      <c r="BZ86" s="23">
        <f>Phosphate!F86</f>
        <v>0.11246</v>
      </c>
      <c r="CA86" s="23">
        <f>Phosphate!G86</f>
        <v>6.6890000000000005E-2</v>
      </c>
      <c r="CB86" s="23" t="str">
        <f>Phosphate!H86</f>
        <v/>
      </c>
      <c r="CC86" s="23" t="str">
        <f>Phosphate!I86</f>
        <v/>
      </c>
      <c r="CD86" s="23" t="str">
        <f>Phosphate!J86</f>
        <v/>
      </c>
      <c r="CE86" s="23">
        <f>Phosphate!K86</f>
        <v>5.9639999999999999E-2</v>
      </c>
      <c r="CF86" s="23">
        <f>Phosphate!L86</f>
        <v>9.8769999999999997E-2</v>
      </c>
      <c r="CG86" s="23" t="str">
        <f>Phosphate!M86</f>
        <v/>
      </c>
      <c r="CH86" s="23">
        <f>Phosphate!N86</f>
        <v>0.19438</v>
      </c>
      <c r="CI86" s="23" t="str">
        <f>Phosphate!O86</f>
        <v/>
      </c>
      <c r="CJ86" s="23" t="str">
        <f>Phosphate!P86</f>
        <v/>
      </c>
      <c r="CK86" s="23" t="str">
        <f>Phosphate!Q86</f>
        <v/>
      </c>
      <c r="CL86" t="str">
        <f>Nitrate!T86</f>
        <v>Excellent</v>
      </c>
      <c r="CM86" s="2">
        <f>Nitrate!B86</f>
        <v>0.53972968124999998</v>
      </c>
      <c r="CN86" s="23">
        <f>Nitrate!C86</f>
        <v>0.27463208</v>
      </c>
      <c r="CO86" s="23">
        <f>Nitrate!D86</f>
        <v>0.43725021999999997</v>
      </c>
      <c r="CP86" s="23">
        <f>Nitrate!E86</f>
        <v>0.29127550000000002</v>
      </c>
      <c r="CQ86" s="23">
        <f>Nitrate!F86</f>
        <v>0.41360569999999997</v>
      </c>
      <c r="CR86" s="23">
        <f>Nitrate!G86</f>
        <v>0.25126560000000003</v>
      </c>
      <c r="CS86" s="23" t="str">
        <f>Nitrate!H86</f>
        <v/>
      </c>
      <c r="CT86" s="23" t="str">
        <f>Nitrate!I86</f>
        <v/>
      </c>
      <c r="CU86" s="23" t="str">
        <f>Nitrate!J86</f>
        <v/>
      </c>
      <c r="CV86" s="23">
        <f>Nitrate!K86</f>
        <v>1.47970416</v>
      </c>
      <c r="CW86" s="23">
        <f>Nitrate!L86</f>
        <v>1.00261095</v>
      </c>
      <c r="CX86" s="23" t="str">
        <f>Nitrate!M86</f>
        <v/>
      </c>
      <c r="CY86" s="23">
        <f>Nitrate!N86</f>
        <v>0.16749323999999999</v>
      </c>
      <c r="CZ86" s="23" t="str">
        <f>Nitrate!O86</f>
        <v/>
      </c>
      <c r="DA86" s="23" t="str">
        <f>Nitrate!P86</f>
        <v/>
      </c>
      <c r="DB86" s="23" t="str">
        <f>Nitrate!Q86</f>
        <v/>
      </c>
      <c r="DC86" s="2" t="str">
        <f>Phycocyanin!R86</f>
        <v/>
      </c>
      <c r="DD86" s="27" t="str">
        <f>Phycocyanin!$B86</f>
        <v/>
      </c>
      <c r="DE86" s="23" t="str">
        <f>Phycocyanin!C86</f>
        <v/>
      </c>
      <c r="DF86" s="23" t="str">
        <f>Phycocyanin!D86</f>
        <v/>
      </c>
      <c r="DG86" s="23" t="str">
        <f>Phycocyanin!E86</f>
        <v/>
      </c>
      <c r="DH86" s="23" t="str">
        <f>Phycocyanin!F86</f>
        <v/>
      </c>
      <c r="DI86" s="23" t="str">
        <f>Phycocyanin!G86</f>
        <v/>
      </c>
      <c r="DJ86" s="23" t="str">
        <f>Phycocyanin!H86</f>
        <v/>
      </c>
      <c r="DK86" s="23" t="str">
        <f>Phycocyanin!I86</f>
        <v/>
      </c>
      <c r="DL86" s="23" t="str">
        <f>Phycocyanin!J86</f>
        <v/>
      </c>
      <c r="DM86" s="23" t="str">
        <f>Phycocyanin!K86</f>
        <v/>
      </c>
      <c r="DN86" s="23" t="str">
        <f>Phycocyanin!L86</f>
        <v/>
      </c>
      <c r="DO86" s="23" t="str">
        <f>Phycocyanin!M86</f>
        <v/>
      </c>
      <c r="DP86" s="23" t="str">
        <f>Phycocyanin!N86</f>
        <v/>
      </c>
      <c r="DQ86" s="23" t="str">
        <f>Phycocyanin!O86</f>
        <v/>
      </c>
      <c r="DR86" s="23" t="str">
        <f>Phycocyanin!P86</f>
        <v/>
      </c>
      <c r="DS86" s="23" t="str">
        <f>Phycocyanin!Q86</f>
        <v/>
      </c>
      <c r="DT86" s="19" t="str">
        <f>TRIM(_xlfn.XLOOKUP(A86, '[1]Site_GPS-Coordinates'!$A:$A, '[1]Site_GPS-Coordinates'!$B:$B))</f>
        <v>40.33097</v>
      </c>
      <c r="DU86" t="str">
        <f>TRIM(_xlfn.XLOOKUP(A86, '[1]Site_GPS-Coordinates'!$A:$A, '[1]Site_GPS-Coordinates'!$C:$C))</f>
        <v>-74.6542</v>
      </c>
    </row>
    <row r="87" spans="1:125">
      <c r="A87" s="3" t="s">
        <v>90</v>
      </c>
      <c r="B87" t="s">
        <v>312</v>
      </c>
      <c r="C87" s="27" cm="1">
        <f t="array" ref="C87">IFERROR(MAX(_xlfn._xlws.FILTER([1]SURVEY123!$J:$J,[1]SURVEY123!$L:$L=A87)),"NA")</f>
        <v>45858.666666666664</v>
      </c>
      <c r="D87">
        <f t="shared" si="2"/>
        <v>5</v>
      </c>
      <c r="E87" t="str">
        <f>Temperature!T87</f>
        <v>Fair</v>
      </c>
      <c r="F87">
        <f>Temperature!B87</f>
        <v>32.200000000000003</v>
      </c>
      <c r="G87" s="23" t="str">
        <f>Temperature!C87</f>
        <v/>
      </c>
      <c r="H87" s="23" t="str">
        <f>Temperature!D87</f>
        <v/>
      </c>
      <c r="I87" s="23" t="str">
        <f>Temperature!E87</f>
        <v/>
      </c>
      <c r="J87" s="23" t="str">
        <f>Temperature!F87</f>
        <v/>
      </c>
      <c r="K87" s="23" t="str">
        <f>Temperature!G87</f>
        <v/>
      </c>
      <c r="L87" s="23">
        <f>Temperature!H87</f>
        <v>68</v>
      </c>
      <c r="M87" s="23">
        <f>Temperature!I87</f>
        <v>23</v>
      </c>
      <c r="N87" s="23">
        <f>Temperature!J87</f>
        <v>20</v>
      </c>
      <c r="O87" s="23">
        <f>Temperature!K87</f>
        <v>26</v>
      </c>
      <c r="P87" s="23">
        <f>Temperature!L87</f>
        <v>24</v>
      </c>
      <c r="Q87" s="23" t="str">
        <f>Temperature!M87</f>
        <v/>
      </c>
      <c r="R87" s="23" t="str">
        <f>Temperature!N87</f>
        <v/>
      </c>
      <c r="S87" s="23" t="str">
        <f>Temperature!O87</f>
        <v/>
      </c>
      <c r="T87" s="23" t="str">
        <f>Temperature!P87</f>
        <v/>
      </c>
      <c r="U87" s="23" t="str">
        <f>Temperature!Q87</f>
        <v/>
      </c>
      <c r="V87" t="str">
        <f>'E. coli'!S87</f>
        <v>Excellent</v>
      </c>
      <c r="W87" s="2">
        <f>'E. coli'!B87</f>
        <v>54.605493019125255</v>
      </c>
      <c r="X87" s="23" t="str">
        <f>'E. coli'!C87</f>
        <v/>
      </c>
      <c r="Y87" s="23" t="str">
        <f>'E. coli'!D87</f>
        <v/>
      </c>
      <c r="Z87" s="23" t="str">
        <f>'E. coli'!E87</f>
        <v/>
      </c>
      <c r="AA87" s="23" t="str">
        <f>'E. coli'!F87</f>
        <v/>
      </c>
      <c r="AB87" s="23" t="str">
        <f>'E. coli'!G87</f>
        <v/>
      </c>
      <c r="AC87" s="23">
        <f>'E. coli'!H87</f>
        <v>67.7</v>
      </c>
      <c r="AD87" s="23">
        <f>'E. coli'!I87</f>
        <v>71.900000000000006</v>
      </c>
      <c r="AE87" s="23">
        <f>'E. coli'!J87</f>
        <v>44.3</v>
      </c>
      <c r="AF87" s="23">
        <f>'E. coli'!K87</f>
        <v>31.8</v>
      </c>
      <c r="AG87" s="23">
        <f>'E. coli'!L87</f>
        <v>70.8</v>
      </c>
      <c r="AH87" s="23" t="str">
        <f>'E. coli'!M87</f>
        <v/>
      </c>
      <c r="AI87" s="23" t="str">
        <f>'E. coli'!N87</f>
        <v/>
      </c>
      <c r="AJ87" s="23" t="str">
        <f>'E. coli'!O87</f>
        <v/>
      </c>
      <c r="AK87" s="23" t="str">
        <f>'E. coli'!P87</f>
        <v/>
      </c>
      <c r="AL87" s="23" t="str">
        <f>'E. coli'!Q87</f>
        <v/>
      </c>
      <c r="AM87" t="str">
        <f>Turbidity!T87</f>
        <v>Good</v>
      </c>
      <c r="AN87" s="2">
        <f>Turbidity!B87</f>
        <v>12.574</v>
      </c>
      <c r="AO87" s="23" t="str">
        <f>Turbidity!C87</f>
        <v/>
      </c>
      <c r="AP87" s="23" t="str">
        <f>Turbidity!D87</f>
        <v/>
      </c>
      <c r="AQ87" s="23" t="str">
        <f>Turbidity!E87</f>
        <v/>
      </c>
      <c r="AR87" s="23" t="str">
        <f>Turbidity!F87</f>
        <v/>
      </c>
      <c r="AS87" s="23" t="str">
        <f>Turbidity!G87</f>
        <v/>
      </c>
      <c r="AT87" s="23">
        <f>Turbidity!H87</f>
        <v>45.6</v>
      </c>
      <c r="AU87" s="23">
        <f>Turbidity!I87</f>
        <v>4.05</v>
      </c>
      <c r="AV87" s="23">
        <f>Turbidity!J87</f>
        <v>4.1100000000000003</v>
      </c>
      <c r="AW87" s="23">
        <f>Turbidity!K87</f>
        <v>2.65</v>
      </c>
      <c r="AX87" s="23">
        <f>Turbidity!L87</f>
        <v>6.46</v>
      </c>
      <c r="AY87" s="23" t="str">
        <f>Turbidity!M87</f>
        <v/>
      </c>
      <c r="AZ87" s="23" t="str">
        <f>Turbidity!N87</f>
        <v/>
      </c>
      <c r="BA87" s="23" t="str">
        <f>Turbidity!O87</f>
        <v/>
      </c>
      <c r="BB87" s="23" t="str">
        <f>Turbidity!P87</f>
        <v/>
      </c>
      <c r="BC87" s="23" t="str">
        <f>Turbidity!Q87</f>
        <v/>
      </c>
      <c r="BD87" t="str">
        <f>Chloride!T87</f>
        <v>Poor</v>
      </c>
      <c r="BE87" s="2">
        <f>Chloride!B87</f>
        <v>342.15708000000006</v>
      </c>
      <c r="BF87" s="23" t="str">
        <f>Chloride!C87</f>
        <v/>
      </c>
      <c r="BG87" s="23" t="str">
        <f>Chloride!D87</f>
        <v/>
      </c>
      <c r="BH87" s="23" t="str">
        <f>Chloride!E87</f>
        <v/>
      </c>
      <c r="BI87" s="23" t="str">
        <f>Chloride!F87</f>
        <v/>
      </c>
      <c r="BJ87" s="23" t="str">
        <f>Chloride!G87</f>
        <v/>
      </c>
      <c r="BK87" s="23">
        <f>Chloride!H87</f>
        <v>367.41410000000002</v>
      </c>
      <c r="BL87" s="23">
        <f>Chloride!I87</f>
        <v>410.40570000000002</v>
      </c>
      <c r="BM87" s="23">
        <f>Chloride!J87</f>
        <v>299.60489999999999</v>
      </c>
      <c r="BN87" s="23">
        <f>Chloride!K87</f>
        <v>376.90289999999999</v>
      </c>
      <c r="BO87" s="23">
        <f>Chloride!L87</f>
        <v>256.45780000000002</v>
      </c>
      <c r="BP87" s="23" t="str">
        <f>Chloride!M87</f>
        <v/>
      </c>
      <c r="BQ87" s="23" t="str">
        <f>Chloride!N87</f>
        <v/>
      </c>
      <c r="BR87" s="23" t="str">
        <f>Chloride!O87</f>
        <v/>
      </c>
      <c r="BS87" s="23" t="str">
        <f>Chloride!P87</f>
        <v/>
      </c>
      <c r="BT87" s="23" t="str">
        <f>Chloride!Q87</f>
        <v/>
      </c>
      <c r="BU87" t="str">
        <f>Phosphate!T87</f>
        <v>Good</v>
      </c>
      <c r="BV87" s="2">
        <f>Phosphate!B87</f>
        <v>5.1478000000000003E-2</v>
      </c>
      <c r="BW87" s="23" t="str">
        <f>Phosphate!C87</f>
        <v/>
      </c>
      <c r="BX87" s="23" t="str">
        <f>Phosphate!D87</f>
        <v/>
      </c>
      <c r="BY87" s="23" t="str">
        <f>Phosphate!E87</f>
        <v/>
      </c>
      <c r="BZ87" s="23" t="str">
        <f>Phosphate!F87</f>
        <v/>
      </c>
      <c r="CA87" s="23" t="str">
        <f>Phosphate!G87</f>
        <v/>
      </c>
      <c r="CB87" s="23">
        <f>Phosphate!H87</f>
        <v>4.9369999999999997E-2</v>
      </c>
      <c r="CC87" s="23">
        <f>Phosphate!I87</f>
        <v>3.8339999999999999E-2</v>
      </c>
      <c r="CD87" s="23">
        <f>Phosphate!J87</f>
        <v>5.8470000000000001E-2</v>
      </c>
      <c r="CE87" s="23">
        <f>Phosphate!K87</f>
        <v>6.1839999999999999E-2</v>
      </c>
      <c r="CF87" s="23">
        <f>Phosphate!L87</f>
        <v>4.9369999999999997E-2</v>
      </c>
      <c r="CG87" s="23" t="str">
        <f>Phosphate!M87</f>
        <v/>
      </c>
      <c r="CH87" s="23" t="str">
        <f>Phosphate!N87</f>
        <v/>
      </c>
      <c r="CI87" s="23" t="str">
        <f>Phosphate!O87</f>
        <v/>
      </c>
      <c r="CJ87" s="23" t="str">
        <f>Phosphate!P87</f>
        <v/>
      </c>
      <c r="CK87" s="23" t="str">
        <f>Phosphate!Q87</f>
        <v/>
      </c>
      <c r="CL87" t="str">
        <f>Nitrate!T87</f>
        <v>Excellent</v>
      </c>
      <c r="CM87" s="2">
        <f>Nitrate!B87</f>
        <v>0.459281408</v>
      </c>
      <c r="CN87" s="23" t="str">
        <f>Nitrate!C87</f>
        <v/>
      </c>
      <c r="CO87" s="23" t="str">
        <f>Nitrate!D87</f>
        <v/>
      </c>
      <c r="CP87" s="23" t="str">
        <f>Nitrate!E87</f>
        <v/>
      </c>
      <c r="CQ87" s="23" t="str">
        <f>Nitrate!F87</f>
        <v/>
      </c>
      <c r="CR87" s="23" t="str">
        <f>Nitrate!G87</f>
        <v/>
      </c>
      <c r="CS87" s="23">
        <f>Nitrate!H87</f>
        <v>0.78780337</v>
      </c>
      <c r="CT87" s="23">
        <f>Nitrate!I87</f>
        <v>0.43689722999999997</v>
      </c>
      <c r="CU87" s="23">
        <f>Nitrate!J87</f>
        <v>0.38472689999999998</v>
      </c>
      <c r="CV87" s="23">
        <f>Nitrate!K87</f>
        <v>0.34398311999999998</v>
      </c>
      <c r="CW87" s="23">
        <f>Nitrate!L87</f>
        <v>0.34299642000000002</v>
      </c>
      <c r="CX87" s="23" t="str">
        <f>Nitrate!M87</f>
        <v/>
      </c>
      <c r="CY87" s="23" t="str">
        <f>Nitrate!N87</f>
        <v/>
      </c>
      <c r="CZ87" s="23" t="str">
        <f>Nitrate!O87</f>
        <v/>
      </c>
      <c r="DA87" s="23" t="str">
        <f>Nitrate!P87</f>
        <v/>
      </c>
      <c r="DB87" s="23" t="str">
        <f>Nitrate!Q87</f>
        <v/>
      </c>
      <c r="DC87" s="2" t="str">
        <f>Phycocyanin!R87</f>
        <v/>
      </c>
      <c r="DD87" s="27" t="str">
        <f>Phycocyanin!$B87</f>
        <v/>
      </c>
      <c r="DE87" s="23" t="str">
        <f>Phycocyanin!C87</f>
        <v/>
      </c>
      <c r="DF87" s="23" t="str">
        <f>Phycocyanin!D87</f>
        <v/>
      </c>
      <c r="DG87" s="23" t="str">
        <f>Phycocyanin!E87</f>
        <v/>
      </c>
      <c r="DH87" s="23" t="str">
        <f>Phycocyanin!F87</f>
        <v/>
      </c>
      <c r="DI87" s="23" t="str">
        <f>Phycocyanin!G87</f>
        <v/>
      </c>
      <c r="DJ87" s="23" t="str">
        <f>Phycocyanin!H87</f>
        <v/>
      </c>
      <c r="DK87" s="23" t="str">
        <f>Phycocyanin!I87</f>
        <v/>
      </c>
      <c r="DL87" s="23" t="str">
        <f>Phycocyanin!J87</f>
        <v/>
      </c>
      <c r="DM87" s="23" t="str">
        <f>Phycocyanin!K87</f>
        <v/>
      </c>
      <c r="DN87" s="23" t="str">
        <f>Phycocyanin!L87</f>
        <v/>
      </c>
      <c r="DO87" s="23" t="str">
        <f>Phycocyanin!M87</f>
        <v/>
      </c>
      <c r="DP87" s="23" t="str">
        <f>Phycocyanin!N87</f>
        <v/>
      </c>
      <c r="DQ87" s="23" t="str">
        <f>Phycocyanin!O87</f>
        <v/>
      </c>
      <c r="DR87" s="23" t="str">
        <f>Phycocyanin!P87</f>
        <v/>
      </c>
      <c r="DS87" s="23" t="str">
        <f>Phycocyanin!Q87</f>
        <v/>
      </c>
      <c r="DT87" s="19" t="str">
        <f>TRIM(_xlfn.XLOOKUP(A87, '[1]Site_GPS-Coordinates'!$A:$A, '[1]Site_GPS-Coordinates'!$B:$B))</f>
        <v>40.34959207</v>
      </c>
      <c r="DU87" t="str">
        <f>TRIM(_xlfn.XLOOKUP(A87, '[1]Site_GPS-Coordinates'!$A:$A, '[1]Site_GPS-Coordinates'!$C:$C))</f>
        <v>-74.78258391</v>
      </c>
    </row>
    <row r="88" spans="1:125">
      <c r="A88" s="3" t="s">
        <v>91</v>
      </c>
      <c r="B88" t="s">
        <v>313</v>
      </c>
      <c r="C88" s="27" t="str" cm="1">
        <f t="array" ref="C88">IFERROR(MAX(_xlfn._xlws.FILTER([1]SURVEY123!$J:$J,[1]SURVEY123!$L:$L=A88)),"NA")</f>
        <v>NA</v>
      </c>
      <c r="D88">
        <f t="shared" si="2"/>
        <v>0</v>
      </c>
      <c r="E88" t="str">
        <f>Temperature!T88</f>
        <v>NA</v>
      </c>
      <c r="F88" t="str">
        <f>Temperature!B88</f>
        <v/>
      </c>
      <c r="G88" s="23" t="str">
        <f>Temperature!C88</f>
        <v/>
      </c>
      <c r="H88" s="23" t="str">
        <f>Temperature!D88</f>
        <v/>
      </c>
      <c r="I88" s="23" t="str">
        <f>Temperature!E88</f>
        <v/>
      </c>
      <c r="J88" s="23" t="str">
        <f>Temperature!F88</f>
        <v/>
      </c>
      <c r="K88" s="23" t="str">
        <f>Temperature!G88</f>
        <v/>
      </c>
      <c r="L88" s="23" t="str">
        <f>Temperature!H88</f>
        <v/>
      </c>
      <c r="M88" s="23" t="str">
        <f>Temperature!I88</f>
        <v/>
      </c>
      <c r="N88" s="23" t="str">
        <f>Temperature!J88</f>
        <v/>
      </c>
      <c r="O88" s="23" t="str">
        <f>Temperature!K88</f>
        <v/>
      </c>
      <c r="P88" s="23" t="str">
        <f>Temperature!L88</f>
        <v/>
      </c>
      <c r="Q88" s="23" t="str">
        <f>Temperature!M88</f>
        <v/>
      </c>
      <c r="R88" s="23" t="str">
        <f>Temperature!N88</f>
        <v/>
      </c>
      <c r="S88" s="23" t="str">
        <f>Temperature!O88</f>
        <v/>
      </c>
      <c r="T88" s="23" t="str">
        <f>Temperature!P88</f>
        <v/>
      </c>
      <c r="U88" s="23" t="str">
        <f>Temperature!Q88</f>
        <v/>
      </c>
      <c r="V88" t="str">
        <f>'E. coli'!S88</f>
        <v>NA</v>
      </c>
      <c r="W88" s="2" t="str">
        <f>'E. coli'!B88</f>
        <v/>
      </c>
      <c r="X88" s="23" t="str">
        <f>'E. coli'!C88</f>
        <v/>
      </c>
      <c r="Y88" s="23" t="str">
        <f>'E. coli'!D88</f>
        <v/>
      </c>
      <c r="Z88" s="23" t="str">
        <f>'E. coli'!E88</f>
        <v/>
      </c>
      <c r="AA88" s="23" t="str">
        <f>'E. coli'!F88</f>
        <v/>
      </c>
      <c r="AB88" s="23" t="str">
        <f>'E. coli'!G88</f>
        <v/>
      </c>
      <c r="AC88" s="23" t="str">
        <f>'E. coli'!H88</f>
        <v/>
      </c>
      <c r="AD88" s="23" t="str">
        <f>'E. coli'!I88</f>
        <v/>
      </c>
      <c r="AE88" s="23" t="str">
        <f>'E. coli'!J88</f>
        <v/>
      </c>
      <c r="AF88" s="23" t="str">
        <f>'E. coli'!K88</f>
        <v/>
      </c>
      <c r="AG88" s="23" t="str">
        <f>'E. coli'!L88</f>
        <v/>
      </c>
      <c r="AH88" s="23" t="str">
        <f>'E. coli'!M88</f>
        <v/>
      </c>
      <c r="AI88" s="23" t="str">
        <f>'E. coli'!N88</f>
        <v/>
      </c>
      <c r="AJ88" s="23" t="str">
        <f>'E. coli'!O88</f>
        <v/>
      </c>
      <c r="AK88" s="23" t="str">
        <f>'E. coli'!P88</f>
        <v/>
      </c>
      <c r="AL88" s="23" t="str">
        <f>'E. coli'!Q88</f>
        <v/>
      </c>
      <c r="AM88" t="str">
        <f>Turbidity!T88</f>
        <v>NA</v>
      </c>
      <c r="AN88" s="2" t="str">
        <f>Turbidity!B88</f>
        <v/>
      </c>
      <c r="AO88" s="23" t="str">
        <f>Turbidity!C88</f>
        <v/>
      </c>
      <c r="AP88" s="23" t="str">
        <f>Turbidity!D88</f>
        <v/>
      </c>
      <c r="AQ88" s="23" t="str">
        <f>Turbidity!E88</f>
        <v/>
      </c>
      <c r="AR88" s="23" t="str">
        <f>Turbidity!F88</f>
        <v/>
      </c>
      <c r="AS88" s="23" t="str">
        <f>Turbidity!G88</f>
        <v/>
      </c>
      <c r="AT88" s="23" t="str">
        <f>Turbidity!H88</f>
        <v/>
      </c>
      <c r="AU88" s="23" t="str">
        <f>Turbidity!I88</f>
        <v/>
      </c>
      <c r="AV88" s="23" t="str">
        <f>Turbidity!J88</f>
        <v/>
      </c>
      <c r="AW88" s="23" t="str">
        <f>Turbidity!K88</f>
        <v/>
      </c>
      <c r="AX88" s="23" t="str">
        <f>Turbidity!L88</f>
        <v/>
      </c>
      <c r="AY88" s="23" t="str">
        <f>Turbidity!M88</f>
        <v/>
      </c>
      <c r="AZ88" s="23" t="str">
        <f>Turbidity!N88</f>
        <v/>
      </c>
      <c r="BA88" s="23" t="str">
        <f>Turbidity!O88</f>
        <v/>
      </c>
      <c r="BB88" s="23" t="str">
        <f>Turbidity!P88</f>
        <v/>
      </c>
      <c r="BC88" s="23" t="str">
        <f>Turbidity!Q88</f>
        <v/>
      </c>
      <c r="BD88" t="str">
        <f>Chloride!T88</f>
        <v>NA</v>
      </c>
      <c r="BE88" s="2" t="str">
        <f>Chloride!B88</f>
        <v/>
      </c>
      <c r="BF88" s="23" t="str">
        <f>Chloride!C88</f>
        <v/>
      </c>
      <c r="BG88" s="23" t="str">
        <f>Chloride!D88</f>
        <v/>
      </c>
      <c r="BH88" s="23" t="str">
        <f>Chloride!E88</f>
        <v/>
      </c>
      <c r="BI88" s="23" t="str">
        <f>Chloride!F88</f>
        <v/>
      </c>
      <c r="BJ88" s="23" t="str">
        <f>Chloride!G88</f>
        <v/>
      </c>
      <c r="BK88" s="23" t="str">
        <f>Chloride!H88</f>
        <v/>
      </c>
      <c r="BL88" s="23" t="str">
        <f>Chloride!I88</f>
        <v/>
      </c>
      <c r="BM88" s="23" t="str">
        <f>Chloride!J88</f>
        <v/>
      </c>
      <c r="BN88" s="23" t="str">
        <f>Chloride!K88</f>
        <v/>
      </c>
      <c r="BO88" s="23" t="str">
        <f>Chloride!L88</f>
        <v/>
      </c>
      <c r="BP88" s="23" t="str">
        <f>Chloride!M88</f>
        <v/>
      </c>
      <c r="BQ88" s="23" t="str">
        <f>Chloride!N88</f>
        <v/>
      </c>
      <c r="BR88" s="23" t="str">
        <f>Chloride!O88</f>
        <v/>
      </c>
      <c r="BS88" s="23" t="str">
        <f>Chloride!P88</f>
        <v/>
      </c>
      <c r="BT88" s="23" t="str">
        <f>Chloride!Q88</f>
        <v/>
      </c>
      <c r="BU88" t="str">
        <f>Phosphate!T88</f>
        <v>NA</v>
      </c>
      <c r="BV88" s="2" t="str">
        <f>Phosphate!B88</f>
        <v/>
      </c>
      <c r="BW88" s="23" t="str">
        <f>Phosphate!C88</f>
        <v/>
      </c>
      <c r="BX88" s="23" t="str">
        <f>Phosphate!D88</f>
        <v/>
      </c>
      <c r="BY88" s="23" t="str">
        <f>Phosphate!E88</f>
        <v/>
      </c>
      <c r="BZ88" s="23" t="str">
        <f>Phosphate!F88</f>
        <v/>
      </c>
      <c r="CA88" s="23" t="str">
        <f>Phosphate!G88</f>
        <v/>
      </c>
      <c r="CB88" s="23" t="str">
        <f>Phosphate!H88</f>
        <v/>
      </c>
      <c r="CC88" s="23" t="str">
        <f>Phosphate!I88</f>
        <v/>
      </c>
      <c r="CD88" s="23" t="str">
        <f>Phosphate!J88</f>
        <v/>
      </c>
      <c r="CE88" s="23" t="str">
        <f>Phosphate!K88</f>
        <v/>
      </c>
      <c r="CF88" s="23" t="str">
        <f>Phosphate!L88</f>
        <v/>
      </c>
      <c r="CG88" s="23" t="str">
        <f>Phosphate!M88</f>
        <v/>
      </c>
      <c r="CH88" s="23" t="str">
        <f>Phosphate!N88</f>
        <v/>
      </c>
      <c r="CI88" s="23" t="str">
        <f>Phosphate!O88</f>
        <v/>
      </c>
      <c r="CJ88" s="23" t="str">
        <f>Phosphate!P88</f>
        <v/>
      </c>
      <c r="CK88" s="23" t="str">
        <f>Phosphate!Q88</f>
        <v/>
      </c>
      <c r="CL88" t="str">
        <f>Nitrate!T88</f>
        <v>NA</v>
      </c>
      <c r="CM88" s="2" t="str">
        <f>Nitrate!B88</f>
        <v/>
      </c>
      <c r="CN88" s="23" t="str">
        <f>Nitrate!C88</f>
        <v/>
      </c>
      <c r="CO88" s="23" t="str">
        <f>Nitrate!D88</f>
        <v/>
      </c>
      <c r="CP88" s="23" t="str">
        <f>Nitrate!E88</f>
        <v/>
      </c>
      <c r="CQ88" s="23" t="str">
        <f>Nitrate!F88</f>
        <v/>
      </c>
      <c r="CR88" s="23" t="str">
        <f>Nitrate!G88</f>
        <v/>
      </c>
      <c r="CS88" s="23" t="str">
        <f>Nitrate!H88</f>
        <v/>
      </c>
      <c r="CT88" s="23" t="str">
        <f>Nitrate!I88</f>
        <v/>
      </c>
      <c r="CU88" s="23" t="str">
        <f>Nitrate!J88</f>
        <v/>
      </c>
      <c r="CV88" s="23" t="str">
        <f>Nitrate!K88</f>
        <v/>
      </c>
      <c r="CW88" s="23" t="str">
        <f>Nitrate!L88</f>
        <v/>
      </c>
      <c r="CX88" s="23" t="str">
        <f>Nitrate!M88</f>
        <v/>
      </c>
      <c r="CY88" s="23" t="str">
        <f>Nitrate!N88</f>
        <v/>
      </c>
      <c r="CZ88" s="23" t="str">
        <f>Nitrate!O88</f>
        <v/>
      </c>
      <c r="DA88" s="23" t="str">
        <f>Nitrate!P88</f>
        <v/>
      </c>
      <c r="DB88" s="23" t="str">
        <f>Nitrate!Q88</f>
        <v/>
      </c>
      <c r="DC88" s="2" t="str">
        <f>Phycocyanin!R88</f>
        <v/>
      </c>
      <c r="DD88" s="27" t="str">
        <f>Phycocyanin!$B88</f>
        <v/>
      </c>
      <c r="DE88" s="23" t="str">
        <f>Phycocyanin!C88</f>
        <v/>
      </c>
      <c r="DF88" s="23" t="str">
        <f>Phycocyanin!D88</f>
        <v/>
      </c>
      <c r="DG88" s="23" t="str">
        <f>Phycocyanin!E88</f>
        <v/>
      </c>
      <c r="DH88" s="23" t="str">
        <f>Phycocyanin!F88</f>
        <v/>
      </c>
      <c r="DI88" s="23" t="str">
        <f>Phycocyanin!G88</f>
        <v/>
      </c>
      <c r="DJ88" s="23" t="str">
        <f>Phycocyanin!H88</f>
        <v/>
      </c>
      <c r="DK88" s="23" t="str">
        <f>Phycocyanin!I88</f>
        <v/>
      </c>
      <c r="DL88" s="23" t="str">
        <f>Phycocyanin!J88</f>
        <v/>
      </c>
      <c r="DM88" s="23" t="str">
        <f>Phycocyanin!K88</f>
        <v/>
      </c>
      <c r="DN88" s="23" t="str">
        <f>Phycocyanin!L88</f>
        <v/>
      </c>
      <c r="DO88" s="23" t="str">
        <f>Phycocyanin!M88</f>
        <v/>
      </c>
      <c r="DP88" s="23" t="str">
        <f>Phycocyanin!N88</f>
        <v/>
      </c>
      <c r="DQ88" s="23" t="str">
        <f>Phycocyanin!O88</f>
        <v/>
      </c>
      <c r="DR88" s="23" t="str">
        <f>Phycocyanin!P88</f>
        <v/>
      </c>
      <c r="DS88" s="23" t="str">
        <f>Phycocyanin!Q88</f>
        <v/>
      </c>
      <c r="DT88" s="19" t="str">
        <f>TRIM(_xlfn.XLOOKUP(A88, '[1]Site_GPS-Coordinates'!$A:$A, '[1]Site_GPS-Coordinates'!$B:$B))</f>
        <v>40.24884865</v>
      </c>
      <c r="DU88" t="str">
        <f>TRIM(_xlfn.XLOOKUP(A88, '[1]Site_GPS-Coordinates'!$A:$A, '[1]Site_GPS-Coordinates'!$C:$C))</f>
        <v>-74.75598999</v>
      </c>
    </row>
    <row r="89" spans="1:125">
      <c r="A89" s="3" t="s">
        <v>92</v>
      </c>
      <c r="B89" t="s">
        <v>313</v>
      </c>
      <c r="C89" s="27" t="str" cm="1">
        <f t="array" ref="C89">IFERROR(MAX(_xlfn._xlws.FILTER([1]SURVEY123!$J:$J,[1]SURVEY123!$L:$L=A89)),"NA")</f>
        <v>NA</v>
      </c>
      <c r="D89">
        <f t="shared" si="2"/>
        <v>0</v>
      </c>
      <c r="E89" t="str">
        <f>Temperature!T89</f>
        <v>NA</v>
      </c>
      <c r="F89" t="str">
        <f>Temperature!B89</f>
        <v/>
      </c>
      <c r="G89" s="23" t="str">
        <f>Temperature!C89</f>
        <v/>
      </c>
      <c r="H89" s="23" t="str">
        <f>Temperature!D89</f>
        <v/>
      </c>
      <c r="I89" s="23" t="str">
        <f>Temperature!E89</f>
        <v/>
      </c>
      <c r="J89" s="23" t="str">
        <f>Temperature!F89</f>
        <v/>
      </c>
      <c r="K89" s="23" t="str">
        <f>Temperature!G89</f>
        <v/>
      </c>
      <c r="L89" s="23" t="str">
        <f>Temperature!H89</f>
        <v/>
      </c>
      <c r="M89" s="23" t="str">
        <f>Temperature!I89</f>
        <v/>
      </c>
      <c r="N89" s="23" t="str">
        <f>Temperature!J89</f>
        <v/>
      </c>
      <c r="O89" s="23" t="str">
        <f>Temperature!K89</f>
        <v/>
      </c>
      <c r="P89" s="23" t="str">
        <f>Temperature!L89</f>
        <v/>
      </c>
      <c r="Q89" s="23" t="str">
        <f>Temperature!M89</f>
        <v/>
      </c>
      <c r="R89" s="23" t="str">
        <f>Temperature!N89</f>
        <v/>
      </c>
      <c r="S89" s="23" t="str">
        <f>Temperature!O89</f>
        <v/>
      </c>
      <c r="T89" s="23" t="str">
        <f>Temperature!P89</f>
        <v/>
      </c>
      <c r="U89" s="23" t="str">
        <f>Temperature!Q89</f>
        <v/>
      </c>
      <c r="V89" t="str">
        <f>'E. coli'!S89</f>
        <v>NA</v>
      </c>
      <c r="W89" s="2" t="str">
        <f>'E. coli'!B89</f>
        <v/>
      </c>
      <c r="X89" s="23" t="str">
        <f>'E. coli'!C89</f>
        <v/>
      </c>
      <c r="Y89" s="23" t="str">
        <f>'E. coli'!D89</f>
        <v/>
      </c>
      <c r="Z89" s="23" t="str">
        <f>'E. coli'!E89</f>
        <v/>
      </c>
      <c r="AA89" s="23" t="str">
        <f>'E. coli'!F89</f>
        <v/>
      </c>
      <c r="AB89" s="23" t="str">
        <f>'E. coli'!G89</f>
        <v/>
      </c>
      <c r="AC89" s="23" t="str">
        <f>'E. coli'!H89</f>
        <v/>
      </c>
      <c r="AD89" s="23" t="str">
        <f>'E. coli'!I89</f>
        <v/>
      </c>
      <c r="AE89" s="23" t="str">
        <f>'E. coli'!J89</f>
        <v/>
      </c>
      <c r="AF89" s="23" t="str">
        <f>'E. coli'!K89</f>
        <v/>
      </c>
      <c r="AG89" s="23" t="str">
        <f>'E. coli'!L89</f>
        <v/>
      </c>
      <c r="AH89" s="23" t="str">
        <f>'E. coli'!M89</f>
        <v/>
      </c>
      <c r="AI89" s="23" t="str">
        <f>'E. coli'!N89</f>
        <v/>
      </c>
      <c r="AJ89" s="23" t="str">
        <f>'E. coli'!O89</f>
        <v/>
      </c>
      <c r="AK89" s="23" t="str">
        <f>'E. coli'!P89</f>
        <v/>
      </c>
      <c r="AL89" s="23" t="str">
        <f>'E. coli'!Q89</f>
        <v/>
      </c>
      <c r="AM89" t="str">
        <f>Turbidity!T89</f>
        <v>NA</v>
      </c>
      <c r="AN89" s="2" t="str">
        <f>Turbidity!B89</f>
        <v/>
      </c>
      <c r="AO89" s="23" t="str">
        <f>Turbidity!C89</f>
        <v/>
      </c>
      <c r="AP89" s="23" t="str">
        <f>Turbidity!D89</f>
        <v/>
      </c>
      <c r="AQ89" s="23" t="str">
        <f>Turbidity!E89</f>
        <v/>
      </c>
      <c r="AR89" s="23" t="str">
        <f>Turbidity!F89</f>
        <v/>
      </c>
      <c r="AS89" s="23" t="str">
        <f>Turbidity!G89</f>
        <v/>
      </c>
      <c r="AT89" s="23" t="str">
        <f>Turbidity!H89</f>
        <v/>
      </c>
      <c r="AU89" s="23" t="str">
        <f>Turbidity!I89</f>
        <v/>
      </c>
      <c r="AV89" s="23" t="str">
        <f>Turbidity!J89</f>
        <v/>
      </c>
      <c r="AW89" s="23" t="str">
        <f>Turbidity!K89</f>
        <v/>
      </c>
      <c r="AX89" s="23" t="str">
        <f>Turbidity!L89</f>
        <v/>
      </c>
      <c r="AY89" s="23" t="str">
        <f>Turbidity!M89</f>
        <v/>
      </c>
      <c r="AZ89" s="23" t="str">
        <f>Turbidity!N89</f>
        <v/>
      </c>
      <c r="BA89" s="23" t="str">
        <f>Turbidity!O89</f>
        <v/>
      </c>
      <c r="BB89" s="23" t="str">
        <f>Turbidity!P89</f>
        <v/>
      </c>
      <c r="BC89" s="23" t="str">
        <f>Turbidity!Q89</f>
        <v/>
      </c>
      <c r="BD89" t="str">
        <f>Chloride!T89</f>
        <v>NA</v>
      </c>
      <c r="BE89" s="2" t="str">
        <f>Chloride!B89</f>
        <v/>
      </c>
      <c r="BF89" s="23" t="str">
        <f>Chloride!C89</f>
        <v/>
      </c>
      <c r="BG89" s="23" t="str">
        <f>Chloride!D89</f>
        <v/>
      </c>
      <c r="BH89" s="23" t="str">
        <f>Chloride!E89</f>
        <v/>
      </c>
      <c r="BI89" s="23" t="str">
        <f>Chloride!F89</f>
        <v/>
      </c>
      <c r="BJ89" s="23" t="str">
        <f>Chloride!G89</f>
        <v/>
      </c>
      <c r="BK89" s="23" t="str">
        <f>Chloride!H89</f>
        <v/>
      </c>
      <c r="BL89" s="23" t="str">
        <f>Chloride!I89</f>
        <v/>
      </c>
      <c r="BM89" s="23" t="str">
        <f>Chloride!J89</f>
        <v/>
      </c>
      <c r="BN89" s="23" t="str">
        <f>Chloride!K89</f>
        <v/>
      </c>
      <c r="BO89" s="23" t="str">
        <f>Chloride!L89</f>
        <v/>
      </c>
      <c r="BP89" s="23" t="str">
        <f>Chloride!M89</f>
        <v/>
      </c>
      <c r="BQ89" s="23" t="str">
        <f>Chloride!N89</f>
        <v/>
      </c>
      <c r="BR89" s="23" t="str">
        <f>Chloride!O89</f>
        <v/>
      </c>
      <c r="BS89" s="23" t="str">
        <f>Chloride!P89</f>
        <v/>
      </c>
      <c r="BT89" s="23" t="str">
        <f>Chloride!Q89</f>
        <v/>
      </c>
      <c r="BU89" t="str">
        <f>Phosphate!T89</f>
        <v>NA</v>
      </c>
      <c r="BV89" s="2" t="str">
        <f>Phosphate!B89</f>
        <v/>
      </c>
      <c r="BW89" s="23" t="str">
        <f>Phosphate!C89</f>
        <v/>
      </c>
      <c r="BX89" s="23" t="str">
        <f>Phosphate!D89</f>
        <v/>
      </c>
      <c r="BY89" s="23" t="str">
        <f>Phosphate!E89</f>
        <v/>
      </c>
      <c r="BZ89" s="23" t="str">
        <f>Phosphate!F89</f>
        <v/>
      </c>
      <c r="CA89" s="23" t="str">
        <f>Phosphate!G89</f>
        <v/>
      </c>
      <c r="CB89" s="23" t="str">
        <f>Phosphate!H89</f>
        <v/>
      </c>
      <c r="CC89" s="23" t="str">
        <f>Phosphate!I89</f>
        <v/>
      </c>
      <c r="CD89" s="23" t="str">
        <f>Phosphate!J89</f>
        <v/>
      </c>
      <c r="CE89" s="23" t="str">
        <f>Phosphate!K89</f>
        <v/>
      </c>
      <c r="CF89" s="23" t="str">
        <f>Phosphate!L89</f>
        <v/>
      </c>
      <c r="CG89" s="23" t="str">
        <f>Phosphate!M89</f>
        <v/>
      </c>
      <c r="CH89" s="23" t="str">
        <f>Phosphate!N89</f>
        <v/>
      </c>
      <c r="CI89" s="23" t="str">
        <f>Phosphate!O89</f>
        <v/>
      </c>
      <c r="CJ89" s="23" t="str">
        <f>Phosphate!P89</f>
        <v/>
      </c>
      <c r="CK89" s="23" t="str">
        <f>Phosphate!Q89</f>
        <v/>
      </c>
      <c r="CL89" t="str">
        <f>Nitrate!T89</f>
        <v>NA</v>
      </c>
      <c r="CM89" s="2" t="str">
        <f>Nitrate!B89</f>
        <v/>
      </c>
      <c r="CN89" s="23" t="str">
        <f>Nitrate!C89</f>
        <v/>
      </c>
      <c r="CO89" s="23" t="str">
        <f>Nitrate!D89</f>
        <v/>
      </c>
      <c r="CP89" s="23" t="str">
        <f>Nitrate!E89</f>
        <v/>
      </c>
      <c r="CQ89" s="23" t="str">
        <f>Nitrate!F89</f>
        <v/>
      </c>
      <c r="CR89" s="23" t="str">
        <f>Nitrate!G89</f>
        <v/>
      </c>
      <c r="CS89" s="23" t="str">
        <f>Nitrate!H89</f>
        <v/>
      </c>
      <c r="CT89" s="23" t="str">
        <f>Nitrate!I89</f>
        <v/>
      </c>
      <c r="CU89" s="23" t="str">
        <f>Nitrate!J89</f>
        <v/>
      </c>
      <c r="CV89" s="23" t="str">
        <f>Nitrate!K89</f>
        <v/>
      </c>
      <c r="CW89" s="23" t="str">
        <f>Nitrate!L89</f>
        <v/>
      </c>
      <c r="CX89" s="23" t="str">
        <f>Nitrate!M89</f>
        <v/>
      </c>
      <c r="CY89" s="23" t="str">
        <f>Nitrate!N89</f>
        <v/>
      </c>
      <c r="CZ89" s="23" t="str">
        <f>Nitrate!O89</f>
        <v/>
      </c>
      <c r="DA89" s="23" t="str">
        <f>Nitrate!P89</f>
        <v/>
      </c>
      <c r="DB89" s="23" t="str">
        <f>Nitrate!Q89</f>
        <v/>
      </c>
      <c r="DC89" s="2" t="str">
        <f>Phycocyanin!R89</f>
        <v/>
      </c>
      <c r="DD89" s="27" t="str">
        <f>Phycocyanin!$B89</f>
        <v/>
      </c>
      <c r="DE89" s="23" t="str">
        <f>Phycocyanin!C89</f>
        <v/>
      </c>
      <c r="DF89" s="23" t="str">
        <f>Phycocyanin!D89</f>
        <v/>
      </c>
      <c r="DG89" s="23" t="str">
        <f>Phycocyanin!E89</f>
        <v/>
      </c>
      <c r="DH89" s="23" t="str">
        <f>Phycocyanin!F89</f>
        <v/>
      </c>
      <c r="DI89" s="23" t="str">
        <f>Phycocyanin!G89</f>
        <v/>
      </c>
      <c r="DJ89" s="23" t="str">
        <f>Phycocyanin!H89</f>
        <v/>
      </c>
      <c r="DK89" s="23" t="str">
        <f>Phycocyanin!I89</f>
        <v/>
      </c>
      <c r="DL89" s="23" t="str">
        <f>Phycocyanin!J89</f>
        <v/>
      </c>
      <c r="DM89" s="23" t="str">
        <f>Phycocyanin!K89</f>
        <v/>
      </c>
      <c r="DN89" s="23" t="str">
        <f>Phycocyanin!L89</f>
        <v/>
      </c>
      <c r="DO89" s="23" t="str">
        <f>Phycocyanin!M89</f>
        <v/>
      </c>
      <c r="DP89" s="23" t="str">
        <f>Phycocyanin!N89</f>
        <v/>
      </c>
      <c r="DQ89" s="23" t="str">
        <f>Phycocyanin!O89</f>
        <v/>
      </c>
      <c r="DR89" s="23" t="str">
        <f>Phycocyanin!P89</f>
        <v/>
      </c>
      <c r="DS89" s="23" t="str">
        <f>Phycocyanin!Q89</f>
        <v/>
      </c>
      <c r="DT89" s="19" t="str">
        <f>TRIM(_xlfn.XLOOKUP(A89, '[1]Site_GPS-Coordinates'!$A:$A, '[1]Site_GPS-Coordinates'!$B:$B))</f>
        <v>40.257206</v>
      </c>
      <c r="DU89" t="str">
        <f>TRIM(_xlfn.XLOOKUP(A89, '[1]Site_GPS-Coordinates'!$A:$A, '[1]Site_GPS-Coordinates'!$C:$C))</f>
        <v>-74.729057</v>
      </c>
    </row>
    <row r="90" spans="1:125">
      <c r="A90" s="3" t="s">
        <v>93</v>
      </c>
      <c r="B90" t="s">
        <v>313</v>
      </c>
      <c r="C90" s="27" t="str" cm="1">
        <f t="array" ref="C90">IFERROR(MAX(_xlfn._xlws.FILTER([1]SURVEY123!$J:$J,[1]SURVEY123!$L:$L=A90)),"NA")</f>
        <v>NA</v>
      </c>
      <c r="D90">
        <f t="shared" si="2"/>
        <v>0</v>
      </c>
      <c r="E90" t="str">
        <f>Temperature!T90</f>
        <v>NA</v>
      </c>
      <c r="F90" t="str">
        <f>Temperature!B90</f>
        <v/>
      </c>
      <c r="G90" s="23" t="str">
        <f>Temperature!C90</f>
        <v/>
      </c>
      <c r="H90" s="23" t="str">
        <f>Temperature!D90</f>
        <v/>
      </c>
      <c r="I90" s="23" t="str">
        <f>Temperature!E90</f>
        <v/>
      </c>
      <c r="J90" s="23" t="str">
        <f>Temperature!F90</f>
        <v/>
      </c>
      <c r="K90" s="23" t="str">
        <f>Temperature!G90</f>
        <v/>
      </c>
      <c r="L90" s="23" t="str">
        <f>Temperature!H90</f>
        <v/>
      </c>
      <c r="M90" s="23" t="str">
        <f>Temperature!I90</f>
        <v/>
      </c>
      <c r="N90" s="23" t="str">
        <f>Temperature!J90</f>
        <v/>
      </c>
      <c r="O90" s="23" t="str">
        <f>Temperature!K90</f>
        <v/>
      </c>
      <c r="P90" s="23" t="str">
        <f>Temperature!L90</f>
        <v/>
      </c>
      <c r="Q90" s="23" t="str">
        <f>Temperature!M90</f>
        <v/>
      </c>
      <c r="R90" s="23" t="str">
        <f>Temperature!N90</f>
        <v/>
      </c>
      <c r="S90" s="23" t="str">
        <f>Temperature!O90</f>
        <v/>
      </c>
      <c r="T90" s="23" t="str">
        <f>Temperature!P90</f>
        <v/>
      </c>
      <c r="U90" s="23" t="str">
        <f>Temperature!Q90</f>
        <v/>
      </c>
      <c r="V90" t="str">
        <f>'E. coli'!S90</f>
        <v>NA</v>
      </c>
      <c r="W90" s="2" t="str">
        <f>'E. coli'!B90</f>
        <v/>
      </c>
      <c r="X90" s="23" t="str">
        <f>'E. coli'!C90</f>
        <v/>
      </c>
      <c r="Y90" s="23" t="str">
        <f>'E. coli'!D90</f>
        <v/>
      </c>
      <c r="Z90" s="23" t="str">
        <f>'E. coli'!E90</f>
        <v/>
      </c>
      <c r="AA90" s="23" t="str">
        <f>'E. coli'!F90</f>
        <v/>
      </c>
      <c r="AB90" s="23" t="str">
        <f>'E. coli'!G90</f>
        <v/>
      </c>
      <c r="AC90" s="23" t="str">
        <f>'E. coli'!H90</f>
        <v/>
      </c>
      <c r="AD90" s="23" t="str">
        <f>'E. coli'!I90</f>
        <v/>
      </c>
      <c r="AE90" s="23" t="str">
        <f>'E. coli'!J90</f>
        <v/>
      </c>
      <c r="AF90" s="23" t="str">
        <f>'E. coli'!K90</f>
        <v/>
      </c>
      <c r="AG90" s="23" t="str">
        <f>'E. coli'!L90</f>
        <v/>
      </c>
      <c r="AH90" s="23" t="str">
        <f>'E. coli'!M90</f>
        <v/>
      </c>
      <c r="AI90" s="23" t="str">
        <f>'E. coli'!N90</f>
        <v/>
      </c>
      <c r="AJ90" s="23" t="str">
        <f>'E. coli'!O90</f>
        <v/>
      </c>
      <c r="AK90" s="23" t="str">
        <f>'E. coli'!P90</f>
        <v/>
      </c>
      <c r="AL90" s="23" t="str">
        <f>'E. coli'!Q90</f>
        <v/>
      </c>
      <c r="AM90" t="str">
        <f>Turbidity!T90</f>
        <v>NA</v>
      </c>
      <c r="AN90" s="2" t="str">
        <f>Turbidity!B90</f>
        <v/>
      </c>
      <c r="AO90" s="23" t="str">
        <f>Turbidity!C90</f>
        <v/>
      </c>
      <c r="AP90" s="23" t="str">
        <f>Turbidity!D90</f>
        <v/>
      </c>
      <c r="AQ90" s="23" t="str">
        <f>Turbidity!E90</f>
        <v/>
      </c>
      <c r="AR90" s="23" t="str">
        <f>Turbidity!F90</f>
        <v/>
      </c>
      <c r="AS90" s="23" t="str">
        <f>Turbidity!G90</f>
        <v/>
      </c>
      <c r="AT90" s="23" t="str">
        <f>Turbidity!H90</f>
        <v/>
      </c>
      <c r="AU90" s="23" t="str">
        <f>Turbidity!I90</f>
        <v/>
      </c>
      <c r="AV90" s="23" t="str">
        <f>Turbidity!J90</f>
        <v/>
      </c>
      <c r="AW90" s="23" t="str">
        <f>Turbidity!K90</f>
        <v/>
      </c>
      <c r="AX90" s="23" t="str">
        <f>Turbidity!L90</f>
        <v/>
      </c>
      <c r="AY90" s="23" t="str">
        <f>Turbidity!M90</f>
        <v/>
      </c>
      <c r="AZ90" s="23" t="str">
        <f>Turbidity!N90</f>
        <v/>
      </c>
      <c r="BA90" s="23" t="str">
        <f>Turbidity!O90</f>
        <v/>
      </c>
      <c r="BB90" s="23" t="str">
        <f>Turbidity!P90</f>
        <v/>
      </c>
      <c r="BC90" s="23" t="str">
        <f>Turbidity!Q90</f>
        <v/>
      </c>
      <c r="BD90" t="str">
        <f>Chloride!T90</f>
        <v>NA</v>
      </c>
      <c r="BE90" s="2" t="str">
        <f>Chloride!B90</f>
        <v/>
      </c>
      <c r="BF90" s="23" t="str">
        <f>Chloride!C90</f>
        <v/>
      </c>
      <c r="BG90" s="23" t="str">
        <f>Chloride!D90</f>
        <v/>
      </c>
      <c r="BH90" s="23" t="str">
        <f>Chloride!E90</f>
        <v/>
      </c>
      <c r="BI90" s="23" t="str">
        <f>Chloride!F90</f>
        <v/>
      </c>
      <c r="BJ90" s="23" t="str">
        <f>Chloride!G90</f>
        <v/>
      </c>
      <c r="BK90" s="23" t="str">
        <f>Chloride!H90</f>
        <v/>
      </c>
      <c r="BL90" s="23" t="str">
        <f>Chloride!I90</f>
        <v/>
      </c>
      <c r="BM90" s="23" t="str">
        <f>Chloride!J90</f>
        <v/>
      </c>
      <c r="BN90" s="23" t="str">
        <f>Chloride!K90</f>
        <v/>
      </c>
      <c r="BO90" s="23" t="str">
        <f>Chloride!L90</f>
        <v/>
      </c>
      <c r="BP90" s="23" t="str">
        <f>Chloride!M90</f>
        <v/>
      </c>
      <c r="BQ90" s="23" t="str">
        <f>Chloride!N90</f>
        <v/>
      </c>
      <c r="BR90" s="23" t="str">
        <f>Chloride!O90</f>
        <v/>
      </c>
      <c r="BS90" s="23" t="str">
        <f>Chloride!P90</f>
        <v/>
      </c>
      <c r="BT90" s="23" t="str">
        <f>Chloride!Q90</f>
        <v/>
      </c>
      <c r="BU90" t="str">
        <f>Phosphate!T90</f>
        <v>NA</v>
      </c>
      <c r="BV90" s="2" t="str">
        <f>Phosphate!B90</f>
        <v/>
      </c>
      <c r="BW90" s="23" t="str">
        <f>Phosphate!C90</f>
        <v/>
      </c>
      <c r="BX90" s="23" t="str">
        <f>Phosphate!D90</f>
        <v/>
      </c>
      <c r="BY90" s="23" t="str">
        <f>Phosphate!E90</f>
        <v/>
      </c>
      <c r="BZ90" s="23" t="str">
        <f>Phosphate!F90</f>
        <v/>
      </c>
      <c r="CA90" s="23" t="str">
        <f>Phosphate!G90</f>
        <v/>
      </c>
      <c r="CB90" s="23" t="str">
        <f>Phosphate!H90</f>
        <v/>
      </c>
      <c r="CC90" s="23" t="str">
        <f>Phosphate!I90</f>
        <v/>
      </c>
      <c r="CD90" s="23" t="str">
        <f>Phosphate!J90</f>
        <v/>
      </c>
      <c r="CE90" s="23" t="str">
        <f>Phosphate!K90</f>
        <v/>
      </c>
      <c r="CF90" s="23" t="str">
        <f>Phosphate!L90</f>
        <v/>
      </c>
      <c r="CG90" s="23" t="str">
        <f>Phosphate!M90</f>
        <v/>
      </c>
      <c r="CH90" s="23" t="str">
        <f>Phosphate!N90</f>
        <v/>
      </c>
      <c r="CI90" s="23" t="str">
        <f>Phosphate!O90</f>
        <v/>
      </c>
      <c r="CJ90" s="23" t="str">
        <f>Phosphate!P90</f>
        <v/>
      </c>
      <c r="CK90" s="23" t="str">
        <f>Phosphate!Q90</f>
        <v/>
      </c>
      <c r="CL90" t="str">
        <f>Nitrate!T90</f>
        <v>NA</v>
      </c>
      <c r="CM90" s="2" t="str">
        <f>Nitrate!B90</f>
        <v/>
      </c>
      <c r="CN90" s="23" t="str">
        <f>Nitrate!C90</f>
        <v/>
      </c>
      <c r="CO90" s="23" t="str">
        <f>Nitrate!D90</f>
        <v/>
      </c>
      <c r="CP90" s="23" t="str">
        <f>Nitrate!E90</f>
        <v/>
      </c>
      <c r="CQ90" s="23" t="str">
        <f>Nitrate!F90</f>
        <v/>
      </c>
      <c r="CR90" s="23" t="str">
        <f>Nitrate!G90</f>
        <v/>
      </c>
      <c r="CS90" s="23" t="str">
        <f>Nitrate!H90</f>
        <v/>
      </c>
      <c r="CT90" s="23" t="str">
        <f>Nitrate!I90</f>
        <v/>
      </c>
      <c r="CU90" s="23" t="str">
        <f>Nitrate!J90</f>
        <v/>
      </c>
      <c r="CV90" s="23" t="str">
        <f>Nitrate!K90</f>
        <v/>
      </c>
      <c r="CW90" s="23" t="str">
        <f>Nitrate!L90</f>
        <v/>
      </c>
      <c r="CX90" s="23" t="str">
        <f>Nitrate!M90</f>
        <v/>
      </c>
      <c r="CY90" s="23" t="str">
        <f>Nitrate!N90</f>
        <v/>
      </c>
      <c r="CZ90" s="23" t="str">
        <f>Nitrate!O90</f>
        <v/>
      </c>
      <c r="DA90" s="23" t="str">
        <f>Nitrate!P90</f>
        <v/>
      </c>
      <c r="DB90" s="23" t="str">
        <f>Nitrate!Q90</f>
        <v/>
      </c>
      <c r="DC90" s="2" t="str">
        <f>Phycocyanin!R90</f>
        <v/>
      </c>
      <c r="DD90" s="27" t="str">
        <f>Phycocyanin!$B90</f>
        <v/>
      </c>
      <c r="DE90" s="23" t="str">
        <f>Phycocyanin!C90</f>
        <v/>
      </c>
      <c r="DF90" s="23" t="str">
        <f>Phycocyanin!D90</f>
        <v/>
      </c>
      <c r="DG90" s="23" t="str">
        <f>Phycocyanin!E90</f>
        <v/>
      </c>
      <c r="DH90" s="23" t="str">
        <f>Phycocyanin!F90</f>
        <v/>
      </c>
      <c r="DI90" s="23" t="str">
        <f>Phycocyanin!G90</f>
        <v/>
      </c>
      <c r="DJ90" s="23" t="str">
        <f>Phycocyanin!H90</f>
        <v/>
      </c>
      <c r="DK90" s="23" t="str">
        <f>Phycocyanin!I90</f>
        <v/>
      </c>
      <c r="DL90" s="23" t="str">
        <f>Phycocyanin!J90</f>
        <v/>
      </c>
      <c r="DM90" s="23" t="str">
        <f>Phycocyanin!K90</f>
        <v/>
      </c>
      <c r="DN90" s="23" t="str">
        <f>Phycocyanin!L90</f>
        <v/>
      </c>
      <c r="DO90" s="23" t="str">
        <f>Phycocyanin!M90</f>
        <v/>
      </c>
      <c r="DP90" s="23" t="str">
        <f>Phycocyanin!N90</f>
        <v/>
      </c>
      <c r="DQ90" s="23" t="str">
        <f>Phycocyanin!O90</f>
        <v/>
      </c>
      <c r="DR90" s="23" t="str">
        <f>Phycocyanin!P90</f>
        <v/>
      </c>
      <c r="DS90" s="23" t="str">
        <f>Phycocyanin!Q90</f>
        <v/>
      </c>
      <c r="DT90" s="19" t="str">
        <f>TRIM(_xlfn.XLOOKUP(A90, '[1]Site_GPS-Coordinates'!$A:$A, '[1]Site_GPS-Coordinates'!$B:$B))</f>
        <v>40.254242</v>
      </c>
      <c r="DU90" t="str">
        <f>TRIM(_xlfn.XLOOKUP(A90, '[1]Site_GPS-Coordinates'!$A:$A, '[1]Site_GPS-Coordinates'!$C:$C))</f>
        <v>-74.721745</v>
      </c>
    </row>
    <row r="91" spans="1:125">
      <c r="A91" s="3" t="s">
        <v>94</v>
      </c>
      <c r="B91" t="s">
        <v>313</v>
      </c>
      <c r="C91" s="27" cm="1">
        <f t="array" ref="C91">IFERROR(MAX(_xlfn._xlws.FILTER([1]SURVEY123!$J:$J,[1]SURVEY123!$L:$L=A91)),"NA")</f>
        <v>45858.666666666664</v>
      </c>
      <c r="D91">
        <f t="shared" si="2"/>
        <v>4</v>
      </c>
      <c r="E91" t="str">
        <f>Temperature!T91</f>
        <v>Excellent</v>
      </c>
      <c r="F91">
        <f>Temperature!B91</f>
        <v>22.625</v>
      </c>
      <c r="G91" s="23" t="str">
        <f>Temperature!C91</f>
        <v/>
      </c>
      <c r="H91" s="23" t="str">
        <f>Temperature!D91</f>
        <v/>
      </c>
      <c r="I91" s="23" t="str">
        <f>Temperature!E91</f>
        <v/>
      </c>
      <c r="J91" s="23" t="str">
        <f>Temperature!F91</f>
        <v/>
      </c>
      <c r="K91" s="23" t="str">
        <f>Temperature!G91</f>
        <v/>
      </c>
      <c r="L91" s="23" t="str">
        <f>Temperature!H91</f>
        <v/>
      </c>
      <c r="M91" s="23">
        <f>Temperature!I91</f>
        <v>22</v>
      </c>
      <c r="N91" s="23">
        <f>Temperature!J91</f>
        <v>22</v>
      </c>
      <c r="O91" s="23">
        <f>Temperature!K91</f>
        <v>23.5</v>
      </c>
      <c r="P91" s="23">
        <f>Temperature!L91</f>
        <v>23</v>
      </c>
      <c r="Q91" s="23" t="str">
        <f>Temperature!M91</f>
        <v/>
      </c>
      <c r="R91" s="23" t="str">
        <f>Temperature!N91</f>
        <v/>
      </c>
      <c r="S91" s="23" t="str">
        <f>Temperature!O91</f>
        <v/>
      </c>
      <c r="T91" s="23" t="str">
        <f>Temperature!P91</f>
        <v/>
      </c>
      <c r="U91" s="23" t="str">
        <f>Temperature!Q91</f>
        <v/>
      </c>
      <c r="V91" t="str">
        <f>'E. coli'!S91</f>
        <v>Good</v>
      </c>
      <c r="W91" s="2">
        <f>'E. coli'!B91</f>
        <v>58.274139377166527</v>
      </c>
      <c r="X91" s="23" t="str">
        <f>'E. coli'!C91</f>
        <v/>
      </c>
      <c r="Y91" s="23" t="str">
        <f>'E. coli'!D91</f>
        <v/>
      </c>
      <c r="Z91" s="23" t="str">
        <f>'E. coli'!E91</f>
        <v/>
      </c>
      <c r="AA91" s="23" t="str">
        <f>'E. coli'!F91</f>
        <v/>
      </c>
      <c r="AB91" s="23" t="str">
        <f>'E. coli'!G91</f>
        <v/>
      </c>
      <c r="AC91" s="23" t="str">
        <f>'E. coli'!H91</f>
        <v/>
      </c>
      <c r="AD91" s="23">
        <f>'E. coli'!I91</f>
        <v>365.4</v>
      </c>
      <c r="AE91" s="23">
        <f>'E. coli'!J91</f>
        <v>163.1</v>
      </c>
      <c r="AF91" s="23">
        <f>'E. coli'!K91</f>
        <v>193.5</v>
      </c>
      <c r="AG91" s="23">
        <f>'E. coli'!L91</f>
        <v>1</v>
      </c>
      <c r="AH91" s="23" t="str">
        <f>'E. coli'!M91</f>
        <v/>
      </c>
      <c r="AI91" s="23" t="str">
        <f>'E. coli'!N91</f>
        <v/>
      </c>
      <c r="AJ91" s="23" t="str">
        <f>'E. coli'!O91</f>
        <v/>
      </c>
      <c r="AK91" s="23" t="str">
        <f>'E. coli'!P91</f>
        <v/>
      </c>
      <c r="AL91" s="23" t="str">
        <f>'E. coli'!Q91</f>
        <v/>
      </c>
      <c r="AM91" t="str">
        <f>Turbidity!T91</f>
        <v>Excellent</v>
      </c>
      <c r="AN91" s="2">
        <f>Turbidity!B91</f>
        <v>2.4650000000000003</v>
      </c>
      <c r="AO91" s="23" t="str">
        <f>Turbidity!C91</f>
        <v/>
      </c>
      <c r="AP91" s="23" t="str">
        <f>Turbidity!D91</f>
        <v/>
      </c>
      <c r="AQ91" s="23" t="str">
        <f>Turbidity!E91</f>
        <v/>
      </c>
      <c r="AR91" s="23" t="str">
        <f>Turbidity!F91</f>
        <v/>
      </c>
      <c r="AS91" s="23" t="str">
        <f>Turbidity!G91</f>
        <v/>
      </c>
      <c r="AT91" s="23" t="str">
        <f>Turbidity!H91</f>
        <v/>
      </c>
      <c r="AU91" s="23">
        <f>Turbidity!I91</f>
        <v>2.62</v>
      </c>
      <c r="AV91" s="23">
        <f>Turbidity!J91</f>
        <v>2.19</v>
      </c>
      <c r="AW91" s="23">
        <f>Turbidity!K91</f>
        <v>1.99</v>
      </c>
      <c r="AX91" s="23">
        <f>Turbidity!L91</f>
        <v>3.06</v>
      </c>
      <c r="AY91" s="23" t="str">
        <f>Turbidity!M91</f>
        <v/>
      </c>
      <c r="AZ91" s="23" t="str">
        <f>Turbidity!N91</f>
        <v/>
      </c>
      <c r="BA91" s="23" t="str">
        <f>Turbidity!O91</f>
        <v/>
      </c>
      <c r="BB91" s="23" t="str">
        <f>Turbidity!P91</f>
        <v/>
      </c>
      <c r="BC91" s="23" t="str">
        <f>Turbidity!Q91</f>
        <v/>
      </c>
      <c r="BD91" t="str">
        <f>Chloride!T91</f>
        <v>Poor</v>
      </c>
      <c r="BE91" s="2">
        <f>Chloride!B91</f>
        <v>817.04134999999997</v>
      </c>
      <c r="BF91" s="23" t="str">
        <f>Chloride!C91</f>
        <v/>
      </c>
      <c r="BG91" s="23" t="str">
        <f>Chloride!D91</f>
        <v/>
      </c>
      <c r="BH91" s="23" t="str">
        <f>Chloride!E91</f>
        <v/>
      </c>
      <c r="BI91" s="23" t="str">
        <f>Chloride!F91</f>
        <v/>
      </c>
      <c r="BJ91" s="23" t="str">
        <f>Chloride!G91</f>
        <v/>
      </c>
      <c r="BK91" s="23" t="str">
        <f>Chloride!H91</f>
        <v/>
      </c>
      <c r="BL91" s="23">
        <f>Chloride!I91</f>
        <v>991.26670000000001</v>
      </c>
      <c r="BM91" s="23">
        <f>Chloride!J91</f>
        <v>756.78520000000003</v>
      </c>
      <c r="BN91" s="23">
        <f>Chloride!K91</f>
        <v>747.44889999999998</v>
      </c>
      <c r="BO91" s="23">
        <f>Chloride!L91</f>
        <v>772.66459999999995</v>
      </c>
      <c r="BP91" s="23" t="str">
        <f>Chloride!M91</f>
        <v/>
      </c>
      <c r="BQ91" s="23" t="str">
        <f>Chloride!N91</f>
        <v/>
      </c>
      <c r="BR91" s="23" t="str">
        <f>Chloride!O91</f>
        <v/>
      </c>
      <c r="BS91" s="23" t="str">
        <f>Chloride!P91</f>
        <v/>
      </c>
      <c r="BT91" s="23" t="str">
        <f>Chloride!Q91</f>
        <v/>
      </c>
      <c r="BU91" t="str">
        <f>Phosphate!T91</f>
        <v>Poor</v>
      </c>
      <c r="BV91" s="2">
        <f>Phosphate!B91</f>
        <v>0.14349999999999999</v>
      </c>
      <c r="BW91" s="23" t="str">
        <f>Phosphate!C91</f>
        <v/>
      </c>
      <c r="BX91" s="23" t="str">
        <f>Phosphate!D91</f>
        <v/>
      </c>
      <c r="BY91" s="23" t="str">
        <f>Phosphate!E91</f>
        <v/>
      </c>
      <c r="BZ91" s="23" t="str">
        <f>Phosphate!F91</f>
        <v/>
      </c>
      <c r="CA91" s="23" t="str">
        <f>Phosphate!G91</f>
        <v/>
      </c>
      <c r="CB91" s="23" t="str">
        <f>Phosphate!H91</f>
        <v/>
      </c>
      <c r="CC91" s="23">
        <f>Phosphate!I91</f>
        <v>0.1101</v>
      </c>
      <c r="CD91" s="23">
        <f>Phosphate!J91</f>
        <v>0.22814999999999999</v>
      </c>
      <c r="CE91" s="23">
        <f>Phosphate!K91</f>
        <v>0.13716</v>
      </c>
      <c r="CF91" s="23">
        <f>Phosphate!L91</f>
        <v>9.8589999999999997E-2</v>
      </c>
      <c r="CG91" s="23" t="str">
        <f>Phosphate!M91</f>
        <v/>
      </c>
      <c r="CH91" s="23" t="str">
        <f>Phosphate!N91</f>
        <v/>
      </c>
      <c r="CI91" s="23" t="str">
        <f>Phosphate!O91</f>
        <v/>
      </c>
      <c r="CJ91" s="23" t="str">
        <f>Phosphate!P91</f>
        <v/>
      </c>
      <c r="CK91" s="23" t="str">
        <f>Phosphate!Q91</f>
        <v/>
      </c>
      <c r="CL91" t="str">
        <f>Nitrate!T91</f>
        <v>Excellent</v>
      </c>
      <c r="CM91" s="2">
        <f>Nitrate!B91</f>
        <v>0.4474771125</v>
      </c>
      <c r="CN91" s="23" t="str">
        <f>Nitrate!C91</f>
        <v/>
      </c>
      <c r="CO91" s="23" t="str">
        <f>Nitrate!D91</f>
        <v/>
      </c>
      <c r="CP91" s="23" t="str">
        <f>Nitrate!E91</f>
        <v/>
      </c>
      <c r="CQ91" s="23" t="str">
        <f>Nitrate!F91</f>
        <v/>
      </c>
      <c r="CR91" s="23" t="str">
        <f>Nitrate!G91</f>
        <v/>
      </c>
      <c r="CS91" s="23" t="str">
        <f>Nitrate!H91</f>
        <v/>
      </c>
      <c r="CT91" s="23">
        <f>Nitrate!I91</f>
        <v>0.38529347000000003</v>
      </c>
      <c r="CU91" s="23">
        <f>Nitrate!J91</f>
        <v>0.45073215</v>
      </c>
      <c r="CV91" s="23">
        <f>Nitrate!K91</f>
        <v>0.48534832999999999</v>
      </c>
      <c r="CW91" s="23">
        <f>Nitrate!L91</f>
        <v>0.46853449999999996</v>
      </c>
      <c r="CX91" s="23" t="str">
        <f>Nitrate!M91</f>
        <v/>
      </c>
      <c r="CY91" s="23" t="str">
        <f>Nitrate!N91</f>
        <v/>
      </c>
      <c r="CZ91" s="23" t="str">
        <f>Nitrate!O91</f>
        <v/>
      </c>
      <c r="DA91" s="23" t="str">
        <f>Nitrate!P91</f>
        <v/>
      </c>
      <c r="DB91" s="23" t="str">
        <f>Nitrate!Q91</f>
        <v/>
      </c>
      <c r="DC91" s="2" t="str">
        <f>Phycocyanin!R91</f>
        <v/>
      </c>
      <c r="DD91" s="27" t="str">
        <f>Phycocyanin!$B91</f>
        <v/>
      </c>
      <c r="DE91" s="23" t="str">
        <f>Phycocyanin!C91</f>
        <v/>
      </c>
      <c r="DF91" s="23" t="str">
        <f>Phycocyanin!D91</f>
        <v/>
      </c>
      <c r="DG91" s="23" t="str">
        <f>Phycocyanin!E91</f>
        <v/>
      </c>
      <c r="DH91" s="23" t="str">
        <f>Phycocyanin!F91</f>
        <v/>
      </c>
      <c r="DI91" s="23" t="str">
        <f>Phycocyanin!G91</f>
        <v/>
      </c>
      <c r="DJ91" s="23" t="str">
        <f>Phycocyanin!H91</f>
        <v/>
      </c>
      <c r="DK91" s="23" t="str">
        <f>Phycocyanin!I91</f>
        <v/>
      </c>
      <c r="DL91" s="23" t="str">
        <f>Phycocyanin!J91</f>
        <v/>
      </c>
      <c r="DM91" s="23" t="str">
        <f>Phycocyanin!K91</f>
        <v/>
      </c>
      <c r="DN91" s="23" t="str">
        <f>Phycocyanin!L91</f>
        <v/>
      </c>
      <c r="DO91" s="23" t="str">
        <f>Phycocyanin!M91</f>
        <v/>
      </c>
      <c r="DP91" s="23" t="str">
        <f>Phycocyanin!N91</f>
        <v/>
      </c>
      <c r="DQ91" s="23" t="str">
        <f>Phycocyanin!O91</f>
        <v/>
      </c>
      <c r="DR91" s="23" t="str">
        <f>Phycocyanin!P91</f>
        <v/>
      </c>
      <c r="DS91" s="23" t="str">
        <f>Phycocyanin!Q91</f>
        <v/>
      </c>
      <c r="DT91" s="19" t="str">
        <f>TRIM(_xlfn.XLOOKUP(A91, '[1]Site_GPS-Coordinates'!$A:$A, '[1]Site_GPS-Coordinates'!$B:$B))</f>
        <v>40.256964</v>
      </c>
      <c r="DU91" t="str">
        <f>TRIM(_xlfn.XLOOKUP(A91, '[1]Site_GPS-Coordinates'!$A:$A, '[1]Site_GPS-Coordinates'!$C:$C))</f>
        <v>-74.749695</v>
      </c>
    </row>
    <row r="92" spans="1:125">
      <c r="A92" s="3" t="s">
        <v>95</v>
      </c>
      <c r="B92" t="s">
        <v>314</v>
      </c>
      <c r="C92" s="27" cm="1">
        <f t="array" ref="C92">IFERROR(MAX(_xlfn._xlws.FILTER([1]SURVEY123!$J:$J,[1]SURVEY123!$L:$L=A92)),"NA")</f>
        <v>45872.666666666664</v>
      </c>
      <c r="D92">
        <f t="shared" si="2"/>
        <v>0</v>
      </c>
      <c r="E92" t="str">
        <f>Temperature!T92</f>
        <v>NA</v>
      </c>
      <c r="F92" t="str">
        <f>Temperature!B92</f>
        <v/>
      </c>
      <c r="G92" s="23" t="str">
        <f>Temperature!C92</f>
        <v/>
      </c>
      <c r="H92" s="23" t="str">
        <f>Temperature!D92</f>
        <v/>
      </c>
      <c r="I92" s="23" t="str">
        <f>Temperature!E92</f>
        <v/>
      </c>
      <c r="J92" s="23" t="str">
        <f>Temperature!F92</f>
        <v/>
      </c>
      <c r="K92" s="23" t="str">
        <f>Temperature!G92</f>
        <v/>
      </c>
      <c r="L92" s="23" t="str">
        <f>Temperature!H92</f>
        <v/>
      </c>
      <c r="M92" s="23" t="str">
        <f>Temperature!I92</f>
        <v/>
      </c>
      <c r="N92" s="23" t="str">
        <f>Temperature!J92</f>
        <v/>
      </c>
      <c r="O92" s="23" t="str">
        <f>Temperature!K92</f>
        <v/>
      </c>
      <c r="P92" s="23" t="str">
        <f>Temperature!L92</f>
        <v/>
      </c>
      <c r="Q92" s="23" t="str">
        <f>Temperature!M92</f>
        <v/>
      </c>
      <c r="R92" s="23" t="str">
        <f>Temperature!N92</f>
        <v/>
      </c>
      <c r="S92" s="23" t="str">
        <f>Temperature!O92</f>
        <v/>
      </c>
      <c r="T92" s="23" t="str">
        <f>Temperature!P92</f>
        <v/>
      </c>
      <c r="U92" s="23" t="str">
        <f>Temperature!Q92</f>
        <v/>
      </c>
      <c r="V92" t="str">
        <f>'E. coli'!S92</f>
        <v>Excellent</v>
      </c>
      <c r="W92" s="2">
        <f>'E. coli'!B92</f>
        <v>1</v>
      </c>
      <c r="X92" s="23" t="str">
        <f>'E. coli'!C92</f>
        <v/>
      </c>
      <c r="Y92" s="23" t="str">
        <f>'E. coli'!D92</f>
        <v/>
      </c>
      <c r="Z92" s="23" t="str">
        <f>'E. coli'!E92</f>
        <v/>
      </c>
      <c r="AA92" s="23" t="str">
        <f>'E. coli'!F92</f>
        <v/>
      </c>
      <c r="AB92" s="23" t="str">
        <f>'E. coli'!G92</f>
        <v/>
      </c>
      <c r="AC92" s="23" t="str">
        <f>'E. coli'!H92</f>
        <v/>
      </c>
      <c r="AD92" s="23" t="str">
        <f>'E. coli'!I92</f>
        <v/>
      </c>
      <c r="AE92" s="23" t="str">
        <f>'E. coli'!J92</f>
        <v/>
      </c>
      <c r="AF92" s="23" t="str">
        <f>'E. coli'!K92</f>
        <v/>
      </c>
      <c r="AG92" s="23" t="str">
        <f>'E. coli'!L92</f>
        <v/>
      </c>
      <c r="AH92" s="23" t="str">
        <f>'E. coli'!M92</f>
        <v/>
      </c>
      <c r="AI92" s="23">
        <f>'E. coli'!N92</f>
        <v>1</v>
      </c>
      <c r="AJ92" s="23" t="str">
        <f>'E. coli'!O92</f>
        <v/>
      </c>
      <c r="AK92" s="23" t="str">
        <f>'E. coli'!P92</f>
        <v/>
      </c>
      <c r="AL92" s="23" t="str">
        <f>'E. coli'!Q92</f>
        <v/>
      </c>
      <c r="AM92" t="str">
        <f>Turbidity!T92</f>
        <v>Excellent</v>
      </c>
      <c r="AN92" s="2">
        <f>Turbidity!B92</f>
        <v>5.65</v>
      </c>
      <c r="AO92" s="23" t="str">
        <f>Turbidity!C92</f>
        <v/>
      </c>
      <c r="AP92" s="23" t="str">
        <f>Turbidity!D92</f>
        <v/>
      </c>
      <c r="AQ92" s="23" t="str">
        <f>Turbidity!E92</f>
        <v/>
      </c>
      <c r="AR92" s="23" t="str">
        <f>Turbidity!F92</f>
        <v/>
      </c>
      <c r="AS92" s="23" t="str">
        <f>Turbidity!G92</f>
        <v/>
      </c>
      <c r="AT92" s="23" t="str">
        <f>Turbidity!H92</f>
        <v/>
      </c>
      <c r="AU92" s="23" t="str">
        <f>Turbidity!I92</f>
        <v/>
      </c>
      <c r="AV92" s="23" t="str">
        <f>Turbidity!J92</f>
        <v/>
      </c>
      <c r="AW92" s="23" t="str">
        <f>Turbidity!K92</f>
        <v/>
      </c>
      <c r="AX92" s="23" t="str">
        <f>Turbidity!L92</f>
        <v/>
      </c>
      <c r="AY92" s="23" t="str">
        <f>Turbidity!M92</f>
        <v/>
      </c>
      <c r="AZ92" s="23">
        <f>Turbidity!N92</f>
        <v>5.65</v>
      </c>
      <c r="BA92" s="23" t="str">
        <f>Turbidity!O92</f>
        <v/>
      </c>
      <c r="BB92" s="23" t="str">
        <f>Turbidity!P92</f>
        <v/>
      </c>
      <c r="BC92" s="23" t="str">
        <f>Turbidity!Q92</f>
        <v/>
      </c>
      <c r="BD92" t="str">
        <f>Chloride!T92</f>
        <v>Good</v>
      </c>
      <c r="BE92" s="2">
        <f>Chloride!B92</f>
        <v>330.96559999999999</v>
      </c>
      <c r="BF92" s="23" t="str">
        <f>Chloride!C92</f>
        <v/>
      </c>
      <c r="BG92" s="23" t="str">
        <f>Chloride!D92</f>
        <v/>
      </c>
      <c r="BH92" s="23" t="str">
        <f>Chloride!E92</f>
        <v/>
      </c>
      <c r="BI92" s="23" t="str">
        <f>Chloride!F92</f>
        <v/>
      </c>
      <c r="BJ92" s="23" t="str">
        <f>Chloride!G92</f>
        <v/>
      </c>
      <c r="BK92" s="23" t="str">
        <f>Chloride!H92</f>
        <v/>
      </c>
      <c r="BL92" s="23" t="str">
        <f>Chloride!I92</f>
        <v/>
      </c>
      <c r="BM92" s="23" t="str">
        <f>Chloride!J92</f>
        <v/>
      </c>
      <c r="BN92" s="23" t="str">
        <f>Chloride!K92</f>
        <v/>
      </c>
      <c r="BO92" s="23" t="str">
        <f>Chloride!L92</f>
        <v/>
      </c>
      <c r="BP92" s="23" t="str">
        <f>Chloride!M92</f>
        <v/>
      </c>
      <c r="BQ92" s="23">
        <f>Chloride!N92</f>
        <v>330.96559999999999</v>
      </c>
      <c r="BR92" s="23" t="str">
        <f>Chloride!O92</f>
        <v/>
      </c>
      <c r="BS92" s="23" t="str">
        <f>Chloride!P92</f>
        <v/>
      </c>
      <c r="BT92" s="23" t="str">
        <f>Chloride!Q92</f>
        <v/>
      </c>
      <c r="BU92" t="str">
        <f>Phosphate!T92</f>
        <v>Good</v>
      </c>
      <c r="BV92" s="2">
        <f>Phosphate!B92</f>
        <v>6.3089999999999993E-2</v>
      </c>
      <c r="BW92" s="23" t="str">
        <f>Phosphate!C92</f>
        <v/>
      </c>
      <c r="BX92" s="23" t="str">
        <f>Phosphate!D92</f>
        <v/>
      </c>
      <c r="BY92" s="23" t="str">
        <f>Phosphate!E92</f>
        <v/>
      </c>
      <c r="BZ92" s="23" t="str">
        <f>Phosphate!F92</f>
        <v/>
      </c>
      <c r="CA92" s="23" t="str">
        <f>Phosphate!G92</f>
        <v/>
      </c>
      <c r="CB92" s="23" t="str">
        <f>Phosphate!H92</f>
        <v/>
      </c>
      <c r="CC92" s="23" t="str">
        <f>Phosphate!I92</f>
        <v/>
      </c>
      <c r="CD92" s="23" t="str">
        <f>Phosphate!J92</f>
        <v/>
      </c>
      <c r="CE92" s="23" t="str">
        <f>Phosphate!K92</f>
        <v/>
      </c>
      <c r="CF92" s="23" t="str">
        <f>Phosphate!L92</f>
        <v/>
      </c>
      <c r="CG92" s="23" t="str">
        <f>Phosphate!M92</f>
        <v/>
      </c>
      <c r="CH92" s="23">
        <f>Phosphate!N92</f>
        <v>6.3089999999999993E-2</v>
      </c>
      <c r="CI92" s="23" t="str">
        <f>Phosphate!O92</f>
        <v/>
      </c>
      <c r="CJ92" s="23" t="str">
        <f>Phosphate!P92</f>
        <v/>
      </c>
      <c r="CK92" s="23" t="str">
        <f>Phosphate!Q92</f>
        <v/>
      </c>
      <c r="CL92" t="str">
        <f>Nitrate!T92</f>
        <v>Excellent</v>
      </c>
      <c r="CM92" s="2">
        <f>Nitrate!B92</f>
        <v>8.2175399999999989E-3</v>
      </c>
      <c r="CN92" s="23" t="str">
        <f>Nitrate!C92</f>
        <v/>
      </c>
      <c r="CO92" s="23" t="str">
        <f>Nitrate!D92</f>
        <v/>
      </c>
      <c r="CP92" s="23" t="str">
        <f>Nitrate!E92</f>
        <v/>
      </c>
      <c r="CQ92" s="23" t="str">
        <f>Nitrate!F92</f>
        <v/>
      </c>
      <c r="CR92" s="23" t="str">
        <f>Nitrate!G92</f>
        <v/>
      </c>
      <c r="CS92" s="23" t="str">
        <f>Nitrate!H92</f>
        <v/>
      </c>
      <c r="CT92" s="23" t="str">
        <f>Nitrate!I92</f>
        <v/>
      </c>
      <c r="CU92" s="23" t="str">
        <f>Nitrate!J92</f>
        <v/>
      </c>
      <c r="CV92" s="23" t="str">
        <f>Nitrate!K92</f>
        <v/>
      </c>
      <c r="CW92" s="23" t="str">
        <f>Nitrate!L92</f>
        <v/>
      </c>
      <c r="CX92" s="23" t="str">
        <f>Nitrate!M92</f>
        <v/>
      </c>
      <c r="CY92" s="23">
        <f>Nitrate!N92</f>
        <v>8.2175399999999989E-3</v>
      </c>
      <c r="CZ92" s="23" t="str">
        <f>Nitrate!O92</f>
        <v/>
      </c>
      <c r="DA92" s="23" t="str">
        <f>Nitrate!P92</f>
        <v/>
      </c>
      <c r="DB92" s="23" t="str">
        <f>Nitrate!Q92</f>
        <v/>
      </c>
      <c r="DC92" s="2" t="str">
        <f>Phycocyanin!R92</f>
        <v/>
      </c>
      <c r="DD92" s="27" t="str">
        <f>Phycocyanin!$B92</f>
        <v/>
      </c>
      <c r="DE92" s="23" t="str">
        <f>Phycocyanin!C92</f>
        <v/>
      </c>
      <c r="DF92" s="23" t="str">
        <f>Phycocyanin!D92</f>
        <v/>
      </c>
      <c r="DG92" s="23" t="str">
        <f>Phycocyanin!E92</f>
        <v/>
      </c>
      <c r="DH92" s="23" t="str">
        <f>Phycocyanin!F92</f>
        <v/>
      </c>
      <c r="DI92" s="23" t="str">
        <f>Phycocyanin!G92</f>
        <v/>
      </c>
      <c r="DJ92" s="23" t="str">
        <f>Phycocyanin!H92</f>
        <v/>
      </c>
      <c r="DK92" s="23" t="str">
        <f>Phycocyanin!I92</f>
        <v/>
      </c>
      <c r="DL92" s="23" t="str">
        <f>Phycocyanin!J92</f>
        <v/>
      </c>
      <c r="DM92" s="23" t="str">
        <f>Phycocyanin!K92</f>
        <v/>
      </c>
      <c r="DN92" s="23" t="str">
        <f>Phycocyanin!L92</f>
        <v/>
      </c>
      <c r="DO92" s="23" t="str">
        <f>Phycocyanin!M92</f>
        <v/>
      </c>
      <c r="DP92" s="23" t="str">
        <f>Phycocyanin!N92</f>
        <v/>
      </c>
      <c r="DQ92" s="23" t="str">
        <f>Phycocyanin!O92</f>
        <v/>
      </c>
      <c r="DR92" s="23" t="str">
        <f>Phycocyanin!P92</f>
        <v/>
      </c>
      <c r="DS92" s="23" t="str">
        <f>Phycocyanin!Q92</f>
        <v/>
      </c>
      <c r="DT92" s="19" t="str">
        <f>TRIM(_xlfn.XLOOKUP(A92, '[1]Site_GPS-Coordinates'!$A:$A, '[1]Site_GPS-Coordinates'!$B:$B))</f>
        <v>40.346772</v>
      </c>
      <c r="DU92" t="str">
        <f>TRIM(_xlfn.XLOOKUP(A92, '[1]Site_GPS-Coordinates'!$A:$A, '[1]Site_GPS-Coordinates'!$C:$C))</f>
        <v>-74.557317</v>
      </c>
    </row>
    <row r="93" spans="1:125">
      <c r="A93" s="3" t="s">
        <v>96</v>
      </c>
      <c r="B93" t="s">
        <v>315</v>
      </c>
      <c r="C93" s="27" t="str" cm="1">
        <f t="array" ref="C93">IFERROR(MAX(_xlfn._xlws.FILTER([1]SURVEY123!$J:$J,[1]SURVEY123!$L:$L=A93)),"NA")</f>
        <v>NA</v>
      </c>
      <c r="D93">
        <f t="shared" si="2"/>
        <v>0</v>
      </c>
      <c r="E93" t="str">
        <f>Temperature!T93</f>
        <v>NA</v>
      </c>
      <c r="F93" t="str">
        <f>Temperature!B93</f>
        <v/>
      </c>
      <c r="G93" s="23" t="str">
        <f>Temperature!C93</f>
        <v/>
      </c>
      <c r="H93" s="23" t="str">
        <f>Temperature!D93</f>
        <v/>
      </c>
      <c r="I93" s="23" t="str">
        <f>Temperature!E93</f>
        <v/>
      </c>
      <c r="J93" s="23" t="str">
        <f>Temperature!F93</f>
        <v/>
      </c>
      <c r="K93" s="23" t="str">
        <f>Temperature!G93</f>
        <v/>
      </c>
      <c r="L93" s="23" t="str">
        <f>Temperature!H93</f>
        <v/>
      </c>
      <c r="M93" s="23" t="str">
        <f>Temperature!I93</f>
        <v/>
      </c>
      <c r="N93" s="23" t="str">
        <f>Temperature!J93</f>
        <v/>
      </c>
      <c r="O93" s="23" t="str">
        <f>Temperature!K93</f>
        <v/>
      </c>
      <c r="P93" s="23" t="str">
        <f>Temperature!L93</f>
        <v/>
      </c>
      <c r="Q93" s="23" t="str">
        <f>Temperature!M93</f>
        <v/>
      </c>
      <c r="R93" s="23" t="str">
        <f>Temperature!N93</f>
        <v/>
      </c>
      <c r="S93" s="23" t="str">
        <f>Temperature!O93</f>
        <v/>
      </c>
      <c r="T93" s="23" t="str">
        <f>Temperature!P93</f>
        <v/>
      </c>
      <c r="U93" s="23" t="str">
        <f>Temperature!Q93</f>
        <v/>
      </c>
      <c r="V93" t="str">
        <f>'E. coli'!S93</f>
        <v>NA</v>
      </c>
      <c r="W93" s="2" t="str">
        <f>'E. coli'!B93</f>
        <v/>
      </c>
      <c r="X93" s="23" t="str">
        <f>'E. coli'!C93</f>
        <v/>
      </c>
      <c r="Y93" s="23" t="str">
        <f>'E. coli'!D93</f>
        <v/>
      </c>
      <c r="Z93" s="23" t="str">
        <f>'E. coli'!E93</f>
        <v/>
      </c>
      <c r="AA93" s="23" t="str">
        <f>'E. coli'!F93</f>
        <v/>
      </c>
      <c r="AB93" s="23" t="str">
        <f>'E. coli'!G93</f>
        <v/>
      </c>
      <c r="AC93" s="23" t="str">
        <f>'E. coli'!H93</f>
        <v/>
      </c>
      <c r="AD93" s="23" t="str">
        <f>'E. coli'!I93</f>
        <v/>
      </c>
      <c r="AE93" s="23" t="str">
        <f>'E. coli'!J93</f>
        <v/>
      </c>
      <c r="AF93" s="23" t="str">
        <f>'E. coli'!K93</f>
        <v/>
      </c>
      <c r="AG93" s="23" t="str">
        <f>'E. coli'!L93</f>
        <v/>
      </c>
      <c r="AH93" s="23" t="str">
        <f>'E. coli'!M93</f>
        <v/>
      </c>
      <c r="AI93" s="23" t="str">
        <f>'E. coli'!N93</f>
        <v/>
      </c>
      <c r="AJ93" s="23" t="str">
        <f>'E. coli'!O93</f>
        <v/>
      </c>
      <c r="AK93" s="23" t="str">
        <f>'E. coli'!P93</f>
        <v/>
      </c>
      <c r="AL93" s="23" t="str">
        <f>'E. coli'!Q93</f>
        <v/>
      </c>
      <c r="AM93" t="str">
        <f>Turbidity!T93</f>
        <v>NA</v>
      </c>
      <c r="AN93" s="2" t="str">
        <f>Turbidity!B93</f>
        <v/>
      </c>
      <c r="AO93" s="23" t="str">
        <f>Turbidity!C93</f>
        <v/>
      </c>
      <c r="AP93" s="23" t="str">
        <f>Turbidity!D93</f>
        <v/>
      </c>
      <c r="AQ93" s="23" t="str">
        <f>Turbidity!E93</f>
        <v/>
      </c>
      <c r="AR93" s="23" t="str">
        <f>Turbidity!F93</f>
        <v/>
      </c>
      <c r="AS93" s="23" t="str">
        <f>Turbidity!G93</f>
        <v/>
      </c>
      <c r="AT93" s="23" t="str">
        <f>Turbidity!H93</f>
        <v/>
      </c>
      <c r="AU93" s="23" t="str">
        <f>Turbidity!I93</f>
        <v/>
      </c>
      <c r="AV93" s="23" t="str">
        <f>Turbidity!J93</f>
        <v/>
      </c>
      <c r="AW93" s="23" t="str">
        <f>Turbidity!K93</f>
        <v/>
      </c>
      <c r="AX93" s="23" t="str">
        <f>Turbidity!L93</f>
        <v/>
      </c>
      <c r="AY93" s="23" t="str">
        <f>Turbidity!M93</f>
        <v/>
      </c>
      <c r="AZ93" s="23" t="str">
        <f>Turbidity!N93</f>
        <v/>
      </c>
      <c r="BA93" s="23" t="str">
        <f>Turbidity!O93</f>
        <v/>
      </c>
      <c r="BB93" s="23" t="str">
        <f>Turbidity!P93</f>
        <v/>
      </c>
      <c r="BC93" s="23" t="str">
        <f>Turbidity!Q93</f>
        <v/>
      </c>
      <c r="BD93" t="str">
        <f>Chloride!T93</f>
        <v>NA</v>
      </c>
      <c r="BE93" s="2" t="str">
        <f>Chloride!B93</f>
        <v/>
      </c>
      <c r="BF93" s="23" t="str">
        <f>Chloride!C93</f>
        <v/>
      </c>
      <c r="BG93" s="23" t="str">
        <f>Chloride!D93</f>
        <v/>
      </c>
      <c r="BH93" s="23" t="str">
        <f>Chloride!E93</f>
        <v/>
      </c>
      <c r="BI93" s="23" t="str">
        <f>Chloride!F93</f>
        <v/>
      </c>
      <c r="BJ93" s="23" t="str">
        <f>Chloride!G93</f>
        <v/>
      </c>
      <c r="BK93" s="23" t="str">
        <f>Chloride!H93</f>
        <v/>
      </c>
      <c r="BL93" s="23" t="str">
        <f>Chloride!I93</f>
        <v/>
      </c>
      <c r="BM93" s="23" t="str">
        <f>Chloride!J93</f>
        <v/>
      </c>
      <c r="BN93" s="23" t="str">
        <f>Chloride!K93</f>
        <v/>
      </c>
      <c r="BO93" s="23" t="str">
        <f>Chloride!L93</f>
        <v/>
      </c>
      <c r="BP93" s="23" t="str">
        <f>Chloride!M93</f>
        <v/>
      </c>
      <c r="BQ93" s="23" t="str">
        <f>Chloride!N93</f>
        <v/>
      </c>
      <c r="BR93" s="23" t="str">
        <f>Chloride!O93</f>
        <v/>
      </c>
      <c r="BS93" s="23" t="str">
        <f>Chloride!P93</f>
        <v/>
      </c>
      <c r="BT93" s="23" t="str">
        <f>Chloride!Q93</f>
        <v/>
      </c>
      <c r="BU93" t="str">
        <f>Phosphate!T93</f>
        <v>NA</v>
      </c>
      <c r="BV93" s="2" t="str">
        <f>Phosphate!B93</f>
        <v/>
      </c>
      <c r="BW93" s="23" t="str">
        <f>Phosphate!C93</f>
        <v/>
      </c>
      <c r="BX93" s="23" t="str">
        <f>Phosphate!D93</f>
        <v/>
      </c>
      <c r="BY93" s="23" t="str">
        <f>Phosphate!E93</f>
        <v/>
      </c>
      <c r="BZ93" s="23" t="str">
        <f>Phosphate!F93</f>
        <v/>
      </c>
      <c r="CA93" s="23" t="str">
        <f>Phosphate!G93</f>
        <v/>
      </c>
      <c r="CB93" s="23" t="str">
        <f>Phosphate!H93</f>
        <v/>
      </c>
      <c r="CC93" s="23" t="str">
        <f>Phosphate!I93</f>
        <v/>
      </c>
      <c r="CD93" s="23" t="str">
        <f>Phosphate!J93</f>
        <v/>
      </c>
      <c r="CE93" s="23" t="str">
        <f>Phosphate!K93</f>
        <v/>
      </c>
      <c r="CF93" s="23" t="str">
        <f>Phosphate!L93</f>
        <v/>
      </c>
      <c r="CG93" s="23" t="str">
        <f>Phosphate!M93</f>
        <v/>
      </c>
      <c r="CH93" s="23" t="str">
        <f>Phosphate!N93</f>
        <v/>
      </c>
      <c r="CI93" s="23" t="str">
        <f>Phosphate!O93</f>
        <v/>
      </c>
      <c r="CJ93" s="23" t="str">
        <f>Phosphate!P93</f>
        <v/>
      </c>
      <c r="CK93" s="23" t="str">
        <f>Phosphate!Q93</f>
        <v/>
      </c>
      <c r="CL93" t="str">
        <f>Nitrate!T93</f>
        <v>NA</v>
      </c>
      <c r="CM93" s="2" t="str">
        <f>Nitrate!B93</f>
        <v/>
      </c>
      <c r="CN93" s="23" t="str">
        <f>Nitrate!C93</f>
        <v/>
      </c>
      <c r="CO93" s="23" t="str">
        <f>Nitrate!D93</f>
        <v/>
      </c>
      <c r="CP93" s="23" t="str">
        <f>Nitrate!E93</f>
        <v/>
      </c>
      <c r="CQ93" s="23" t="str">
        <f>Nitrate!F93</f>
        <v/>
      </c>
      <c r="CR93" s="23" t="str">
        <f>Nitrate!G93</f>
        <v/>
      </c>
      <c r="CS93" s="23" t="str">
        <f>Nitrate!H93</f>
        <v/>
      </c>
      <c r="CT93" s="23" t="str">
        <f>Nitrate!I93</f>
        <v/>
      </c>
      <c r="CU93" s="23" t="str">
        <f>Nitrate!J93</f>
        <v/>
      </c>
      <c r="CV93" s="23" t="str">
        <f>Nitrate!K93</f>
        <v/>
      </c>
      <c r="CW93" s="23" t="str">
        <f>Nitrate!L93</f>
        <v/>
      </c>
      <c r="CX93" s="23" t="str">
        <f>Nitrate!M93</f>
        <v/>
      </c>
      <c r="CY93" s="23" t="str">
        <f>Nitrate!N93</f>
        <v/>
      </c>
      <c r="CZ93" s="23" t="str">
        <f>Nitrate!O93</f>
        <v/>
      </c>
      <c r="DA93" s="23" t="str">
        <f>Nitrate!P93</f>
        <v/>
      </c>
      <c r="DB93" s="23" t="str">
        <f>Nitrate!Q93</f>
        <v/>
      </c>
      <c r="DC93" s="2" t="str">
        <f>Phycocyanin!R93</f>
        <v/>
      </c>
      <c r="DD93" s="27" t="str">
        <f>Phycocyanin!$B93</f>
        <v/>
      </c>
      <c r="DE93" s="23" t="str">
        <f>Phycocyanin!C93</f>
        <v/>
      </c>
      <c r="DF93" s="23" t="str">
        <f>Phycocyanin!D93</f>
        <v/>
      </c>
      <c r="DG93" s="23" t="str">
        <f>Phycocyanin!E93</f>
        <v/>
      </c>
      <c r="DH93" s="23" t="str">
        <f>Phycocyanin!F93</f>
        <v/>
      </c>
      <c r="DI93" s="23" t="str">
        <f>Phycocyanin!G93</f>
        <v/>
      </c>
      <c r="DJ93" s="23" t="str">
        <f>Phycocyanin!H93</f>
        <v/>
      </c>
      <c r="DK93" s="23" t="str">
        <f>Phycocyanin!I93</f>
        <v/>
      </c>
      <c r="DL93" s="23" t="str">
        <f>Phycocyanin!J93</f>
        <v/>
      </c>
      <c r="DM93" s="23" t="str">
        <f>Phycocyanin!K93</f>
        <v/>
      </c>
      <c r="DN93" s="23" t="str">
        <f>Phycocyanin!L93</f>
        <v/>
      </c>
      <c r="DO93" s="23" t="str">
        <f>Phycocyanin!M93</f>
        <v/>
      </c>
      <c r="DP93" s="23" t="str">
        <f>Phycocyanin!N93</f>
        <v/>
      </c>
      <c r="DQ93" s="23" t="str">
        <f>Phycocyanin!O93</f>
        <v/>
      </c>
      <c r="DR93" s="23" t="str">
        <f>Phycocyanin!P93</f>
        <v/>
      </c>
      <c r="DS93" s="23" t="str">
        <f>Phycocyanin!Q93</f>
        <v/>
      </c>
      <c r="DT93" s="19" t="str">
        <f>TRIM(_xlfn.XLOOKUP(A93, '[1]Site_GPS-Coordinates'!$A:$A, '[1]Site_GPS-Coordinates'!$B:$B))</f>
        <v>40.472819</v>
      </c>
      <c r="DU93" t="str">
        <f>TRIM(_xlfn.XLOOKUP(A93, '[1]Site_GPS-Coordinates'!$A:$A, '[1]Site_GPS-Coordinates'!$C:$C))</f>
        <v>-74.570867</v>
      </c>
    </row>
    <row r="94" spans="1:125">
      <c r="A94" s="3" t="s">
        <v>97</v>
      </c>
      <c r="B94" t="s">
        <v>315</v>
      </c>
      <c r="C94" s="27" t="str" cm="1">
        <f t="array" ref="C94">IFERROR(MAX(_xlfn._xlws.FILTER([1]SURVEY123!$J:$J,[1]SURVEY123!$L:$L=A94)),"NA")</f>
        <v>NA</v>
      </c>
      <c r="D94">
        <f t="shared" si="2"/>
        <v>0</v>
      </c>
      <c r="E94" t="str">
        <f>Temperature!T94</f>
        <v>NA</v>
      </c>
      <c r="F94" t="str">
        <f>Temperature!B94</f>
        <v/>
      </c>
      <c r="G94" s="23" t="str">
        <f>Temperature!C94</f>
        <v/>
      </c>
      <c r="H94" s="23" t="str">
        <f>Temperature!D94</f>
        <v/>
      </c>
      <c r="I94" s="23" t="str">
        <f>Temperature!E94</f>
        <v/>
      </c>
      <c r="J94" s="23" t="str">
        <f>Temperature!F94</f>
        <v/>
      </c>
      <c r="K94" s="23" t="str">
        <f>Temperature!G94</f>
        <v/>
      </c>
      <c r="L94" s="23" t="str">
        <f>Temperature!H94</f>
        <v/>
      </c>
      <c r="M94" s="23" t="str">
        <f>Temperature!I94</f>
        <v/>
      </c>
      <c r="N94" s="23" t="str">
        <f>Temperature!J94</f>
        <v/>
      </c>
      <c r="O94" s="23" t="str">
        <f>Temperature!K94</f>
        <v/>
      </c>
      <c r="P94" s="23" t="str">
        <f>Temperature!L94</f>
        <v/>
      </c>
      <c r="Q94" s="23" t="str">
        <f>Temperature!M94</f>
        <v/>
      </c>
      <c r="R94" s="23" t="str">
        <f>Temperature!N94</f>
        <v/>
      </c>
      <c r="S94" s="23" t="str">
        <f>Temperature!O94</f>
        <v/>
      </c>
      <c r="T94" s="23" t="str">
        <f>Temperature!P94</f>
        <v/>
      </c>
      <c r="U94" s="23" t="str">
        <f>Temperature!Q94</f>
        <v/>
      </c>
      <c r="V94" t="str">
        <f>'E. coli'!S94</f>
        <v>NA</v>
      </c>
      <c r="W94" s="2" t="str">
        <f>'E. coli'!B94</f>
        <v/>
      </c>
      <c r="X94" s="23" t="str">
        <f>'E. coli'!C94</f>
        <v/>
      </c>
      <c r="Y94" s="23" t="str">
        <f>'E. coli'!D94</f>
        <v/>
      </c>
      <c r="Z94" s="23" t="str">
        <f>'E. coli'!E94</f>
        <v/>
      </c>
      <c r="AA94" s="23" t="str">
        <f>'E. coli'!F94</f>
        <v/>
      </c>
      <c r="AB94" s="23" t="str">
        <f>'E. coli'!G94</f>
        <v/>
      </c>
      <c r="AC94" s="23" t="str">
        <f>'E. coli'!H94</f>
        <v/>
      </c>
      <c r="AD94" s="23" t="str">
        <f>'E. coli'!I94</f>
        <v/>
      </c>
      <c r="AE94" s="23" t="str">
        <f>'E. coli'!J94</f>
        <v/>
      </c>
      <c r="AF94" s="23" t="str">
        <f>'E. coli'!K94</f>
        <v/>
      </c>
      <c r="AG94" s="23" t="str">
        <f>'E. coli'!L94</f>
        <v/>
      </c>
      <c r="AH94" s="23" t="str">
        <f>'E. coli'!M94</f>
        <v/>
      </c>
      <c r="AI94" s="23" t="str">
        <f>'E. coli'!N94</f>
        <v/>
      </c>
      <c r="AJ94" s="23" t="str">
        <f>'E. coli'!O94</f>
        <v/>
      </c>
      <c r="AK94" s="23" t="str">
        <f>'E. coli'!P94</f>
        <v/>
      </c>
      <c r="AL94" s="23" t="str">
        <f>'E. coli'!Q94</f>
        <v/>
      </c>
      <c r="AM94" t="str">
        <f>Turbidity!T94</f>
        <v>NA</v>
      </c>
      <c r="AN94" s="2" t="str">
        <f>Turbidity!B94</f>
        <v/>
      </c>
      <c r="AO94" s="23" t="str">
        <f>Turbidity!C94</f>
        <v/>
      </c>
      <c r="AP94" s="23" t="str">
        <f>Turbidity!D94</f>
        <v/>
      </c>
      <c r="AQ94" s="23" t="str">
        <f>Turbidity!E94</f>
        <v/>
      </c>
      <c r="AR94" s="23" t="str">
        <f>Turbidity!F94</f>
        <v/>
      </c>
      <c r="AS94" s="23" t="str">
        <f>Turbidity!G94</f>
        <v/>
      </c>
      <c r="AT94" s="23" t="str">
        <f>Turbidity!H94</f>
        <v/>
      </c>
      <c r="AU94" s="23" t="str">
        <f>Turbidity!I94</f>
        <v/>
      </c>
      <c r="AV94" s="23" t="str">
        <f>Turbidity!J94</f>
        <v/>
      </c>
      <c r="AW94" s="23" t="str">
        <f>Turbidity!K94</f>
        <v/>
      </c>
      <c r="AX94" s="23" t="str">
        <f>Turbidity!L94</f>
        <v/>
      </c>
      <c r="AY94" s="23" t="str">
        <f>Turbidity!M94</f>
        <v/>
      </c>
      <c r="AZ94" s="23" t="str">
        <f>Turbidity!N94</f>
        <v/>
      </c>
      <c r="BA94" s="23" t="str">
        <f>Turbidity!O94</f>
        <v/>
      </c>
      <c r="BB94" s="23" t="str">
        <f>Turbidity!P94</f>
        <v/>
      </c>
      <c r="BC94" s="23" t="str">
        <f>Turbidity!Q94</f>
        <v/>
      </c>
      <c r="BD94" t="str">
        <f>Chloride!T94</f>
        <v>NA</v>
      </c>
      <c r="BE94" s="2" t="str">
        <f>Chloride!B94</f>
        <v/>
      </c>
      <c r="BF94" s="23" t="str">
        <f>Chloride!C94</f>
        <v/>
      </c>
      <c r="BG94" s="23" t="str">
        <f>Chloride!D94</f>
        <v/>
      </c>
      <c r="BH94" s="23" t="str">
        <f>Chloride!E94</f>
        <v/>
      </c>
      <c r="BI94" s="23" t="str">
        <f>Chloride!F94</f>
        <v/>
      </c>
      <c r="BJ94" s="23" t="str">
        <f>Chloride!G94</f>
        <v/>
      </c>
      <c r="BK94" s="23" t="str">
        <f>Chloride!H94</f>
        <v/>
      </c>
      <c r="BL94" s="23" t="str">
        <f>Chloride!I94</f>
        <v/>
      </c>
      <c r="BM94" s="23" t="str">
        <f>Chloride!J94</f>
        <v/>
      </c>
      <c r="BN94" s="23" t="str">
        <f>Chloride!K94</f>
        <v/>
      </c>
      <c r="BO94" s="23" t="str">
        <f>Chloride!L94</f>
        <v/>
      </c>
      <c r="BP94" s="23" t="str">
        <f>Chloride!M94</f>
        <v/>
      </c>
      <c r="BQ94" s="23" t="str">
        <f>Chloride!N94</f>
        <v/>
      </c>
      <c r="BR94" s="23" t="str">
        <f>Chloride!O94</f>
        <v/>
      </c>
      <c r="BS94" s="23" t="str">
        <f>Chloride!P94</f>
        <v/>
      </c>
      <c r="BT94" s="23" t="str">
        <f>Chloride!Q94</f>
        <v/>
      </c>
      <c r="BU94" t="str">
        <f>Phosphate!T94</f>
        <v>NA</v>
      </c>
      <c r="BV94" s="2" t="str">
        <f>Phosphate!B94</f>
        <v/>
      </c>
      <c r="BW94" s="23" t="str">
        <f>Phosphate!C94</f>
        <v/>
      </c>
      <c r="BX94" s="23" t="str">
        <f>Phosphate!D94</f>
        <v/>
      </c>
      <c r="BY94" s="23" t="str">
        <f>Phosphate!E94</f>
        <v/>
      </c>
      <c r="BZ94" s="23" t="str">
        <f>Phosphate!F94</f>
        <v/>
      </c>
      <c r="CA94" s="23" t="str">
        <f>Phosphate!G94</f>
        <v/>
      </c>
      <c r="CB94" s="23" t="str">
        <f>Phosphate!H94</f>
        <v/>
      </c>
      <c r="CC94" s="23" t="str">
        <f>Phosphate!I94</f>
        <v/>
      </c>
      <c r="CD94" s="23" t="str">
        <f>Phosphate!J94</f>
        <v/>
      </c>
      <c r="CE94" s="23" t="str">
        <f>Phosphate!K94</f>
        <v/>
      </c>
      <c r="CF94" s="23" t="str">
        <f>Phosphate!L94</f>
        <v/>
      </c>
      <c r="CG94" s="23" t="str">
        <f>Phosphate!M94</f>
        <v/>
      </c>
      <c r="CH94" s="23" t="str">
        <f>Phosphate!N94</f>
        <v/>
      </c>
      <c r="CI94" s="23" t="str">
        <f>Phosphate!O94</f>
        <v/>
      </c>
      <c r="CJ94" s="23" t="str">
        <f>Phosphate!P94</f>
        <v/>
      </c>
      <c r="CK94" s="23" t="str">
        <f>Phosphate!Q94</f>
        <v/>
      </c>
      <c r="CL94" t="str">
        <f>Nitrate!T94</f>
        <v>NA</v>
      </c>
      <c r="CM94" s="2" t="str">
        <f>Nitrate!B94</f>
        <v/>
      </c>
      <c r="CN94" s="23" t="str">
        <f>Nitrate!C94</f>
        <v/>
      </c>
      <c r="CO94" s="23" t="str">
        <f>Nitrate!D94</f>
        <v/>
      </c>
      <c r="CP94" s="23" t="str">
        <f>Nitrate!E94</f>
        <v/>
      </c>
      <c r="CQ94" s="23" t="str">
        <f>Nitrate!F94</f>
        <v/>
      </c>
      <c r="CR94" s="23" t="str">
        <f>Nitrate!G94</f>
        <v/>
      </c>
      <c r="CS94" s="23" t="str">
        <f>Nitrate!H94</f>
        <v/>
      </c>
      <c r="CT94" s="23" t="str">
        <f>Nitrate!I94</f>
        <v/>
      </c>
      <c r="CU94" s="23" t="str">
        <f>Nitrate!J94</f>
        <v/>
      </c>
      <c r="CV94" s="23" t="str">
        <f>Nitrate!K94</f>
        <v/>
      </c>
      <c r="CW94" s="23" t="str">
        <f>Nitrate!L94</f>
        <v/>
      </c>
      <c r="CX94" s="23" t="str">
        <f>Nitrate!M94</f>
        <v/>
      </c>
      <c r="CY94" s="23" t="str">
        <f>Nitrate!N94</f>
        <v/>
      </c>
      <c r="CZ94" s="23" t="str">
        <f>Nitrate!O94</f>
        <v/>
      </c>
      <c r="DA94" s="23" t="str">
        <f>Nitrate!P94</f>
        <v/>
      </c>
      <c r="DB94" s="23" t="str">
        <f>Nitrate!Q94</f>
        <v/>
      </c>
      <c r="DC94" s="2" t="str">
        <f>Phycocyanin!R94</f>
        <v/>
      </c>
      <c r="DD94" s="27" t="str">
        <f>Phycocyanin!$B94</f>
        <v/>
      </c>
      <c r="DE94" s="23" t="str">
        <f>Phycocyanin!C94</f>
        <v/>
      </c>
      <c r="DF94" s="23" t="str">
        <f>Phycocyanin!D94</f>
        <v/>
      </c>
      <c r="DG94" s="23" t="str">
        <f>Phycocyanin!E94</f>
        <v/>
      </c>
      <c r="DH94" s="23" t="str">
        <f>Phycocyanin!F94</f>
        <v/>
      </c>
      <c r="DI94" s="23" t="str">
        <f>Phycocyanin!G94</f>
        <v/>
      </c>
      <c r="DJ94" s="23" t="str">
        <f>Phycocyanin!H94</f>
        <v/>
      </c>
      <c r="DK94" s="23" t="str">
        <f>Phycocyanin!I94</f>
        <v/>
      </c>
      <c r="DL94" s="23" t="str">
        <f>Phycocyanin!J94</f>
        <v/>
      </c>
      <c r="DM94" s="23" t="str">
        <f>Phycocyanin!K94</f>
        <v/>
      </c>
      <c r="DN94" s="23" t="str">
        <f>Phycocyanin!L94</f>
        <v/>
      </c>
      <c r="DO94" s="23" t="str">
        <f>Phycocyanin!M94</f>
        <v/>
      </c>
      <c r="DP94" s="23" t="str">
        <f>Phycocyanin!N94</f>
        <v/>
      </c>
      <c r="DQ94" s="23" t="str">
        <f>Phycocyanin!O94</f>
        <v/>
      </c>
      <c r="DR94" s="23" t="str">
        <f>Phycocyanin!P94</f>
        <v/>
      </c>
      <c r="DS94" s="23" t="str">
        <f>Phycocyanin!Q94</f>
        <v/>
      </c>
      <c r="DT94" s="19" t="str">
        <f>TRIM(_xlfn.XLOOKUP(A94, '[1]Site_GPS-Coordinates'!$A:$A, '[1]Site_GPS-Coordinates'!$B:$B))</f>
        <v>40.469734</v>
      </c>
      <c r="DU94" t="str">
        <f>TRIM(_xlfn.XLOOKUP(A94, '[1]Site_GPS-Coordinates'!$A:$A, '[1]Site_GPS-Coordinates'!$C:$C))</f>
        <v>-74.544169</v>
      </c>
    </row>
    <row r="95" spans="1:125">
      <c r="A95" s="3" t="s">
        <v>98</v>
      </c>
      <c r="B95" t="s">
        <v>316</v>
      </c>
      <c r="C95" s="27" cm="1">
        <f t="array" ref="C95">IFERROR(MAX(_xlfn._xlws.FILTER([1]SURVEY123!$J:$J,[1]SURVEY123!$L:$L=A95)),"NA")</f>
        <v>45872.666666666664</v>
      </c>
      <c r="D95">
        <f t="shared" si="2"/>
        <v>8</v>
      </c>
      <c r="E95" t="str">
        <f>Temperature!T95</f>
        <v>Good</v>
      </c>
      <c r="F95">
        <f>Temperature!B95</f>
        <v>24.375</v>
      </c>
      <c r="G95" s="23">
        <f>Temperature!C95</f>
        <v>20</v>
      </c>
      <c r="H95" s="23" t="str">
        <f>Temperature!D95</f>
        <v/>
      </c>
      <c r="I95" s="23">
        <f>Temperature!E95</f>
        <v>20</v>
      </c>
      <c r="J95" s="23">
        <f>Temperature!F95</f>
        <v>25</v>
      </c>
      <c r="K95" s="23">
        <f>Temperature!G95</f>
        <v>20</v>
      </c>
      <c r="L95" s="23" t="str">
        <f>Temperature!H95</f>
        <v/>
      </c>
      <c r="M95" s="23" t="str">
        <f>Temperature!I95</f>
        <v/>
      </c>
      <c r="N95" s="23" t="str">
        <f>Temperature!J95</f>
        <v/>
      </c>
      <c r="O95" s="23">
        <f>Temperature!K95</f>
        <v>30</v>
      </c>
      <c r="P95" s="23">
        <f>Temperature!L95</f>
        <v>30</v>
      </c>
      <c r="Q95" s="23">
        <f>Temperature!M95</f>
        <v>25</v>
      </c>
      <c r="R95" s="23">
        <f>Temperature!N95</f>
        <v>25</v>
      </c>
      <c r="S95" s="23" t="str">
        <f>Temperature!O95</f>
        <v/>
      </c>
      <c r="T95" s="23" t="str">
        <f>Temperature!P95</f>
        <v/>
      </c>
      <c r="U95" s="23" t="str">
        <f>Temperature!Q95</f>
        <v/>
      </c>
      <c r="V95" t="str">
        <f>'E. coli'!S95</f>
        <v>Good</v>
      </c>
      <c r="W95" s="2">
        <f>'E. coli'!B95</f>
        <v>22.59586651469856</v>
      </c>
      <c r="X95" s="23">
        <f>'E. coli'!C95</f>
        <v>71.900000000000006</v>
      </c>
      <c r="Y95" s="23" t="str">
        <f>'E. coli'!D95</f>
        <v/>
      </c>
      <c r="Z95" s="23">
        <f>'E. coli'!E95</f>
        <v>1553.1</v>
      </c>
      <c r="AA95" s="23">
        <f>'E. coli'!F95</f>
        <v>11.9</v>
      </c>
      <c r="AB95" s="23">
        <f>'E. coli'!G95</f>
        <v>10.9</v>
      </c>
      <c r="AC95" s="23" t="str">
        <f>'E. coli'!H95</f>
        <v/>
      </c>
      <c r="AD95" s="23" t="str">
        <f>'E. coli'!I95</f>
        <v/>
      </c>
      <c r="AE95" s="23" t="str">
        <f>'E. coli'!J95</f>
        <v/>
      </c>
      <c r="AF95" s="23">
        <f>'E. coli'!K95</f>
        <v>3</v>
      </c>
      <c r="AG95" s="23">
        <f>'E. coli'!L95</f>
        <v>5.2</v>
      </c>
      <c r="AH95" s="23">
        <f>'E. coli'!M95</f>
        <v>601.5</v>
      </c>
      <c r="AI95" s="23">
        <f>'E. coli'!N95</f>
        <v>0.5</v>
      </c>
      <c r="AJ95" s="23" t="str">
        <f>'E. coli'!O95</f>
        <v/>
      </c>
      <c r="AK95" s="23" t="str">
        <f>'E. coli'!P95</f>
        <v/>
      </c>
      <c r="AL95" s="23" t="str">
        <f>'E. coli'!Q95</f>
        <v/>
      </c>
      <c r="AM95" t="str">
        <f>Turbidity!T95</f>
        <v>Good</v>
      </c>
      <c r="AN95" s="2">
        <f>Turbidity!B95</f>
        <v>11.507500000000002</v>
      </c>
      <c r="AO95" s="23">
        <f>Turbidity!C95</f>
        <v>17.3</v>
      </c>
      <c r="AP95" s="23" t="str">
        <f>Turbidity!D95</f>
        <v/>
      </c>
      <c r="AQ95" s="23">
        <f>Turbidity!E95</f>
        <v>15.4</v>
      </c>
      <c r="AR95" s="23">
        <f>Turbidity!F95</f>
        <v>23.2</v>
      </c>
      <c r="AS95" s="23">
        <f>Turbidity!G95</f>
        <v>10.9</v>
      </c>
      <c r="AT95" s="23" t="str">
        <f>Turbidity!H95</f>
        <v/>
      </c>
      <c r="AU95" s="23" t="str">
        <f>Turbidity!I95</f>
        <v/>
      </c>
      <c r="AV95" s="23" t="str">
        <f>Turbidity!J95</f>
        <v/>
      </c>
      <c r="AW95" s="23">
        <f>Turbidity!K95</f>
        <v>4.3899999999999997</v>
      </c>
      <c r="AX95" s="23">
        <f>Turbidity!L95</f>
        <v>7.07</v>
      </c>
      <c r="AY95" s="23">
        <f>Turbidity!M95</f>
        <v>6.34</v>
      </c>
      <c r="AZ95" s="23">
        <f>Turbidity!N95</f>
        <v>7.46</v>
      </c>
      <c r="BA95" s="23" t="str">
        <f>Turbidity!O95</f>
        <v/>
      </c>
      <c r="BB95" s="23" t="str">
        <f>Turbidity!P95</f>
        <v/>
      </c>
      <c r="BC95" s="23" t="str">
        <f>Turbidity!Q95</f>
        <v/>
      </c>
      <c r="BD95" t="str">
        <f>Chloride!T95</f>
        <v>Fair</v>
      </c>
      <c r="BE95" s="2">
        <f>Chloride!B95</f>
        <v>238.549575</v>
      </c>
      <c r="BF95" s="23">
        <f>Chloride!C95</f>
        <v>305.93349999999998</v>
      </c>
      <c r="BG95" s="23" t="str">
        <f>Chloride!D95</f>
        <v/>
      </c>
      <c r="BH95" s="23">
        <f>Chloride!E95</f>
        <v>227.2825</v>
      </c>
      <c r="BI95" s="23">
        <f>Chloride!F95</f>
        <v>228.82669999999999</v>
      </c>
      <c r="BJ95" s="23">
        <f>Chloride!G95</f>
        <v>209.87209999999999</v>
      </c>
      <c r="BK95" s="23" t="str">
        <f>Chloride!H95</f>
        <v/>
      </c>
      <c r="BL95" s="23" t="str">
        <f>Chloride!I95</f>
        <v/>
      </c>
      <c r="BM95" s="23" t="str">
        <f>Chloride!J95</f>
        <v/>
      </c>
      <c r="BN95" s="23">
        <f>Chloride!K95</f>
        <v>271.18090000000001</v>
      </c>
      <c r="BO95" s="23">
        <f>Chloride!L95</f>
        <v>215.36789999999999</v>
      </c>
      <c r="BP95" s="23">
        <f>Chloride!M95</f>
        <v>223.7705</v>
      </c>
      <c r="BQ95" s="23">
        <f>Chloride!N95</f>
        <v>226.16249999999999</v>
      </c>
      <c r="BR95" s="23" t="str">
        <f>Chloride!O95</f>
        <v/>
      </c>
      <c r="BS95" s="23" t="str">
        <f>Chloride!P95</f>
        <v/>
      </c>
      <c r="BT95" s="23" t="str">
        <f>Chloride!Q95</f>
        <v/>
      </c>
      <c r="BU95" t="str">
        <f>Phosphate!T95</f>
        <v>Good</v>
      </c>
      <c r="BV95" s="2">
        <f>Phosphate!B95</f>
        <v>3.9807500000000003E-2</v>
      </c>
      <c r="BW95" s="23">
        <f>Phosphate!C95</f>
        <v>3.3509999999999998E-2</v>
      </c>
      <c r="BX95" s="23" t="str">
        <f>Phosphate!D95</f>
        <v/>
      </c>
      <c r="BY95" s="23">
        <f>Phosphate!E95</f>
        <v>4.9110000000000001E-2</v>
      </c>
      <c r="BZ95" s="23">
        <f>Phosphate!F95</f>
        <v>7.4410000000000004E-2</v>
      </c>
      <c r="CA95" s="23">
        <f>Phosphate!G95</f>
        <v>9.5009999999999997E-2</v>
      </c>
      <c r="CB95" s="23" t="str">
        <f>Phosphate!H95</f>
        <v/>
      </c>
      <c r="CC95" s="23" t="str">
        <f>Phosphate!I95</f>
        <v/>
      </c>
      <c r="CD95" s="23" t="str">
        <f>Phosphate!J95</f>
        <v/>
      </c>
      <c r="CE95" s="23">
        <f>Phosphate!K95</f>
        <v>3.0099999999999998E-2</v>
      </c>
      <c r="CF95" s="23">
        <f>Phosphate!L95</f>
        <v>9.0399999999999994E-3</v>
      </c>
      <c r="CG95" s="23">
        <f>Phosphate!M95</f>
        <v>1.711E-2</v>
      </c>
      <c r="CH95" s="23">
        <f>Phosphate!N95</f>
        <v>1.017E-2</v>
      </c>
      <c r="CI95" s="23" t="str">
        <f>Phosphate!O95</f>
        <v/>
      </c>
      <c r="CJ95" s="23" t="str">
        <f>Phosphate!P95</f>
        <v/>
      </c>
      <c r="CK95" s="23" t="str">
        <f>Phosphate!Q95</f>
        <v/>
      </c>
      <c r="CL95" t="str">
        <f>Nitrate!T95</f>
        <v>Excellent</v>
      </c>
      <c r="CM95" s="2">
        <f>Nitrate!B95</f>
        <v>9.0065823749999996E-2</v>
      </c>
      <c r="CN95" s="23">
        <f>Nitrate!C95</f>
        <v>6.7130540000000016E-2</v>
      </c>
      <c r="CO95" s="23" t="str">
        <f>Nitrate!D95</f>
        <v/>
      </c>
      <c r="CP95" s="23">
        <f>Nitrate!E95</f>
        <v>0.17088865</v>
      </c>
      <c r="CQ95" s="23">
        <f>Nitrate!F95</f>
        <v>0.17212240000000001</v>
      </c>
      <c r="CR95" s="23">
        <f>Nitrate!G95</f>
        <v>0.14689140999999997</v>
      </c>
      <c r="CS95" s="23" t="str">
        <f>Nitrate!H95</f>
        <v/>
      </c>
      <c r="CT95" s="23" t="str">
        <f>Nitrate!I95</f>
        <v/>
      </c>
      <c r="CU95" s="23" t="str">
        <f>Nitrate!J95</f>
        <v/>
      </c>
      <c r="CV95" s="23">
        <f>Nitrate!K95</f>
        <v>9.415511E-2</v>
      </c>
      <c r="CW95" s="23">
        <f>Nitrate!L95</f>
        <v>5.49527E-2</v>
      </c>
      <c r="CX95" s="23">
        <f>Nitrate!M95</f>
        <v>6.9620100000000002E-3</v>
      </c>
      <c r="CY95" s="23">
        <f>Nitrate!N95</f>
        <v>7.4237700000000005E-3</v>
      </c>
      <c r="CZ95" s="23" t="str">
        <f>Nitrate!O95</f>
        <v/>
      </c>
      <c r="DA95" s="23" t="str">
        <f>Nitrate!P95</f>
        <v/>
      </c>
      <c r="DB95" s="23" t="str">
        <f>Nitrate!Q95</f>
        <v/>
      </c>
      <c r="DC95" s="2" t="str">
        <f>Phycocyanin!R95</f>
        <v/>
      </c>
      <c r="DD95" s="27" t="str">
        <f>Phycocyanin!$B95</f>
        <v/>
      </c>
      <c r="DE95" s="23" t="str">
        <f>Phycocyanin!C95</f>
        <v/>
      </c>
      <c r="DF95" s="23" t="str">
        <f>Phycocyanin!D95</f>
        <v/>
      </c>
      <c r="DG95" s="23" t="str">
        <f>Phycocyanin!E95</f>
        <v/>
      </c>
      <c r="DH95" s="23" t="str">
        <f>Phycocyanin!F95</f>
        <v/>
      </c>
      <c r="DI95" s="23" t="str">
        <f>Phycocyanin!G95</f>
        <v/>
      </c>
      <c r="DJ95" s="23" t="str">
        <f>Phycocyanin!H95</f>
        <v/>
      </c>
      <c r="DK95" s="23" t="str">
        <f>Phycocyanin!I95</f>
        <v/>
      </c>
      <c r="DL95" s="23" t="str">
        <f>Phycocyanin!J95</f>
        <v/>
      </c>
      <c r="DM95" s="23" t="str">
        <f>Phycocyanin!K95</f>
        <v/>
      </c>
      <c r="DN95" s="23" t="str">
        <f>Phycocyanin!L95</f>
        <v/>
      </c>
      <c r="DO95" s="23" t="str">
        <f>Phycocyanin!M95</f>
        <v/>
      </c>
      <c r="DP95" s="23" t="str">
        <f>Phycocyanin!N95</f>
        <v/>
      </c>
      <c r="DQ95" s="23" t="str">
        <f>Phycocyanin!O95</f>
        <v/>
      </c>
      <c r="DR95" s="23" t="str">
        <f>Phycocyanin!P95</f>
        <v/>
      </c>
      <c r="DS95" s="23" t="str">
        <f>Phycocyanin!Q95</f>
        <v/>
      </c>
      <c r="DT95" s="19" t="str">
        <f>TRIM(_xlfn.XLOOKUP(A95, '[1]Site_GPS-Coordinates'!$A:$A, '[1]Site_GPS-Coordinates'!$B:$B))</f>
        <v>40.50947</v>
      </c>
      <c r="DU95" t="str">
        <f>TRIM(_xlfn.XLOOKUP(A95, '[1]Site_GPS-Coordinates'!$A:$A, '[1]Site_GPS-Coordinates'!$C:$C))</f>
        <v>-74.56543</v>
      </c>
    </row>
    <row r="96" spans="1:125">
      <c r="A96" s="3" t="s">
        <v>99</v>
      </c>
      <c r="B96" t="s">
        <v>317</v>
      </c>
      <c r="C96" s="27" cm="1">
        <f t="array" ref="C96">IFERROR(MAX(_xlfn._xlws.FILTER([1]SURVEY123!$J:$J,[1]SURVEY123!$L:$L=A96)),"NA")</f>
        <v>45872.666666666664</v>
      </c>
      <c r="D96">
        <f t="shared" si="2"/>
        <v>8</v>
      </c>
      <c r="E96" t="str">
        <f>Temperature!T96</f>
        <v>Good</v>
      </c>
      <c r="F96">
        <f>Temperature!B96</f>
        <v>24.375</v>
      </c>
      <c r="G96" s="23">
        <f>Temperature!C96</f>
        <v>20</v>
      </c>
      <c r="H96" s="23" t="str">
        <f>Temperature!D96</f>
        <v/>
      </c>
      <c r="I96" s="23">
        <f>Temperature!E96</f>
        <v>20</v>
      </c>
      <c r="J96" s="23">
        <f>Temperature!F96</f>
        <v>25</v>
      </c>
      <c r="K96" s="23">
        <f>Temperature!G96</f>
        <v>20</v>
      </c>
      <c r="L96" s="23" t="str">
        <f>Temperature!H96</f>
        <v/>
      </c>
      <c r="M96" s="23" t="str">
        <f>Temperature!I96</f>
        <v/>
      </c>
      <c r="N96" s="23" t="str">
        <f>Temperature!J96</f>
        <v/>
      </c>
      <c r="O96" s="23">
        <f>Temperature!K96</f>
        <v>30</v>
      </c>
      <c r="P96" s="23">
        <f>Temperature!L96</f>
        <v>30</v>
      </c>
      <c r="Q96" s="23">
        <f>Temperature!M96</f>
        <v>25</v>
      </c>
      <c r="R96" s="23">
        <f>Temperature!N96</f>
        <v>25</v>
      </c>
      <c r="S96" s="23" t="str">
        <f>Temperature!O96</f>
        <v/>
      </c>
      <c r="T96" s="23" t="str">
        <f>Temperature!P96</f>
        <v/>
      </c>
      <c r="U96" s="23" t="str">
        <f>Temperature!Q96</f>
        <v/>
      </c>
      <c r="V96" t="str">
        <f>'E. coli'!S96</f>
        <v>Good</v>
      </c>
      <c r="W96" s="2">
        <f>'E. coli'!B96</f>
        <v>21.533806578753588</v>
      </c>
      <c r="X96" s="23">
        <f>'E. coli'!C96</f>
        <v>307.60000000000002</v>
      </c>
      <c r="Y96" s="23" t="str">
        <f>'E. coli'!D96</f>
        <v/>
      </c>
      <c r="Z96" s="23">
        <f>'E. coli'!E96</f>
        <v>2500</v>
      </c>
      <c r="AA96" s="23">
        <f>'E. coli'!F96</f>
        <v>18.5</v>
      </c>
      <c r="AB96" s="23">
        <f>'E. coli'!G96</f>
        <v>139.6</v>
      </c>
      <c r="AC96" s="23" t="str">
        <f>'E. coli'!H96</f>
        <v/>
      </c>
      <c r="AD96" s="23" t="str">
        <f>'E. coli'!I96</f>
        <v/>
      </c>
      <c r="AE96" s="23" t="str">
        <f>'E. coli'!J96</f>
        <v/>
      </c>
      <c r="AF96" s="23">
        <f>'E. coli'!K96</f>
        <v>9.6</v>
      </c>
      <c r="AG96" s="23">
        <f>'E. coli'!L96</f>
        <v>9.6999999999999993</v>
      </c>
      <c r="AH96" s="23">
        <f>'E. coli'!M96</f>
        <v>0.5</v>
      </c>
      <c r="AI96" s="23">
        <f>'E. coli'!N96</f>
        <v>0.5</v>
      </c>
      <c r="AJ96" s="23" t="str">
        <f>'E. coli'!O96</f>
        <v/>
      </c>
      <c r="AK96" s="23" t="str">
        <f>'E. coli'!P96</f>
        <v/>
      </c>
      <c r="AL96" s="23" t="str">
        <f>'E. coli'!Q96</f>
        <v/>
      </c>
      <c r="AM96" t="str">
        <f>Turbidity!T96</f>
        <v>Good</v>
      </c>
      <c r="AN96" s="2">
        <f>Turbidity!B96</f>
        <v>11.607499999999998</v>
      </c>
      <c r="AO96" s="23">
        <f>Turbidity!C96</f>
        <v>14.1</v>
      </c>
      <c r="AP96" s="23" t="str">
        <f>Turbidity!D96</f>
        <v/>
      </c>
      <c r="AQ96" s="23">
        <f>Turbidity!E96</f>
        <v>17.600000000000001</v>
      </c>
      <c r="AR96" s="23">
        <f>Turbidity!F96</f>
        <v>7.83</v>
      </c>
      <c r="AS96" s="23">
        <f>Turbidity!G96</f>
        <v>8.9499999999999993</v>
      </c>
      <c r="AT96" s="23" t="str">
        <f>Turbidity!H96</f>
        <v/>
      </c>
      <c r="AU96" s="23" t="str">
        <f>Turbidity!I96</f>
        <v/>
      </c>
      <c r="AV96" s="23" t="str">
        <f>Turbidity!J96</f>
        <v/>
      </c>
      <c r="AW96" s="23">
        <f>Turbidity!K96</f>
        <v>9.14</v>
      </c>
      <c r="AX96" s="23">
        <f>Turbidity!L96</f>
        <v>13.6</v>
      </c>
      <c r="AY96" s="23">
        <f>Turbidity!M96</f>
        <v>12.1</v>
      </c>
      <c r="AZ96" s="23">
        <f>Turbidity!N96</f>
        <v>9.5399999999999991</v>
      </c>
      <c r="BA96" s="23" t="str">
        <f>Turbidity!O96</f>
        <v/>
      </c>
      <c r="BB96" s="23" t="str">
        <f>Turbidity!P96</f>
        <v/>
      </c>
      <c r="BC96" s="23" t="str">
        <f>Turbidity!Q96</f>
        <v/>
      </c>
      <c r="BD96" t="str">
        <f>Chloride!T96</f>
        <v>Poor</v>
      </c>
      <c r="BE96" s="2">
        <f>Chloride!B96</f>
        <v>253.47904999999997</v>
      </c>
      <c r="BF96" s="23">
        <f>Chloride!C96</f>
        <v>330.25779999999997</v>
      </c>
      <c r="BG96" s="23" t="str">
        <f>Chloride!D96</f>
        <v/>
      </c>
      <c r="BH96" s="23">
        <f>Chloride!E96</f>
        <v>195.7706</v>
      </c>
      <c r="BI96" s="23">
        <f>Chloride!F96</f>
        <v>229.208</v>
      </c>
      <c r="BJ96" s="23">
        <f>Chloride!G96</f>
        <v>239.19710000000001</v>
      </c>
      <c r="BK96" s="23" t="str">
        <f>Chloride!H96</f>
        <v/>
      </c>
      <c r="BL96" s="23" t="str">
        <f>Chloride!I96</f>
        <v/>
      </c>
      <c r="BM96" s="23" t="str">
        <f>Chloride!J96</f>
        <v/>
      </c>
      <c r="BN96" s="23">
        <f>Chloride!K96</f>
        <v>318.8603</v>
      </c>
      <c r="BO96" s="23">
        <f>Chloride!L96</f>
        <v>217.97450000000001</v>
      </c>
      <c r="BP96" s="23">
        <f>Chloride!M96</f>
        <v>242.7621</v>
      </c>
      <c r="BQ96" s="23">
        <f>Chloride!N96</f>
        <v>253.80199999999999</v>
      </c>
      <c r="BR96" s="23" t="str">
        <f>Chloride!O96</f>
        <v/>
      </c>
      <c r="BS96" s="23" t="str">
        <f>Chloride!P96</f>
        <v/>
      </c>
      <c r="BT96" s="23" t="str">
        <f>Chloride!Q96</f>
        <v/>
      </c>
      <c r="BU96" t="str">
        <f>Phosphate!T96</f>
        <v>Fair</v>
      </c>
      <c r="BV96" s="2">
        <f>Phosphate!B96</f>
        <v>5.1242499999999996E-2</v>
      </c>
      <c r="BW96" s="23">
        <f>Phosphate!C96</f>
        <v>4.6240000000000003E-2</v>
      </c>
      <c r="BX96" s="23" t="str">
        <f>Phosphate!D96</f>
        <v/>
      </c>
      <c r="BY96" s="23">
        <f>Phosphate!E96</f>
        <v>4.3400000000000001E-2</v>
      </c>
      <c r="BZ96" s="23">
        <f>Phosphate!F96</f>
        <v>4.82E-2</v>
      </c>
      <c r="CA96" s="23">
        <f>Phosphate!G96</f>
        <v>6.5250000000000002E-2</v>
      </c>
      <c r="CB96" s="23" t="str">
        <f>Phosphate!H96</f>
        <v/>
      </c>
      <c r="CC96" s="23" t="str">
        <f>Phosphate!I96</f>
        <v/>
      </c>
      <c r="CD96" s="23" t="str">
        <f>Phosphate!J96</f>
        <v/>
      </c>
      <c r="CE96" s="23">
        <f>Phosphate!K96</f>
        <v>1.6570000000000001E-2</v>
      </c>
      <c r="CF96" s="23">
        <f>Phosphate!L96</f>
        <v>7.5120000000000006E-2</v>
      </c>
      <c r="CG96" s="23">
        <f>Phosphate!M96</f>
        <v>6.5900000000000004E-3</v>
      </c>
      <c r="CH96" s="23">
        <f>Phosphate!N96</f>
        <v>0.10857</v>
      </c>
      <c r="CI96" s="23" t="str">
        <f>Phosphate!O96</f>
        <v/>
      </c>
      <c r="CJ96" s="23" t="str">
        <f>Phosphate!P96</f>
        <v/>
      </c>
      <c r="CK96" s="23" t="str">
        <f>Phosphate!Q96</f>
        <v/>
      </c>
      <c r="CL96" t="str">
        <f>Nitrate!T96</f>
        <v>Excellent</v>
      </c>
      <c r="CM96" s="2">
        <f>Nitrate!B96</f>
        <v>0.14108106499999998</v>
      </c>
      <c r="CN96" s="23">
        <f>Nitrate!C96</f>
        <v>0.14741914</v>
      </c>
      <c r="CO96" s="23" t="str">
        <f>Nitrate!D96</f>
        <v/>
      </c>
      <c r="CP96" s="23">
        <f>Nitrate!E96</f>
        <v>0.22180709999999998</v>
      </c>
      <c r="CQ96" s="23">
        <f>Nitrate!F96</f>
        <v>1.4006279999999999E-2</v>
      </c>
      <c r="CR96" s="23">
        <f>Nitrate!G96</f>
        <v>9.5350690000000002E-2</v>
      </c>
      <c r="CS96" s="23" t="str">
        <f>Nitrate!H96</f>
        <v/>
      </c>
      <c r="CT96" s="23" t="str">
        <f>Nitrate!I96</f>
        <v/>
      </c>
      <c r="CU96" s="23" t="str">
        <f>Nitrate!J96</f>
        <v/>
      </c>
      <c r="CV96" s="23">
        <f>Nitrate!K96</f>
        <v>2.1961729999999999E-2</v>
      </c>
      <c r="CW96" s="23">
        <f>Nitrate!L96</f>
        <v>0.35368508000000004</v>
      </c>
      <c r="CX96" s="23">
        <f>Nitrate!M96</f>
        <v>0.1335567</v>
      </c>
      <c r="CY96" s="23">
        <f>Nitrate!N96</f>
        <v>0.14086179999999998</v>
      </c>
      <c r="CZ96" s="23" t="str">
        <f>Nitrate!O96</f>
        <v/>
      </c>
      <c r="DA96" s="23" t="str">
        <f>Nitrate!P96</f>
        <v/>
      </c>
      <c r="DB96" s="23" t="str">
        <f>Nitrate!Q96</f>
        <v/>
      </c>
      <c r="DC96" s="2" t="str">
        <f>Phycocyanin!R96</f>
        <v/>
      </c>
      <c r="DD96" s="27" t="str">
        <f>Phycocyanin!$B96</f>
        <v/>
      </c>
      <c r="DE96" s="23" t="str">
        <f>Phycocyanin!C96</f>
        <v/>
      </c>
      <c r="DF96" s="23" t="str">
        <f>Phycocyanin!D96</f>
        <v/>
      </c>
      <c r="DG96" s="23" t="str">
        <f>Phycocyanin!E96</f>
        <v/>
      </c>
      <c r="DH96" s="23" t="str">
        <f>Phycocyanin!F96</f>
        <v/>
      </c>
      <c r="DI96" s="23" t="str">
        <f>Phycocyanin!G96</f>
        <v/>
      </c>
      <c r="DJ96" s="23" t="str">
        <f>Phycocyanin!H96</f>
        <v/>
      </c>
      <c r="DK96" s="23" t="str">
        <f>Phycocyanin!I96</f>
        <v/>
      </c>
      <c r="DL96" s="23" t="str">
        <f>Phycocyanin!J96</f>
        <v/>
      </c>
      <c r="DM96" s="23" t="str">
        <f>Phycocyanin!K96</f>
        <v/>
      </c>
      <c r="DN96" s="23" t="str">
        <f>Phycocyanin!L96</f>
        <v/>
      </c>
      <c r="DO96" s="23" t="str">
        <f>Phycocyanin!M96</f>
        <v/>
      </c>
      <c r="DP96" s="23" t="str">
        <f>Phycocyanin!N96</f>
        <v/>
      </c>
      <c r="DQ96" s="23" t="str">
        <f>Phycocyanin!O96</f>
        <v/>
      </c>
      <c r="DR96" s="23" t="str">
        <f>Phycocyanin!P96</f>
        <v/>
      </c>
      <c r="DS96" s="23" t="str">
        <f>Phycocyanin!Q96</f>
        <v/>
      </c>
      <c r="DT96" s="19" t="str">
        <f>TRIM(_xlfn.XLOOKUP(A96, '[1]Site_GPS-Coordinates'!$A:$A, '[1]Site_GPS-Coordinates'!$B:$B))</f>
        <v>40.51015</v>
      </c>
      <c r="DU96" t="str">
        <f>TRIM(_xlfn.XLOOKUP(A96, '[1]Site_GPS-Coordinates'!$A:$A, '[1]Site_GPS-Coordinates'!$C:$C))</f>
        <v>-74.56064</v>
      </c>
    </row>
    <row r="97" spans="1:125">
      <c r="A97" s="3" t="s">
        <v>100</v>
      </c>
      <c r="B97" t="s">
        <v>318</v>
      </c>
      <c r="C97" s="27" cm="1">
        <f t="array" ref="C97">IFERROR(MAX(_xlfn._xlws.FILTER([1]SURVEY123!$J:$J,[1]SURVEY123!$L:$L=A97)),"NA")</f>
        <v>45872.666666666664</v>
      </c>
      <c r="D97">
        <f t="shared" si="2"/>
        <v>6</v>
      </c>
      <c r="E97" t="str">
        <f>Temperature!T97</f>
        <v>Excellent</v>
      </c>
      <c r="F97">
        <f>Temperature!B97</f>
        <v>22.833333333333332</v>
      </c>
      <c r="G97" s="23" t="str">
        <f>Temperature!C97</f>
        <v/>
      </c>
      <c r="H97" s="23" t="str">
        <f>Temperature!D97</f>
        <v/>
      </c>
      <c r="I97" s="23" t="str">
        <f>Temperature!E97</f>
        <v/>
      </c>
      <c r="J97" s="23" t="str">
        <f>Temperature!F97</f>
        <v/>
      </c>
      <c r="K97" s="23" t="str">
        <f>Temperature!G97</f>
        <v/>
      </c>
      <c r="L97" s="23" t="str">
        <f>Temperature!H97</f>
        <v/>
      </c>
      <c r="M97" s="23">
        <f>Temperature!I97</f>
        <v>22</v>
      </c>
      <c r="N97" s="23">
        <f>Temperature!J97</f>
        <v>22</v>
      </c>
      <c r="O97" s="23">
        <f>Temperature!K97</f>
        <v>23</v>
      </c>
      <c r="P97" s="23">
        <f>Temperature!L97</f>
        <v>24</v>
      </c>
      <c r="Q97" s="23">
        <f>Temperature!M97</f>
        <v>24</v>
      </c>
      <c r="R97" s="23">
        <f>Temperature!N97</f>
        <v>22</v>
      </c>
      <c r="S97" s="23" t="str">
        <f>Temperature!O97</f>
        <v/>
      </c>
      <c r="T97" s="23" t="str">
        <f>Temperature!P97</f>
        <v/>
      </c>
      <c r="U97" s="23" t="str">
        <f>Temperature!Q97</f>
        <v/>
      </c>
      <c r="V97" t="str">
        <f>'E. coli'!S97</f>
        <v>Excellent</v>
      </c>
      <c r="W97" s="2">
        <f>'E. coli'!B97</f>
        <v>106.41079655624799</v>
      </c>
      <c r="X97" s="23" t="str">
        <f>'E. coli'!C97</f>
        <v/>
      </c>
      <c r="Y97" s="23" t="str">
        <f>'E. coli'!D97</f>
        <v/>
      </c>
      <c r="Z97" s="23" t="str">
        <f>'E. coli'!E97</f>
        <v/>
      </c>
      <c r="AA97" s="23" t="str">
        <f>'E. coli'!F97</f>
        <v/>
      </c>
      <c r="AB97" s="23" t="str">
        <f>'E. coli'!G97</f>
        <v/>
      </c>
      <c r="AC97" s="23" t="str">
        <f>'E. coli'!H97</f>
        <v/>
      </c>
      <c r="AD97" s="23">
        <f>'E. coli'!I97</f>
        <v>104.3</v>
      </c>
      <c r="AE97" s="23">
        <f>'E. coli'!J97</f>
        <v>209.8</v>
      </c>
      <c r="AF97" s="23">
        <f>'E. coli'!K97</f>
        <v>66.3</v>
      </c>
      <c r="AG97" s="23">
        <f>'E. coli'!L97</f>
        <v>139.1</v>
      </c>
      <c r="AH97" s="23">
        <f>'E. coli'!M97</f>
        <v>123.4</v>
      </c>
      <c r="AI97" s="23">
        <f>'E. coli'!N97</f>
        <v>58.3</v>
      </c>
      <c r="AJ97" s="23" t="str">
        <f>'E. coli'!O97</f>
        <v/>
      </c>
      <c r="AK97" s="23" t="str">
        <f>'E. coli'!P97</f>
        <v/>
      </c>
      <c r="AL97" s="23" t="str">
        <f>'E. coli'!Q97</f>
        <v/>
      </c>
      <c r="AM97" t="str">
        <f>Turbidity!T97</f>
        <v>Excellent</v>
      </c>
      <c r="AN97" s="2">
        <f>Turbidity!B97</f>
        <v>2.5633333333333335</v>
      </c>
      <c r="AO97" s="23" t="str">
        <f>Turbidity!C97</f>
        <v/>
      </c>
      <c r="AP97" s="23" t="str">
        <f>Turbidity!D97</f>
        <v/>
      </c>
      <c r="AQ97" s="23" t="str">
        <f>Turbidity!E97</f>
        <v/>
      </c>
      <c r="AR97" s="23" t="str">
        <f>Turbidity!F97</f>
        <v/>
      </c>
      <c r="AS97" s="23" t="str">
        <f>Turbidity!G97</f>
        <v/>
      </c>
      <c r="AT97" s="23" t="str">
        <f>Turbidity!H97</f>
        <v/>
      </c>
      <c r="AU97" s="23">
        <f>Turbidity!I97</f>
        <v>0.65</v>
      </c>
      <c r="AV97" s="23">
        <f>Turbidity!J97</f>
        <v>0.42</v>
      </c>
      <c r="AW97" s="23">
        <f>Turbidity!K97</f>
        <v>0.32</v>
      </c>
      <c r="AX97" s="23">
        <f>Turbidity!L97</f>
        <v>0.77</v>
      </c>
      <c r="AY97" s="23">
        <f>Turbidity!M97</f>
        <v>3.4</v>
      </c>
      <c r="AZ97" s="23">
        <f>Turbidity!N97</f>
        <v>9.82</v>
      </c>
      <c r="BA97" s="23" t="str">
        <f>Turbidity!O97</f>
        <v/>
      </c>
      <c r="BB97" s="23" t="str">
        <f>Turbidity!P97</f>
        <v/>
      </c>
      <c r="BC97" s="23" t="str">
        <f>Turbidity!Q97</f>
        <v/>
      </c>
      <c r="BD97" t="str">
        <f>Chloride!T97</f>
        <v>Poor</v>
      </c>
      <c r="BE97" s="2">
        <f>Chloride!B97</f>
        <v>501.50686666666661</v>
      </c>
      <c r="BF97" s="23" t="str">
        <f>Chloride!C97</f>
        <v/>
      </c>
      <c r="BG97" s="23" t="str">
        <f>Chloride!D97</f>
        <v/>
      </c>
      <c r="BH97" s="23" t="str">
        <f>Chloride!E97</f>
        <v/>
      </c>
      <c r="BI97" s="23" t="str">
        <f>Chloride!F97</f>
        <v/>
      </c>
      <c r="BJ97" s="23" t="str">
        <f>Chloride!G97</f>
        <v/>
      </c>
      <c r="BK97" s="23" t="str">
        <f>Chloride!H97</f>
        <v/>
      </c>
      <c r="BL97" s="23">
        <f>Chloride!I97</f>
        <v>587.21910000000003</v>
      </c>
      <c r="BM97" s="23">
        <f>Chloride!J97</f>
        <v>594.06899999999996</v>
      </c>
      <c r="BN97" s="23">
        <f>Chloride!K97</f>
        <v>640.62339999999995</v>
      </c>
      <c r="BO97" s="23">
        <f>Chloride!L97</f>
        <v>674.97529999999995</v>
      </c>
      <c r="BP97" s="23">
        <f>Chloride!M97</f>
        <v>260.50139999999999</v>
      </c>
      <c r="BQ97" s="23">
        <f>Chloride!N97</f>
        <v>251.65299999999999</v>
      </c>
      <c r="BR97" s="23" t="str">
        <f>Chloride!O97</f>
        <v/>
      </c>
      <c r="BS97" s="23" t="str">
        <f>Chloride!P97</f>
        <v/>
      </c>
      <c r="BT97" s="23" t="str">
        <f>Chloride!Q97</f>
        <v/>
      </c>
      <c r="BU97" t="str">
        <f>Phosphate!T97</f>
        <v>Fair</v>
      </c>
      <c r="BV97" s="2">
        <f>Phosphate!B97</f>
        <v>9.8165000000000002E-2</v>
      </c>
      <c r="BW97" s="23" t="str">
        <f>Phosphate!C97</f>
        <v/>
      </c>
      <c r="BX97" s="23" t="str">
        <f>Phosphate!D97</f>
        <v/>
      </c>
      <c r="BY97" s="23" t="str">
        <f>Phosphate!E97</f>
        <v/>
      </c>
      <c r="BZ97" s="23" t="str">
        <f>Phosphate!F97</f>
        <v/>
      </c>
      <c r="CA97" s="23" t="str">
        <f>Phosphate!G97</f>
        <v/>
      </c>
      <c r="CB97" s="23" t="str">
        <f>Phosphate!H97</f>
        <v/>
      </c>
      <c r="CC97" s="23">
        <f>Phosphate!I97</f>
        <v>9.5420000000000005E-2</v>
      </c>
      <c r="CD97" s="23">
        <f>Phosphate!J97</f>
        <v>0.11405999999999999</v>
      </c>
      <c r="CE97" s="23">
        <f>Phosphate!K97</f>
        <v>0.19009000000000001</v>
      </c>
      <c r="CF97" s="23">
        <f>Phosphate!L97</f>
        <v>6.5040000000000001E-2</v>
      </c>
      <c r="CG97" s="23">
        <f>Phosphate!M97</f>
        <v>5.3400000000000003E-2</v>
      </c>
      <c r="CH97" s="23">
        <f>Phosphate!N97</f>
        <v>7.0980000000000001E-2</v>
      </c>
      <c r="CI97" s="23" t="str">
        <f>Phosphate!O97</f>
        <v/>
      </c>
      <c r="CJ97" s="23" t="str">
        <f>Phosphate!P97</f>
        <v/>
      </c>
      <c r="CK97" s="23" t="str">
        <f>Phosphate!Q97</f>
        <v/>
      </c>
      <c r="CL97" t="str">
        <f>Nitrate!T97</f>
        <v>Excellent</v>
      </c>
      <c r="CM97" s="2">
        <f>Nitrate!B97</f>
        <v>0.61214831199999997</v>
      </c>
      <c r="CN97" s="23" t="str">
        <f>Nitrate!C97</f>
        <v/>
      </c>
      <c r="CO97" s="23" t="str">
        <f>Nitrate!D97</f>
        <v/>
      </c>
      <c r="CP97" s="23" t="str">
        <f>Nitrate!E97</f>
        <v/>
      </c>
      <c r="CQ97" s="23" t="str">
        <f>Nitrate!F97</f>
        <v/>
      </c>
      <c r="CR97" s="23" t="str">
        <f>Nitrate!G97</f>
        <v/>
      </c>
      <c r="CS97" s="23" t="str">
        <f>Nitrate!H97</f>
        <v/>
      </c>
      <c r="CT97" s="23">
        <f>Nitrate!I97</f>
        <v>0.76904530000000004</v>
      </c>
      <c r="CU97" s="23">
        <f>Nitrate!J97</f>
        <v>0.90021040000000008</v>
      </c>
      <c r="CV97" s="23">
        <f>Nitrate!K97</f>
        <v>6.6061000000000006E-4</v>
      </c>
      <c r="CW97" s="23">
        <f>Nitrate!L97</f>
        <v>0.63460159999999999</v>
      </c>
      <c r="CX97" s="23">
        <f>Nitrate!M97</f>
        <v>0.75622364999999991</v>
      </c>
      <c r="CY97" s="23" t="str">
        <f>Nitrate!N97</f>
        <v>0.0000</v>
      </c>
      <c r="CZ97" s="23" t="str">
        <f>Nitrate!O97</f>
        <v/>
      </c>
      <c r="DA97" s="23" t="str">
        <f>Nitrate!P97</f>
        <v/>
      </c>
      <c r="DB97" s="23" t="str">
        <f>Nitrate!Q97</f>
        <v/>
      </c>
      <c r="DC97" s="2" t="str">
        <f>Phycocyanin!R97</f>
        <v/>
      </c>
      <c r="DD97" s="27" t="str">
        <f>Phycocyanin!$B97</f>
        <v/>
      </c>
      <c r="DE97" s="23" t="str">
        <f>Phycocyanin!C97</f>
        <v/>
      </c>
      <c r="DF97" s="23" t="str">
        <f>Phycocyanin!D97</f>
        <v/>
      </c>
      <c r="DG97" s="23" t="str">
        <f>Phycocyanin!E97</f>
        <v/>
      </c>
      <c r="DH97" s="23" t="str">
        <f>Phycocyanin!F97</f>
        <v/>
      </c>
      <c r="DI97" s="23" t="str">
        <f>Phycocyanin!G97</f>
        <v/>
      </c>
      <c r="DJ97" s="23" t="str">
        <f>Phycocyanin!H97</f>
        <v/>
      </c>
      <c r="DK97" s="23" t="str">
        <f>Phycocyanin!I97</f>
        <v/>
      </c>
      <c r="DL97" s="23" t="str">
        <f>Phycocyanin!J97</f>
        <v/>
      </c>
      <c r="DM97" s="23" t="str">
        <f>Phycocyanin!K97</f>
        <v/>
      </c>
      <c r="DN97" s="23" t="str">
        <f>Phycocyanin!L97</f>
        <v/>
      </c>
      <c r="DO97" s="23" t="str">
        <f>Phycocyanin!M97</f>
        <v/>
      </c>
      <c r="DP97" s="23" t="str">
        <f>Phycocyanin!N97</f>
        <v/>
      </c>
      <c r="DQ97" s="23" t="str">
        <f>Phycocyanin!O97</f>
        <v/>
      </c>
      <c r="DR97" s="23" t="str">
        <f>Phycocyanin!P97</f>
        <v/>
      </c>
      <c r="DS97" s="23" t="str">
        <f>Phycocyanin!Q97</f>
        <v/>
      </c>
      <c r="DT97" s="19" t="str">
        <f>TRIM(_xlfn.XLOOKUP(A97, '[1]Site_GPS-Coordinates'!$A:$A, '[1]Site_GPS-Coordinates'!$B:$B))</f>
        <v>40.364043</v>
      </c>
      <c r="DU97" t="str">
        <f>TRIM(_xlfn.XLOOKUP(A97, '[1]Site_GPS-Coordinates'!$A:$A, '[1]Site_GPS-Coordinates'!$C:$C))</f>
        <v>-74.945042</v>
      </c>
    </row>
    <row r="98" spans="1:125">
      <c r="A98" s="3" t="s">
        <v>101</v>
      </c>
      <c r="B98" t="s">
        <v>319</v>
      </c>
      <c r="C98" s="27" cm="1">
        <f t="array" ref="C98">IFERROR(MAX(_xlfn._xlws.FILTER([1]SURVEY123!$J:$J,[1]SURVEY123!$L:$L=A98)),"NA")</f>
        <v>45872.666666666664</v>
      </c>
      <c r="D98">
        <f t="shared" si="2"/>
        <v>11</v>
      </c>
      <c r="E98" t="str">
        <f>Temperature!T98</f>
        <v>Excellent</v>
      </c>
      <c r="F98">
        <f>Temperature!B98</f>
        <v>23</v>
      </c>
      <c r="G98" s="23">
        <f>Temperature!C98</f>
        <v>21</v>
      </c>
      <c r="H98" s="23">
        <f>Temperature!D98</f>
        <v>17</v>
      </c>
      <c r="I98" s="23">
        <f>Temperature!E98</f>
        <v>18</v>
      </c>
      <c r="J98" s="23">
        <f>Temperature!F98</f>
        <v>23</v>
      </c>
      <c r="K98" s="23">
        <f>Temperature!G98</f>
        <v>18</v>
      </c>
      <c r="L98" s="23" t="str">
        <f>Temperature!H98</f>
        <v/>
      </c>
      <c r="M98" s="23">
        <f>Temperature!I98</f>
        <v>27</v>
      </c>
      <c r="N98" s="23">
        <f>Temperature!J98</f>
        <v>26</v>
      </c>
      <c r="O98" s="23">
        <f>Temperature!K98</f>
        <v>27.5</v>
      </c>
      <c r="P98" s="23">
        <f>Temperature!L98</f>
        <v>27</v>
      </c>
      <c r="Q98" s="23">
        <f>Temperature!M98</f>
        <v>26</v>
      </c>
      <c r="R98" s="23">
        <f>Temperature!N98</f>
        <v>22.5</v>
      </c>
      <c r="S98" s="23" t="str">
        <f>Temperature!O98</f>
        <v/>
      </c>
      <c r="T98" s="23" t="str">
        <f>Temperature!P98</f>
        <v/>
      </c>
      <c r="U98" s="23" t="str">
        <f>Temperature!Q98</f>
        <v/>
      </c>
      <c r="V98" t="str">
        <f>'E. coli'!S98</f>
        <v>Good</v>
      </c>
      <c r="W98" s="2">
        <f>'E. coli'!B98</f>
        <v>66.379058423733483</v>
      </c>
      <c r="X98" s="23">
        <f>'E. coli'!C98</f>
        <v>866.4</v>
      </c>
      <c r="Y98" s="23">
        <f>'E. coli'!D98</f>
        <v>21.1</v>
      </c>
      <c r="Z98" s="23">
        <f>'E. coli'!E98</f>
        <v>435.2</v>
      </c>
      <c r="AA98" s="23">
        <f>'E. coli'!F98</f>
        <v>107.1</v>
      </c>
      <c r="AB98" s="23">
        <f>'E. coli'!G98</f>
        <v>517.20000000000005</v>
      </c>
      <c r="AC98" s="23" t="str">
        <f>'E. coli'!H98</f>
        <v/>
      </c>
      <c r="AD98" s="23">
        <f>'E. coli'!I98</f>
        <v>40.200000000000003</v>
      </c>
      <c r="AE98" s="23">
        <f>'E. coli'!J98</f>
        <v>8.6</v>
      </c>
      <c r="AF98" s="23">
        <f>'E. coli'!K98</f>
        <v>72.7</v>
      </c>
      <c r="AG98" s="23">
        <f>'E. coli'!L98</f>
        <v>13.2</v>
      </c>
      <c r="AH98" s="23">
        <f>'E. coli'!M98</f>
        <v>14.5</v>
      </c>
      <c r="AI98" s="23">
        <f>'E. coli'!N98</f>
        <v>52</v>
      </c>
      <c r="AJ98" s="23" t="str">
        <f>'E. coli'!O98</f>
        <v/>
      </c>
      <c r="AK98" s="23" t="str">
        <f>'E. coli'!P98</f>
        <v/>
      </c>
      <c r="AL98" s="23" t="str">
        <f>'E. coli'!Q98</f>
        <v/>
      </c>
      <c r="AM98" t="str">
        <f>Turbidity!T98</f>
        <v>Good</v>
      </c>
      <c r="AN98" s="2">
        <f>Turbidity!B98</f>
        <v>4.4136363636363631</v>
      </c>
      <c r="AO98" s="23">
        <f>Turbidity!C98</f>
        <v>5.55</v>
      </c>
      <c r="AP98" s="23">
        <f>Turbidity!D98</f>
        <v>3.07</v>
      </c>
      <c r="AQ98" s="23">
        <f>Turbidity!E98</f>
        <v>3.81</v>
      </c>
      <c r="AR98" s="23">
        <f>Turbidity!F98</f>
        <v>1.24</v>
      </c>
      <c r="AS98" s="23">
        <f>Turbidity!G98</f>
        <v>2.23</v>
      </c>
      <c r="AT98" s="23" t="str">
        <f>Turbidity!H98</f>
        <v/>
      </c>
      <c r="AU98" s="23">
        <f>Turbidity!I98</f>
        <v>20</v>
      </c>
      <c r="AV98" s="23">
        <f>Turbidity!J98</f>
        <v>1.44</v>
      </c>
      <c r="AW98" s="23">
        <f>Turbidity!K98</f>
        <v>1.06</v>
      </c>
      <c r="AX98" s="23">
        <f>Turbidity!L98</f>
        <v>2.65</v>
      </c>
      <c r="AY98" s="23">
        <f>Turbidity!M98</f>
        <v>4.5</v>
      </c>
      <c r="AZ98" s="23">
        <f>Turbidity!N98</f>
        <v>3</v>
      </c>
      <c r="BA98" s="23" t="str">
        <f>Turbidity!O98</f>
        <v/>
      </c>
      <c r="BB98" s="23" t="str">
        <f>Turbidity!P98</f>
        <v/>
      </c>
      <c r="BC98" s="23" t="str">
        <f>Turbidity!Q98</f>
        <v/>
      </c>
      <c r="BD98" t="str">
        <f>Chloride!T98</f>
        <v>Poor</v>
      </c>
      <c r="BE98" s="2">
        <f>Chloride!B98</f>
        <v>752.55545454545461</v>
      </c>
      <c r="BF98" s="23">
        <f>Chloride!C98</f>
        <v>665.52380000000005</v>
      </c>
      <c r="BG98" s="23">
        <f>Chloride!D98</f>
        <v>745.0018</v>
      </c>
      <c r="BH98" s="23">
        <f>Chloride!E98</f>
        <v>452.529</v>
      </c>
      <c r="BI98" s="23">
        <f>Chloride!F98</f>
        <v>872.31259999999997</v>
      </c>
      <c r="BJ98" s="23">
        <f>Chloride!G98</f>
        <v>841.18079999999998</v>
      </c>
      <c r="BK98" s="23" t="str">
        <f>Chloride!H98</f>
        <v/>
      </c>
      <c r="BL98" s="23">
        <f>Chloride!I98</f>
        <v>985.25369999999998</v>
      </c>
      <c r="BM98" s="23">
        <f>Chloride!J98</f>
        <v>725.79849999999999</v>
      </c>
      <c r="BN98" s="23">
        <f>Chloride!K98</f>
        <v>669.6662</v>
      </c>
      <c r="BO98" s="23">
        <f>Chloride!L98</f>
        <v>726.08870000000002</v>
      </c>
      <c r="BP98" s="23">
        <f>Chloride!M98</f>
        <v>777.26800000000003</v>
      </c>
      <c r="BQ98" s="23">
        <f>Chloride!N98</f>
        <v>817.48689999999999</v>
      </c>
      <c r="BR98" s="23" t="str">
        <f>Chloride!O98</f>
        <v/>
      </c>
      <c r="BS98" s="23" t="str">
        <f>Chloride!P98</f>
        <v/>
      </c>
      <c r="BT98" s="23" t="str">
        <f>Chloride!Q98</f>
        <v/>
      </c>
      <c r="BU98" t="str">
        <f>Phosphate!T98</f>
        <v>Fair</v>
      </c>
      <c r="BV98" s="2">
        <f>Phosphate!B98</f>
        <v>5.5790909090909085E-2</v>
      </c>
      <c r="BW98" s="23">
        <f>Phosphate!C98</f>
        <v>8.6690000000000003E-2</v>
      </c>
      <c r="BX98" s="23">
        <f>Phosphate!D98</f>
        <v>1.4919999999999999E-2</v>
      </c>
      <c r="BY98" s="23">
        <f>Phosphate!E98</f>
        <v>4.2759999999999999E-2</v>
      </c>
      <c r="BZ98" s="23">
        <f>Phosphate!F98</f>
        <v>8.8889999999999997E-2</v>
      </c>
      <c r="CA98" s="23">
        <f>Phosphate!G98</f>
        <v>1.115E-2</v>
      </c>
      <c r="CB98" s="23" t="str">
        <f>Phosphate!H98</f>
        <v/>
      </c>
      <c r="CC98" s="23">
        <f>Phosphate!I98</f>
        <v>4.7710000000000002E-2</v>
      </c>
      <c r="CD98" s="23">
        <f>Phosphate!J98</f>
        <v>2.2720000000000001E-2</v>
      </c>
      <c r="CE98" s="23">
        <f>Phosphate!K98</f>
        <v>0.12654000000000001</v>
      </c>
      <c r="CF98" s="23">
        <f>Phosphate!L98</f>
        <v>9.8530000000000006E-2</v>
      </c>
      <c r="CG98" s="23">
        <f>Phosphate!M98</f>
        <v>2.1940000000000001E-2</v>
      </c>
      <c r="CH98" s="23">
        <f>Phosphate!N98</f>
        <v>5.185E-2</v>
      </c>
      <c r="CI98" s="23" t="str">
        <f>Phosphate!O98</f>
        <v/>
      </c>
      <c r="CJ98" s="23" t="str">
        <f>Phosphate!P98</f>
        <v/>
      </c>
      <c r="CK98" s="23" t="str">
        <f>Phosphate!Q98</f>
        <v/>
      </c>
      <c r="CL98" t="str">
        <f>Nitrate!T98</f>
        <v>Excellent</v>
      </c>
      <c r="CM98" s="2">
        <f>Nitrate!B98</f>
        <v>8.6756441999999989E-2</v>
      </c>
      <c r="CN98" s="23">
        <f>Nitrate!C98</f>
        <v>0.11323040999999999</v>
      </c>
      <c r="CO98" s="23">
        <f>Nitrate!D98</f>
        <v>0.19635275000000002</v>
      </c>
      <c r="CP98" s="23">
        <f>Nitrate!E98</f>
        <v>0.21918823999999998</v>
      </c>
      <c r="CQ98" s="23">
        <f>Nitrate!F98</f>
        <v>0.1234275</v>
      </c>
      <c r="CR98" s="23">
        <f>Nitrate!G98</f>
        <v>6.00259E-2</v>
      </c>
      <c r="CS98" s="23" t="str">
        <f>Nitrate!H98</f>
        <v/>
      </c>
      <c r="CT98" s="23">
        <f>Nitrate!I98</f>
        <v>1.9574350000000004E-2</v>
      </c>
      <c r="CU98" s="23">
        <f>Nitrate!J98</f>
        <v>3.3262700000000001E-3</v>
      </c>
      <c r="CV98" s="23">
        <f>Nitrate!K98</f>
        <v>9.6574270000000004E-2</v>
      </c>
      <c r="CW98" s="23" t="str">
        <f>Nitrate!L98</f>
        <v>0.0000</v>
      </c>
      <c r="CX98" s="23">
        <f>Nitrate!M98</f>
        <v>1.490728E-2</v>
      </c>
      <c r="CY98" s="23">
        <f>Nitrate!N98</f>
        <v>2.0957450000000002E-2</v>
      </c>
      <c r="CZ98" s="23" t="str">
        <f>Nitrate!O98</f>
        <v/>
      </c>
      <c r="DA98" s="23" t="str">
        <f>Nitrate!P98</f>
        <v/>
      </c>
      <c r="DB98" s="23" t="str">
        <f>Nitrate!Q98</f>
        <v/>
      </c>
      <c r="DC98" s="2" t="str">
        <f>Phycocyanin!R98</f>
        <v>Flagged</v>
      </c>
      <c r="DD98" s="27">
        <f>Phycocyanin!$B98</f>
        <v>45859</v>
      </c>
      <c r="DE98" s="23" t="str">
        <f>Phycocyanin!C98</f>
        <v/>
      </c>
      <c r="DF98" s="23" t="str">
        <f>Phycocyanin!D98</f>
        <v/>
      </c>
      <c r="DG98" s="23" t="str">
        <f>Phycocyanin!E98</f>
        <v/>
      </c>
      <c r="DH98" s="23" t="str">
        <f>Phycocyanin!F98</f>
        <v/>
      </c>
      <c r="DI98" s="23" t="str">
        <f>Phycocyanin!G98</f>
        <v/>
      </c>
      <c r="DJ98" s="23" t="str">
        <f>Phycocyanin!H98</f>
        <v/>
      </c>
      <c r="DK98" s="23" t="str">
        <f>Phycocyanin!I98</f>
        <v/>
      </c>
      <c r="DL98" s="23" t="str">
        <f>Phycocyanin!J98</f>
        <v/>
      </c>
      <c r="DM98" s="23" t="str">
        <f>Phycocyanin!K98</f>
        <v/>
      </c>
      <c r="DN98" s="23" t="str">
        <f>Phycocyanin!L98</f>
        <v/>
      </c>
      <c r="DO98" s="23" t="str">
        <f>Phycocyanin!M98</f>
        <v/>
      </c>
      <c r="DP98" s="23" t="str">
        <f>Phycocyanin!N98</f>
        <v/>
      </c>
      <c r="DQ98" s="23" t="str">
        <f>Phycocyanin!O98</f>
        <v/>
      </c>
      <c r="DR98" s="23" t="str">
        <f>Phycocyanin!P98</f>
        <v/>
      </c>
      <c r="DS98" s="23" t="str">
        <f>Phycocyanin!Q98</f>
        <v/>
      </c>
      <c r="DT98" s="19" t="str">
        <f>TRIM(_xlfn.XLOOKUP(A98, '[1]Site_GPS-Coordinates'!$A:$A, '[1]Site_GPS-Coordinates'!$B:$B))</f>
        <v>40.27162</v>
      </c>
      <c r="DU98" t="str">
        <f>TRIM(_xlfn.XLOOKUP(A98, '[1]Site_GPS-Coordinates'!$A:$A, '[1]Site_GPS-Coordinates'!$C:$C))</f>
        <v>-74.77548</v>
      </c>
    </row>
    <row r="99" spans="1:125">
      <c r="A99" s="4" t="s">
        <v>102</v>
      </c>
      <c r="B99" t="s">
        <v>320</v>
      </c>
      <c r="C99" s="27" cm="1">
        <f t="array" ref="C99">IFERROR(MAX(_xlfn._xlws.FILTER([1]SURVEY123!$J:$J,[1]SURVEY123!$L:$L=A99)),"NA")</f>
        <v>45872.666666666664</v>
      </c>
      <c r="D99">
        <f t="shared" si="2"/>
        <v>12</v>
      </c>
      <c r="E99" t="str">
        <f>Temperature!T99</f>
        <v>Excellent</v>
      </c>
      <c r="F99">
        <f>Temperature!B99</f>
        <v>20.666666666666668</v>
      </c>
      <c r="G99" s="23">
        <f>Temperature!C99</f>
        <v>19</v>
      </c>
      <c r="H99" s="23">
        <f>Temperature!D99</f>
        <v>13</v>
      </c>
      <c r="I99" s="23">
        <f>Temperature!E99</f>
        <v>14</v>
      </c>
      <c r="J99" s="23">
        <f>Temperature!F99</f>
        <v>20</v>
      </c>
      <c r="K99" s="23">
        <f>Temperature!G99</f>
        <v>20</v>
      </c>
      <c r="L99" s="23">
        <f>Temperature!H99</f>
        <v>21</v>
      </c>
      <c r="M99" s="23">
        <f>Temperature!I99</f>
        <v>25</v>
      </c>
      <c r="N99" s="23">
        <f>Temperature!J99</f>
        <v>25</v>
      </c>
      <c r="O99" s="23">
        <f>Temperature!K99</f>
        <v>25</v>
      </c>
      <c r="P99" s="23">
        <f>Temperature!L99</f>
        <v>24</v>
      </c>
      <c r="Q99" s="23">
        <f>Temperature!M99</f>
        <v>21</v>
      </c>
      <c r="R99" s="23">
        <f>Temperature!N99</f>
        <v>21</v>
      </c>
      <c r="S99" s="23" t="str">
        <f>Temperature!O99</f>
        <v/>
      </c>
      <c r="T99" s="23" t="str">
        <f>Temperature!P99</f>
        <v/>
      </c>
      <c r="U99" s="23" t="str">
        <f>Temperature!Q99</f>
        <v/>
      </c>
      <c r="V99" t="str">
        <f>'E. coli'!S99</f>
        <v>Poor</v>
      </c>
      <c r="W99" s="2">
        <f>'E. coli'!B99</f>
        <v>377.94148270676033</v>
      </c>
      <c r="X99" s="23">
        <f>'E. coli'!C99</f>
        <v>727</v>
      </c>
      <c r="Y99" s="23">
        <f>'E. coli'!D99</f>
        <v>272.3</v>
      </c>
      <c r="Z99" s="23">
        <f>'E. coli'!E99</f>
        <v>2500</v>
      </c>
      <c r="AA99" s="23">
        <f>'E. coli'!F99</f>
        <v>435.2</v>
      </c>
      <c r="AB99" s="23">
        <f>'E. coli'!G99</f>
        <v>2419.6</v>
      </c>
      <c r="AC99" s="23">
        <f>'E. coli'!H99</f>
        <v>184.2</v>
      </c>
      <c r="AD99" s="23">
        <f>'E. coli'!I99</f>
        <v>150</v>
      </c>
      <c r="AE99" s="23">
        <f>'E. coli'!J99</f>
        <v>316.89999999999998</v>
      </c>
      <c r="AF99" s="23">
        <f>'E. coli'!K99</f>
        <v>95.9</v>
      </c>
      <c r="AG99" s="23">
        <f>'E. coli'!L99</f>
        <v>125.4</v>
      </c>
      <c r="AH99" s="23">
        <f>'E. coli'!M99</f>
        <v>686.7</v>
      </c>
      <c r="AI99" s="23">
        <f>'E. coli'!N99</f>
        <v>225.4</v>
      </c>
      <c r="AJ99" s="23" t="str">
        <f>'E. coli'!O99</f>
        <v/>
      </c>
      <c r="AK99" s="23" t="str">
        <f>'E. coli'!P99</f>
        <v/>
      </c>
      <c r="AL99" s="23" t="str">
        <f>'E. coli'!Q99</f>
        <v/>
      </c>
      <c r="AM99" t="str">
        <f>Turbidity!T99</f>
        <v>Excellent</v>
      </c>
      <c r="AN99" s="2">
        <f>Turbidity!B99</f>
        <v>4.7441666666666666</v>
      </c>
      <c r="AO99" s="23">
        <f>Turbidity!C99</f>
        <v>3.57</v>
      </c>
      <c r="AP99" s="23">
        <f>Turbidity!D99</f>
        <v>2.89</v>
      </c>
      <c r="AQ99" s="23">
        <f>Turbidity!E99</f>
        <v>7.49</v>
      </c>
      <c r="AR99" s="23">
        <f>Turbidity!F99</f>
        <v>2.8</v>
      </c>
      <c r="AS99" s="23">
        <f>Turbidity!G99</f>
        <v>4</v>
      </c>
      <c r="AT99" s="23">
        <f>Turbidity!H99</f>
        <v>5.4</v>
      </c>
      <c r="AU99" s="23">
        <f>Turbidity!I99</f>
        <v>4.97</v>
      </c>
      <c r="AV99" s="23">
        <f>Turbidity!J99</f>
        <v>4.08</v>
      </c>
      <c r="AW99" s="23">
        <f>Turbidity!K99</f>
        <v>3.95</v>
      </c>
      <c r="AX99" s="23">
        <f>Turbidity!L99</f>
        <v>4.67</v>
      </c>
      <c r="AY99" s="23">
        <f>Turbidity!M99</f>
        <v>6.4</v>
      </c>
      <c r="AZ99" s="23">
        <f>Turbidity!N99</f>
        <v>6.71</v>
      </c>
      <c r="BA99" s="23" t="str">
        <f>Turbidity!O99</f>
        <v/>
      </c>
      <c r="BB99" s="23" t="str">
        <f>Turbidity!P99</f>
        <v/>
      </c>
      <c r="BC99" s="23" t="str">
        <f>Turbidity!Q99</f>
        <v/>
      </c>
      <c r="BD99" t="str">
        <f>Chloride!T99</f>
        <v>Good</v>
      </c>
      <c r="BE99" s="2">
        <f>Chloride!B99</f>
        <v>172.20556666666667</v>
      </c>
      <c r="BF99" s="23">
        <f>Chloride!C99</f>
        <v>158.85249999999999</v>
      </c>
      <c r="BG99" s="23">
        <f>Chloride!D99</f>
        <v>154.62950000000001</v>
      </c>
      <c r="BH99" s="23">
        <f>Chloride!E99</f>
        <v>115.6236</v>
      </c>
      <c r="BI99" s="23">
        <f>Chloride!F99</f>
        <v>173.9392</v>
      </c>
      <c r="BJ99" s="23">
        <f>Chloride!G99</f>
        <v>167.77709999999999</v>
      </c>
      <c r="BK99" s="23">
        <f>Chloride!H99</f>
        <v>176.13239999999999</v>
      </c>
      <c r="BL99" s="23">
        <f>Chloride!I99</f>
        <v>221.29499999999999</v>
      </c>
      <c r="BM99" s="23">
        <f>Chloride!J99</f>
        <v>173.14920000000001</v>
      </c>
      <c r="BN99" s="23">
        <f>Chloride!K99</f>
        <v>197.92429999999999</v>
      </c>
      <c r="BO99" s="23">
        <f>Chloride!L99</f>
        <v>169.5564</v>
      </c>
      <c r="BP99" s="23">
        <f>Chloride!M99</f>
        <v>153.1609</v>
      </c>
      <c r="BQ99" s="23">
        <f>Chloride!N99</f>
        <v>204.42670000000001</v>
      </c>
      <c r="BR99" s="23" t="str">
        <f>Chloride!O99</f>
        <v/>
      </c>
      <c r="BS99" s="23" t="str">
        <f>Chloride!P99</f>
        <v/>
      </c>
      <c r="BT99" s="23" t="str">
        <f>Chloride!Q99</f>
        <v/>
      </c>
      <c r="BU99" t="str">
        <f>Phosphate!T99</f>
        <v>Fair</v>
      </c>
      <c r="BV99" s="2">
        <f>Phosphate!B99</f>
        <v>0.10696000000000001</v>
      </c>
      <c r="BW99" s="23">
        <f>Phosphate!C99</f>
        <v>9.7350000000000006E-2</v>
      </c>
      <c r="BX99" s="23">
        <f>Phosphate!D99</f>
        <v>2.8680000000000001E-2</v>
      </c>
      <c r="BY99" s="23">
        <f>Phosphate!E99</f>
        <v>3.1210000000000002E-2</v>
      </c>
      <c r="BZ99" s="23">
        <f>Phosphate!F99</f>
        <v>1.391E-2</v>
      </c>
      <c r="CA99" s="23">
        <f>Phosphate!G99</f>
        <v>0.80832000000000004</v>
      </c>
      <c r="CB99" s="23">
        <f>Phosphate!H99</f>
        <v>8.1170000000000006E-2</v>
      </c>
      <c r="CC99" s="23">
        <f>Phosphate!I99</f>
        <v>5.1529999999999999E-2</v>
      </c>
      <c r="CD99" s="23">
        <f>Phosphate!J99</f>
        <v>5.987E-2</v>
      </c>
      <c r="CE99" s="23">
        <f>Phosphate!K99</f>
        <v>1.8749999999999999E-2</v>
      </c>
      <c r="CF99" s="23">
        <f>Phosphate!L99</f>
        <v>2.792E-2</v>
      </c>
      <c r="CG99" s="23">
        <f>Phosphate!M99</f>
        <v>2.7189999999999999E-2</v>
      </c>
      <c r="CH99" s="23">
        <f>Phosphate!N99</f>
        <v>3.7620000000000001E-2</v>
      </c>
      <c r="CI99" s="23" t="str">
        <f>Phosphate!O99</f>
        <v/>
      </c>
      <c r="CJ99" s="23" t="str">
        <f>Phosphate!P99</f>
        <v/>
      </c>
      <c r="CK99" s="23" t="str">
        <f>Phosphate!Q99</f>
        <v/>
      </c>
      <c r="CL99" t="str">
        <f>Nitrate!T99</f>
        <v>Excellent</v>
      </c>
      <c r="CM99" s="2">
        <f>Nitrate!B99</f>
        <v>0.17250119583333334</v>
      </c>
      <c r="CN99" s="23">
        <f>Nitrate!C99</f>
        <v>0.41410539999999996</v>
      </c>
      <c r="CO99" s="23">
        <f>Nitrate!D99</f>
        <v>0.42834850000000002</v>
      </c>
      <c r="CP99" s="23">
        <f>Nitrate!E99</f>
        <v>0.26500610000000002</v>
      </c>
      <c r="CQ99" s="23">
        <f>Nitrate!F99</f>
        <v>9.3634759999999997E-2</v>
      </c>
      <c r="CR99" s="23">
        <f>Nitrate!G99</f>
        <v>0.20808289999999999</v>
      </c>
      <c r="CS99" s="23">
        <f>Nitrate!H99</f>
        <v>0.15030744999999998</v>
      </c>
      <c r="CT99" s="23">
        <f>Nitrate!I99</f>
        <v>8.5507890000000003E-2</v>
      </c>
      <c r="CU99" s="23">
        <f>Nitrate!J99</f>
        <v>8.5454840000000004E-2</v>
      </c>
      <c r="CV99" s="23">
        <f>Nitrate!K99</f>
        <v>1.40342E-2</v>
      </c>
      <c r="CW99" s="23">
        <f>Nitrate!L99</f>
        <v>0.15177299999999999</v>
      </c>
      <c r="CX99" s="23">
        <f>Nitrate!M99</f>
        <v>0.12951789999999999</v>
      </c>
      <c r="CY99" s="23">
        <f>Nitrate!N99</f>
        <v>4.4241410000000002E-2</v>
      </c>
      <c r="CZ99" s="23" t="str">
        <f>Nitrate!O99</f>
        <v/>
      </c>
      <c r="DA99" s="23" t="str">
        <f>Nitrate!P99</f>
        <v/>
      </c>
      <c r="DB99" s="23" t="str">
        <f>Nitrate!Q99</f>
        <v/>
      </c>
      <c r="DC99" s="2" t="str">
        <f>Phycocyanin!R99</f>
        <v/>
      </c>
      <c r="DD99" s="27" t="str">
        <f>Phycocyanin!$B99</f>
        <v/>
      </c>
      <c r="DE99" s="23" t="str">
        <f>Phycocyanin!C99</f>
        <v/>
      </c>
      <c r="DF99" s="23" t="str">
        <f>Phycocyanin!D99</f>
        <v/>
      </c>
      <c r="DG99" s="23" t="str">
        <f>Phycocyanin!E99</f>
        <v/>
      </c>
      <c r="DH99" s="23" t="str">
        <f>Phycocyanin!F99</f>
        <v/>
      </c>
      <c r="DI99" s="23" t="str">
        <f>Phycocyanin!G99</f>
        <v/>
      </c>
      <c r="DJ99" s="23" t="str">
        <f>Phycocyanin!H99</f>
        <v/>
      </c>
      <c r="DK99" s="23" t="str">
        <f>Phycocyanin!I99</f>
        <v/>
      </c>
      <c r="DL99" s="23" t="str">
        <f>Phycocyanin!J99</f>
        <v/>
      </c>
      <c r="DM99" s="23" t="str">
        <f>Phycocyanin!K99</f>
        <v/>
      </c>
      <c r="DN99" s="23" t="str">
        <f>Phycocyanin!L99</f>
        <v/>
      </c>
      <c r="DO99" s="23" t="str">
        <f>Phycocyanin!M99</f>
        <v/>
      </c>
      <c r="DP99" s="23" t="str">
        <f>Phycocyanin!N99</f>
        <v/>
      </c>
      <c r="DQ99" s="23" t="str">
        <f>Phycocyanin!O99</f>
        <v/>
      </c>
      <c r="DR99" s="23" t="str">
        <f>Phycocyanin!P99</f>
        <v/>
      </c>
      <c r="DS99" s="23" t="str">
        <f>Phycocyanin!Q99</f>
        <v/>
      </c>
      <c r="DT99" s="19" t="str">
        <f>TRIM(_xlfn.XLOOKUP(A99, '[1]Site_GPS-Coordinates'!$A:$A, '[1]Site_GPS-Coordinates'!$B:$B))</f>
        <v>40.41237245</v>
      </c>
      <c r="DU99" t="str">
        <f>TRIM(_xlfn.XLOOKUP(A99, '[1]Site_GPS-Coordinates'!$A:$A, '[1]Site_GPS-Coordinates'!$C:$C))</f>
        <v>-74.69811557</v>
      </c>
    </row>
    <row r="100" spans="1:125">
      <c r="A100" s="4" t="s">
        <v>103</v>
      </c>
      <c r="B100" t="s">
        <v>321</v>
      </c>
      <c r="C100" s="27" t="str" cm="1">
        <f t="array" ref="C100">IFERROR(MAX(_xlfn._xlws.FILTER([1]SURVEY123!$J:$J,[1]SURVEY123!$L:$L=A100)),"NA")</f>
        <v>NA</v>
      </c>
      <c r="D100">
        <f t="shared" si="2"/>
        <v>0</v>
      </c>
      <c r="E100" t="str">
        <f>Temperature!T100</f>
        <v>NA</v>
      </c>
      <c r="F100" t="str">
        <f>Temperature!B100</f>
        <v/>
      </c>
      <c r="G100" s="23" t="str">
        <f>Temperature!C100</f>
        <v/>
      </c>
      <c r="H100" s="23" t="str">
        <f>Temperature!D100</f>
        <v/>
      </c>
      <c r="I100" s="23" t="str">
        <f>Temperature!E100</f>
        <v/>
      </c>
      <c r="J100" s="23" t="str">
        <f>Temperature!F100</f>
        <v/>
      </c>
      <c r="K100" s="23" t="str">
        <f>Temperature!G100</f>
        <v/>
      </c>
      <c r="L100" s="23" t="str">
        <f>Temperature!H100</f>
        <v/>
      </c>
      <c r="M100" s="23" t="str">
        <f>Temperature!I100</f>
        <v/>
      </c>
      <c r="N100" s="23" t="str">
        <f>Temperature!J100</f>
        <v/>
      </c>
      <c r="O100" s="23" t="str">
        <f>Temperature!K100</f>
        <v/>
      </c>
      <c r="P100" s="23" t="str">
        <f>Temperature!L100</f>
        <v/>
      </c>
      <c r="Q100" s="23" t="str">
        <f>Temperature!M100</f>
        <v/>
      </c>
      <c r="R100" s="23" t="str">
        <f>Temperature!N100</f>
        <v/>
      </c>
      <c r="S100" s="23" t="str">
        <f>Temperature!O100</f>
        <v/>
      </c>
      <c r="T100" s="23" t="str">
        <f>Temperature!P100</f>
        <v/>
      </c>
      <c r="U100" s="23" t="str">
        <f>Temperature!Q100</f>
        <v/>
      </c>
      <c r="V100" t="str">
        <f>'E. coli'!S100</f>
        <v>NA</v>
      </c>
      <c r="W100" s="2" t="str">
        <f>'E. coli'!B100</f>
        <v/>
      </c>
      <c r="X100" s="23" t="str">
        <f>'E. coli'!C100</f>
        <v/>
      </c>
      <c r="Y100" s="23" t="str">
        <f>'E. coli'!D100</f>
        <v/>
      </c>
      <c r="Z100" s="23" t="str">
        <f>'E. coli'!E100</f>
        <v/>
      </c>
      <c r="AA100" s="23" t="str">
        <f>'E. coli'!F100</f>
        <v/>
      </c>
      <c r="AB100" s="23" t="str">
        <f>'E. coli'!G100</f>
        <v/>
      </c>
      <c r="AC100" s="23" t="str">
        <f>'E. coli'!H100</f>
        <v/>
      </c>
      <c r="AD100" s="23" t="str">
        <f>'E. coli'!I100</f>
        <v/>
      </c>
      <c r="AE100" s="23" t="str">
        <f>'E. coli'!J100</f>
        <v/>
      </c>
      <c r="AF100" s="23" t="str">
        <f>'E. coli'!K100</f>
        <v/>
      </c>
      <c r="AG100" s="23" t="str">
        <f>'E. coli'!L100</f>
        <v/>
      </c>
      <c r="AH100" s="23" t="str">
        <f>'E. coli'!M100</f>
        <v/>
      </c>
      <c r="AI100" s="23" t="str">
        <f>'E. coli'!N100</f>
        <v/>
      </c>
      <c r="AJ100" s="23" t="str">
        <f>'E. coli'!O100</f>
        <v/>
      </c>
      <c r="AK100" s="23" t="str">
        <f>'E. coli'!P100</f>
        <v/>
      </c>
      <c r="AL100" s="23" t="str">
        <f>'E. coli'!Q100</f>
        <v/>
      </c>
      <c r="AM100" t="str">
        <f>Turbidity!T100</f>
        <v>NA</v>
      </c>
      <c r="AN100" s="2" t="str">
        <f>Turbidity!B100</f>
        <v/>
      </c>
      <c r="AO100" s="23" t="str">
        <f>Turbidity!C100</f>
        <v/>
      </c>
      <c r="AP100" s="23" t="str">
        <f>Turbidity!D100</f>
        <v/>
      </c>
      <c r="AQ100" s="23" t="str">
        <f>Turbidity!E100</f>
        <v/>
      </c>
      <c r="AR100" s="23" t="str">
        <f>Turbidity!F100</f>
        <v/>
      </c>
      <c r="AS100" s="23" t="str">
        <f>Turbidity!G100</f>
        <v/>
      </c>
      <c r="AT100" s="23" t="str">
        <f>Turbidity!H100</f>
        <v/>
      </c>
      <c r="AU100" s="23" t="str">
        <f>Turbidity!I100</f>
        <v/>
      </c>
      <c r="AV100" s="23" t="str">
        <f>Turbidity!J100</f>
        <v/>
      </c>
      <c r="AW100" s="23" t="str">
        <f>Turbidity!K100</f>
        <v/>
      </c>
      <c r="AX100" s="23" t="str">
        <f>Turbidity!L100</f>
        <v/>
      </c>
      <c r="AY100" s="23" t="str">
        <f>Turbidity!M100</f>
        <v/>
      </c>
      <c r="AZ100" s="23" t="str">
        <f>Turbidity!N100</f>
        <v/>
      </c>
      <c r="BA100" s="23" t="str">
        <f>Turbidity!O100</f>
        <v/>
      </c>
      <c r="BB100" s="23" t="str">
        <f>Turbidity!P100</f>
        <v/>
      </c>
      <c r="BC100" s="23" t="str">
        <f>Turbidity!Q100</f>
        <v/>
      </c>
      <c r="BD100" t="str">
        <f>Chloride!T100</f>
        <v>NA</v>
      </c>
      <c r="BE100" s="2" t="str">
        <f>Chloride!B100</f>
        <v/>
      </c>
      <c r="BF100" s="23" t="str">
        <f>Chloride!C100</f>
        <v/>
      </c>
      <c r="BG100" s="23" t="str">
        <f>Chloride!D100</f>
        <v/>
      </c>
      <c r="BH100" s="23" t="str">
        <f>Chloride!E100</f>
        <v/>
      </c>
      <c r="BI100" s="23" t="str">
        <f>Chloride!F100</f>
        <v/>
      </c>
      <c r="BJ100" s="23" t="str">
        <f>Chloride!G100</f>
        <v/>
      </c>
      <c r="BK100" s="23" t="str">
        <f>Chloride!H100</f>
        <v/>
      </c>
      <c r="BL100" s="23" t="str">
        <f>Chloride!I100</f>
        <v/>
      </c>
      <c r="BM100" s="23" t="str">
        <f>Chloride!J100</f>
        <v/>
      </c>
      <c r="BN100" s="23" t="str">
        <f>Chloride!K100</f>
        <v/>
      </c>
      <c r="BO100" s="23" t="str">
        <f>Chloride!L100</f>
        <v/>
      </c>
      <c r="BP100" s="23" t="str">
        <f>Chloride!M100</f>
        <v/>
      </c>
      <c r="BQ100" s="23" t="str">
        <f>Chloride!N100</f>
        <v/>
      </c>
      <c r="BR100" s="23" t="str">
        <f>Chloride!O100</f>
        <v/>
      </c>
      <c r="BS100" s="23" t="str">
        <f>Chloride!P100</f>
        <v/>
      </c>
      <c r="BT100" s="23" t="str">
        <f>Chloride!Q100</f>
        <v/>
      </c>
      <c r="BU100" t="str">
        <f>Phosphate!T100</f>
        <v>NA</v>
      </c>
      <c r="BV100" s="2" t="str">
        <f>Phosphate!B100</f>
        <v/>
      </c>
      <c r="BW100" s="23" t="str">
        <f>Phosphate!C100</f>
        <v/>
      </c>
      <c r="BX100" s="23" t="str">
        <f>Phosphate!D100</f>
        <v/>
      </c>
      <c r="BY100" s="23" t="str">
        <f>Phosphate!E100</f>
        <v/>
      </c>
      <c r="BZ100" s="23" t="str">
        <f>Phosphate!F100</f>
        <v/>
      </c>
      <c r="CA100" s="23" t="str">
        <f>Phosphate!G100</f>
        <v/>
      </c>
      <c r="CB100" s="23" t="str">
        <f>Phosphate!H100</f>
        <v/>
      </c>
      <c r="CC100" s="23" t="str">
        <f>Phosphate!I100</f>
        <v/>
      </c>
      <c r="CD100" s="23" t="str">
        <f>Phosphate!J100</f>
        <v/>
      </c>
      <c r="CE100" s="23" t="str">
        <f>Phosphate!K100</f>
        <v/>
      </c>
      <c r="CF100" s="23" t="str">
        <f>Phosphate!L100</f>
        <v/>
      </c>
      <c r="CG100" s="23" t="str">
        <f>Phosphate!M100</f>
        <v/>
      </c>
      <c r="CH100" s="23" t="str">
        <f>Phosphate!N100</f>
        <v/>
      </c>
      <c r="CI100" s="23" t="str">
        <f>Phosphate!O100</f>
        <v/>
      </c>
      <c r="CJ100" s="23" t="str">
        <f>Phosphate!P100</f>
        <v/>
      </c>
      <c r="CK100" s="23" t="str">
        <f>Phosphate!Q100</f>
        <v/>
      </c>
      <c r="CL100" t="str">
        <f>Nitrate!T100</f>
        <v>NA</v>
      </c>
      <c r="CM100" s="2" t="str">
        <f>Nitrate!B100</f>
        <v/>
      </c>
      <c r="CN100" s="23" t="str">
        <f>Nitrate!C100</f>
        <v/>
      </c>
      <c r="CO100" s="23" t="str">
        <f>Nitrate!D100</f>
        <v/>
      </c>
      <c r="CP100" s="23" t="str">
        <f>Nitrate!E100</f>
        <v/>
      </c>
      <c r="CQ100" s="23" t="str">
        <f>Nitrate!F100</f>
        <v/>
      </c>
      <c r="CR100" s="23" t="str">
        <f>Nitrate!G100</f>
        <v/>
      </c>
      <c r="CS100" s="23" t="str">
        <f>Nitrate!H100</f>
        <v/>
      </c>
      <c r="CT100" s="23" t="str">
        <f>Nitrate!I100</f>
        <v/>
      </c>
      <c r="CU100" s="23" t="str">
        <f>Nitrate!J100</f>
        <v/>
      </c>
      <c r="CV100" s="23" t="str">
        <f>Nitrate!K100</f>
        <v/>
      </c>
      <c r="CW100" s="23" t="str">
        <f>Nitrate!L100</f>
        <v/>
      </c>
      <c r="CX100" s="23" t="str">
        <f>Nitrate!M100</f>
        <v/>
      </c>
      <c r="CY100" s="23" t="str">
        <f>Nitrate!N100</f>
        <v/>
      </c>
      <c r="CZ100" s="23" t="str">
        <f>Nitrate!O100</f>
        <v/>
      </c>
      <c r="DA100" s="23" t="str">
        <f>Nitrate!P100</f>
        <v/>
      </c>
      <c r="DB100" s="23" t="str">
        <f>Nitrate!Q100</f>
        <v/>
      </c>
      <c r="DC100" s="2" t="str">
        <f>Phycocyanin!R100</f>
        <v/>
      </c>
      <c r="DD100" s="27" t="str">
        <f>Phycocyanin!$B100</f>
        <v/>
      </c>
      <c r="DE100" s="23" t="str">
        <f>Phycocyanin!C100</f>
        <v/>
      </c>
      <c r="DF100" s="23" t="str">
        <f>Phycocyanin!D100</f>
        <v/>
      </c>
      <c r="DG100" s="23" t="str">
        <f>Phycocyanin!E100</f>
        <v/>
      </c>
      <c r="DH100" s="23" t="str">
        <f>Phycocyanin!F100</f>
        <v/>
      </c>
      <c r="DI100" s="23" t="str">
        <f>Phycocyanin!G100</f>
        <v/>
      </c>
      <c r="DJ100" s="23" t="str">
        <f>Phycocyanin!H100</f>
        <v/>
      </c>
      <c r="DK100" s="23" t="str">
        <f>Phycocyanin!I100</f>
        <v/>
      </c>
      <c r="DL100" s="23" t="str">
        <f>Phycocyanin!J100</f>
        <v/>
      </c>
      <c r="DM100" s="23" t="str">
        <f>Phycocyanin!K100</f>
        <v/>
      </c>
      <c r="DN100" s="23" t="str">
        <f>Phycocyanin!L100</f>
        <v/>
      </c>
      <c r="DO100" s="23" t="str">
        <f>Phycocyanin!M100</f>
        <v/>
      </c>
      <c r="DP100" s="23" t="str">
        <f>Phycocyanin!N100</f>
        <v/>
      </c>
      <c r="DQ100" s="23" t="str">
        <f>Phycocyanin!O100</f>
        <v/>
      </c>
      <c r="DR100" s="23" t="str">
        <f>Phycocyanin!P100</f>
        <v/>
      </c>
      <c r="DS100" s="23" t="str">
        <f>Phycocyanin!Q100</f>
        <v/>
      </c>
      <c r="DT100" s="19" t="str">
        <f>TRIM(_xlfn.XLOOKUP(A100, '[1]Site_GPS-Coordinates'!$A:$A, '[1]Site_GPS-Coordinates'!$B:$B))</f>
        <v>40.456507</v>
      </c>
      <c r="DU100" t="str">
        <f>TRIM(_xlfn.XLOOKUP(A100, '[1]Site_GPS-Coordinates'!$A:$A, '[1]Site_GPS-Coordinates'!$C:$C))</f>
        <v>-74.585697</v>
      </c>
    </row>
    <row r="101" spans="1:125">
      <c r="A101" s="3" t="s">
        <v>104</v>
      </c>
      <c r="B101" t="s">
        <v>322</v>
      </c>
      <c r="C101" s="27" t="str" cm="1">
        <f t="array" ref="C101">IFERROR(MAX(_xlfn._xlws.FILTER([1]SURVEY123!$J:$J,[1]SURVEY123!$L:$L=A101)),"NA")</f>
        <v>NA</v>
      </c>
      <c r="D101">
        <f t="shared" si="2"/>
        <v>0</v>
      </c>
      <c r="E101" t="str">
        <f>Temperature!T101</f>
        <v>NA</v>
      </c>
      <c r="F101" t="str">
        <f>Temperature!B101</f>
        <v/>
      </c>
      <c r="G101" s="23" t="str">
        <f>Temperature!C101</f>
        <v/>
      </c>
      <c r="H101" s="23" t="str">
        <f>Temperature!D101</f>
        <v/>
      </c>
      <c r="I101" s="23" t="str">
        <f>Temperature!E101</f>
        <v/>
      </c>
      <c r="J101" s="23" t="str">
        <f>Temperature!F101</f>
        <v/>
      </c>
      <c r="K101" s="23" t="str">
        <f>Temperature!G101</f>
        <v/>
      </c>
      <c r="L101" s="23" t="str">
        <f>Temperature!H101</f>
        <v/>
      </c>
      <c r="M101" s="23" t="str">
        <f>Temperature!I101</f>
        <v/>
      </c>
      <c r="N101" s="23" t="str">
        <f>Temperature!J101</f>
        <v/>
      </c>
      <c r="O101" s="23" t="str">
        <f>Temperature!K101</f>
        <v/>
      </c>
      <c r="P101" s="23" t="str">
        <f>Temperature!L101</f>
        <v/>
      </c>
      <c r="Q101" s="23" t="str">
        <f>Temperature!M101</f>
        <v/>
      </c>
      <c r="R101" s="23" t="str">
        <f>Temperature!N101</f>
        <v/>
      </c>
      <c r="S101" s="23" t="str">
        <f>Temperature!O101</f>
        <v/>
      </c>
      <c r="T101" s="23" t="str">
        <f>Temperature!P101</f>
        <v/>
      </c>
      <c r="U101" s="23" t="str">
        <f>Temperature!Q101</f>
        <v/>
      </c>
      <c r="V101" t="str">
        <f>'E. coli'!S101</f>
        <v>NA</v>
      </c>
      <c r="W101" s="2" t="str">
        <f>'E. coli'!B101</f>
        <v/>
      </c>
      <c r="X101" s="23" t="str">
        <f>'E. coli'!C101</f>
        <v/>
      </c>
      <c r="Y101" s="23" t="str">
        <f>'E. coli'!D101</f>
        <v/>
      </c>
      <c r="Z101" s="23" t="str">
        <f>'E. coli'!E101</f>
        <v/>
      </c>
      <c r="AA101" s="23" t="str">
        <f>'E. coli'!F101</f>
        <v/>
      </c>
      <c r="AB101" s="23" t="str">
        <f>'E. coli'!G101</f>
        <v/>
      </c>
      <c r="AC101" s="23" t="str">
        <f>'E. coli'!H101</f>
        <v/>
      </c>
      <c r="AD101" s="23" t="str">
        <f>'E. coli'!I101</f>
        <v/>
      </c>
      <c r="AE101" s="23" t="str">
        <f>'E. coli'!J101</f>
        <v/>
      </c>
      <c r="AF101" s="23" t="str">
        <f>'E. coli'!K101</f>
        <v/>
      </c>
      <c r="AG101" s="23" t="str">
        <f>'E. coli'!L101</f>
        <v/>
      </c>
      <c r="AH101" s="23" t="str">
        <f>'E. coli'!M101</f>
        <v/>
      </c>
      <c r="AI101" s="23" t="str">
        <f>'E. coli'!N101</f>
        <v/>
      </c>
      <c r="AJ101" s="23" t="str">
        <f>'E. coli'!O101</f>
        <v/>
      </c>
      <c r="AK101" s="23" t="str">
        <f>'E. coli'!P101</f>
        <v/>
      </c>
      <c r="AL101" s="23" t="str">
        <f>'E. coli'!Q101</f>
        <v/>
      </c>
      <c r="AM101" t="str">
        <f>Turbidity!T101</f>
        <v>NA</v>
      </c>
      <c r="AN101" s="2" t="str">
        <f>Turbidity!B101</f>
        <v/>
      </c>
      <c r="AO101" s="23" t="str">
        <f>Turbidity!C101</f>
        <v/>
      </c>
      <c r="AP101" s="23" t="str">
        <f>Turbidity!D101</f>
        <v/>
      </c>
      <c r="AQ101" s="23" t="str">
        <f>Turbidity!E101</f>
        <v/>
      </c>
      <c r="AR101" s="23" t="str">
        <f>Turbidity!F101</f>
        <v/>
      </c>
      <c r="AS101" s="23" t="str">
        <f>Turbidity!G101</f>
        <v/>
      </c>
      <c r="AT101" s="23" t="str">
        <f>Turbidity!H101</f>
        <v/>
      </c>
      <c r="AU101" s="23" t="str">
        <f>Turbidity!I101</f>
        <v/>
      </c>
      <c r="AV101" s="23" t="str">
        <f>Turbidity!J101</f>
        <v/>
      </c>
      <c r="AW101" s="23" t="str">
        <f>Turbidity!K101</f>
        <v/>
      </c>
      <c r="AX101" s="23" t="str">
        <f>Turbidity!L101</f>
        <v/>
      </c>
      <c r="AY101" s="23" t="str">
        <f>Turbidity!M101</f>
        <v/>
      </c>
      <c r="AZ101" s="23" t="str">
        <f>Turbidity!N101</f>
        <v/>
      </c>
      <c r="BA101" s="23" t="str">
        <f>Turbidity!O101</f>
        <v/>
      </c>
      <c r="BB101" s="23" t="str">
        <f>Turbidity!P101</f>
        <v/>
      </c>
      <c r="BC101" s="23" t="str">
        <f>Turbidity!Q101</f>
        <v/>
      </c>
      <c r="BD101" t="str">
        <f>Chloride!T101</f>
        <v>NA</v>
      </c>
      <c r="BE101" s="2" t="str">
        <f>Chloride!B101</f>
        <v/>
      </c>
      <c r="BF101" s="23" t="str">
        <f>Chloride!C101</f>
        <v/>
      </c>
      <c r="BG101" s="23" t="str">
        <f>Chloride!D101</f>
        <v/>
      </c>
      <c r="BH101" s="23" t="str">
        <f>Chloride!E101</f>
        <v/>
      </c>
      <c r="BI101" s="23" t="str">
        <f>Chloride!F101</f>
        <v/>
      </c>
      <c r="BJ101" s="23" t="str">
        <f>Chloride!G101</f>
        <v/>
      </c>
      <c r="BK101" s="23" t="str">
        <f>Chloride!H101</f>
        <v/>
      </c>
      <c r="BL101" s="23" t="str">
        <f>Chloride!I101</f>
        <v/>
      </c>
      <c r="BM101" s="23" t="str">
        <f>Chloride!J101</f>
        <v/>
      </c>
      <c r="BN101" s="23" t="str">
        <f>Chloride!K101</f>
        <v/>
      </c>
      <c r="BO101" s="23" t="str">
        <f>Chloride!L101</f>
        <v/>
      </c>
      <c r="BP101" s="23" t="str">
        <f>Chloride!M101</f>
        <v/>
      </c>
      <c r="BQ101" s="23" t="str">
        <f>Chloride!N101</f>
        <v/>
      </c>
      <c r="BR101" s="23" t="str">
        <f>Chloride!O101</f>
        <v/>
      </c>
      <c r="BS101" s="23" t="str">
        <f>Chloride!P101</f>
        <v/>
      </c>
      <c r="BT101" s="23" t="str">
        <f>Chloride!Q101</f>
        <v/>
      </c>
      <c r="BU101" t="str">
        <f>Phosphate!T101</f>
        <v>NA</v>
      </c>
      <c r="BV101" s="2" t="str">
        <f>Phosphate!B101</f>
        <v/>
      </c>
      <c r="BW101" s="23" t="str">
        <f>Phosphate!C101</f>
        <v/>
      </c>
      <c r="BX101" s="23" t="str">
        <f>Phosphate!D101</f>
        <v/>
      </c>
      <c r="BY101" s="23" t="str">
        <f>Phosphate!E101</f>
        <v/>
      </c>
      <c r="BZ101" s="23" t="str">
        <f>Phosphate!F101</f>
        <v/>
      </c>
      <c r="CA101" s="23" t="str">
        <f>Phosphate!G101</f>
        <v/>
      </c>
      <c r="CB101" s="23" t="str">
        <f>Phosphate!H101</f>
        <v/>
      </c>
      <c r="CC101" s="23" t="str">
        <f>Phosphate!I101</f>
        <v/>
      </c>
      <c r="CD101" s="23" t="str">
        <f>Phosphate!J101</f>
        <v/>
      </c>
      <c r="CE101" s="23" t="str">
        <f>Phosphate!K101</f>
        <v/>
      </c>
      <c r="CF101" s="23" t="str">
        <f>Phosphate!L101</f>
        <v/>
      </c>
      <c r="CG101" s="23" t="str">
        <f>Phosphate!M101</f>
        <v/>
      </c>
      <c r="CH101" s="23" t="str">
        <f>Phosphate!N101</f>
        <v/>
      </c>
      <c r="CI101" s="23" t="str">
        <f>Phosphate!O101</f>
        <v/>
      </c>
      <c r="CJ101" s="23" t="str">
        <f>Phosphate!P101</f>
        <v/>
      </c>
      <c r="CK101" s="23" t="str">
        <f>Phosphate!Q101</f>
        <v/>
      </c>
      <c r="CL101" t="str">
        <f>Nitrate!T101</f>
        <v>NA</v>
      </c>
      <c r="CM101" s="2" t="str">
        <f>Nitrate!B101</f>
        <v/>
      </c>
      <c r="CN101" s="23" t="str">
        <f>Nitrate!C101</f>
        <v/>
      </c>
      <c r="CO101" s="23" t="str">
        <f>Nitrate!D101</f>
        <v/>
      </c>
      <c r="CP101" s="23" t="str">
        <f>Nitrate!E101</f>
        <v/>
      </c>
      <c r="CQ101" s="23" t="str">
        <f>Nitrate!F101</f>
        <v/>
      </c>
      <c r="CR101" s="23" t="str">
        <f>Nitrate!G101</f>
        <v/>
      </c>
      <c r="CS101" s="23" t="str">
        <f>Nitrate!H101</f>
        <v/>
      </c>
      <c r="CT101" s="23" t="str">
        <f>Nitrate!I101</f>
        <v/>
      </c>
      <c r="CU101" s="23" t="str">
        <f>Nitrate!J101</f>
        <v/>
      </c>
      <c r="CV101" s="23" t="str">
        <f>Nitrate!K101</f>
        <v/>
      </c>
      <c r="CW101" s="23" t="str">
        <f>Nitrate!L101</f>
        <v/>
      </c>
      <c r="CX101" s="23" t="str">
        <f>Nitrate!M101</f>
        <v/>
      </c>
      <c r="CY101" s="23" t="str">
        <f>Nitrate!N101</f>
        <v/>
      </c>
      <c r="CZ101" s="23" t="str">
        <f>Nitrate!O101</f>
        <v/>
      </c>
      <c r="DA101" s="23" t="str">
        <f>Nitrate!P101</f>
        <v/>
      </c>
      <c r="DB101" s="23" t="str">
        <f>Nitrate!Q101</f>
        <v/>
      </c>
      <c r="DC101" s="2" t="str">
        <f>Phycocyanin!R101</f>
        <v/>
      </c>
      <c r="DD101" s="27">
        <f>Phycocyanin!$B101</f>
        <v>45875</v>
      </c>
      <c r="DE101" s="23" t="str">
        <f>Phycocyanin!C101</f>
        <v/>
      </c>
      <c r="DF101" s="23" t="str">
        <f>Phycocyanin!D101</f>
        <v/>
      </c>
      <c r="DG101" s="23" t="str">
        <f>Phycocyanin!E101</f>
        <v/>
      </c>
      <c r="DH101" s="23">
        <f>Phycocyanin!F101</f>
        <v>199</v>
      </c>
      <c r="DI101" s="23">
        <f>Phycocyanin!G101</f>
        <v>3</v>
      </c>
      <c r="DJ101" s="23" t="str">
        <f>Phycocyanin!H101</f>
        <v/>
      </c>
      <c r="DK101" s="23">
        <f>Phycocyanin!I101</f>
        <v>152</v>
      </c>
      <c r="DL101" s="23">
        <f>Phycocyanin!J101</f>
        <v>87</v>
      </c>
      <c r="DM101" s="23">
        <f>Phycocyanin!K101</f>
        <v>181</v>
      </c>
      <c r="DN101" s="23">
        <f>Phycocyanin!L101</f>
        <v>57</v>
      </c>
      <c r="DO101" s="23">
        <f>Phycocyanin!M101</f>
        <v>28</v>
      </c>
      <c r="DP101" s="23">
        <f>Phycocyanin!N101</f>
        <v>6</v>
      </c>
      <c r="DQ101" s="23" t="str">
        <f>Phycocyanin!O101</f>
        <v/>
      </c>
      <c r="DR101" s="23" t="str">
        <f>Phycocyanin!P101</f>
        <v/>
      </c>
      <c r="DS101" s="23" t="str">
        <f>Phycocyanin!Q101</f>
        <v/>
      </c>
      <c r="DT101" s="19" t="str">
        <f>TRIM(_xlfn.XLOOKUP(A101, '[1]Site_GPS-Coordinates'!$A:$A, '[1]Site_GPS-Coordinates'!$B:$B))</f>
        <v>40.360509</v>
      </c>
      <c r="DU101" t="str">
        <f>TRIM(_xlfn.XLOOKUP(A101, '[1]Site_GPS-Coordinates'!$A:$A, '[1]Site_GPS-Coordinates'!$C:$C))</f>
        <v>-74.76672</v>
      </c>
    </row>
    <row r="102" spans="1:125">
      <c r="A102" s="3" t="s">
        <v>105</v>
      </c>
      <c r="B102" t="s">
        <v>322</v>
      </c>
      <c r="C102" s="27" cm="1">
        <f t="array" ref="C102">IFERROR(MAX(_xlfn._xlws.FILTER([1]SURVEY123!$J:$J,[1]SURVEY123!$L:$L=A102)),"NA")</f>
        <v>45872.666666666664</v>
      </c>
      <c r="D102">
        <f t="shared" si="2"/>
        <v>8</v>
      </c>
      <c r="E102" t="str">
        <f>Temperature!T102</f>
        <v>Good</v>
      </c>
      <c r="F102">
        <f>Temperature!B102</f>
        <v>24.498749999999998</v>
      </c>
      <c r="G102" s="23" t="str">
        <f>Temperature!C102</f>
        <v/>
      </c>
      <c r="H102" s="23" t="str">
        <f>Temperature!D102</f>
        <v/>
      </c>
      <c r="I102" s="23" t="str">
        <f>Temperature!E102</f>
        <v/>
      </c>
      <c r="J102" s="23">
        <f>Temperature!F102</f>
        <v>21.39</v>
      </c>
      <c r="K102" s="23">
        <f>Temperature!G102</f>
        <v>19.11</v>
      </c>
      <c r="L102" s="23">
        <f>Temperature!H102</f>
        <v>25.83</v>
      </c>
      <c r="M102" s="23">
        <f>Temperature!I102</f>
        <v>23.39</v>
      </c>
      <c r="N102" s="23" t="str">
        <f>Temperature!J102</f>
        <v/>
      </c>
      <c r="O102" s="23">
        <f>Temperature!K102</f>
        <v>28.36</v>
      </c>
      <c r="P102" s="23">
        <f>Temperature!L102</f>
        <v>26.59</v>
      </c>
      <c r="Q102" s="23">
        <f>Temperature!M102</f>
        <v>27.22</v>
      </c>
      <c r="R102" s="23">
        <f>Temperature!N102</f>
        <v>24.1</v>
      </c>
      <c r="S102" s="23" t="str">
        <f>Temperature!O102</f>
        <v/>
      </c>
      <c r="T102" s="23" t="str">
        <f>Temperature!P102</f>
        <v/>
      </c>
      <c r="U102" s="23" t="str">
        <f>Temperature!Q102</f>
        <v/>
      </c>
      <c r="V102" t="str">
        <f>'E. coli'!S102</f>
        <v>Good</v>
      </c>
      <c r="W102" s="2">
        <f>'E. coli'!B102</f>
        <v>7.2885706612382632</v>
      </c>
      <c r="X102" s="23" t="str">
        <f>'E. coli'!C102</f>
        <v/>
      </c>
      <c r="Y102" s="23" t="str">
        <f>'E. coli'!D102</f>
        <v/>
      </c>
      <c r="Z102" s="23" t="str">
        <f>'E. coli'!E102</f>
        <v/>
      </c>
      <c r="AA102" s="23">
        <f>'E. coli'!F102</f>
        <v>8.5</v>
      </c>
      <c r="AB102" s="23">
        <f>'E. coli'!G102</f>
        <v>2500</v>
      </c>
      <c r="AC102" s="23">
        <f>'E. coli'!H102</f>
        <v>19.899999999999999</v>
      </c>
      <c r="AD102" s="23">
        <f>'E. coli'!I102</f>
        <v>2</v>
      </c>
      <c r="AE102" s="23">
        <f>'E. coli'!J102</f>
        <v>4.0999999999999996</v>
      </c>
      <c r="AF102" s="23">
        <f>'E. coli'!K102</f>
        <v>1</v>
      </c>
      <c r="AG102" s="23">
        <f>'E. coli'!L102</f>
        <v>3.1</v>
      </c>
      <c r="AH102" s="23">
        <f>'E. coli'!M102</f>
        <v>10.8</v>
      </c>
      <c r="AI102" s="23">
        <f>'E. coli'!N102</f>
        <v>0.5</v>
      </c>
      <c r="AJ102" s="23" t="str">
        <f>'E. coli'!O102</f>
        <v/>
      </c>
      <c r="AK102" s="23" t="str">
        <f>'E. coli'!P102</f>
        <v/>
      </c>
      <c r="AL102" s="23" t="str">
        <f>'E. coli'!Q102</f>
        <v/>
      </c>
      <c r="AM102" t="str">
        <f>Turbidity!T102</f>
        <v>Fair</v>
      </c>
      <c r="AN102" s="2">
        <f>Turbidity!B102</f>
        <v>44.406666666666666</v>
      </c>
      <c r="AO102" s="23" t="str">
        <f>Turbidity!C102</f>
        <v/>
      </c>
      <c r="AP102" s="23" t="str">
        <f>Turbidity!D102</f>
        <v/>
      </c>
      <c r="AQ102" s="23" t="str">
        <f>Turbidity!E102</f>
        <v/>
      </c>
      <c r="AR102" s="23">
        <f>Turbidity!F102</f>
        <v>38.200000000000003</v>
      </c>
      <c r="AS102" s="23">
        <f>Turbidity!G102</f>
        <v>34.299999999999997</v>
      </c>
      <c r="AT102" s="23">
        <f>Turbidity!H102</f>
        <v>45.6</v>
      </c>
      <c r="AU102" s="23">
        <f>Turbidity!I102</f>
        <v>181</v>
      </c>
      <c r="AV102" s="23">
        <f>Turbidity!J102</f>
        <v>26.2</v>
      </c>
      <c r="AW102" s="23">
        <f>Turbidity!K102</f>
        <v>30.8</v>
      </c>
      <c r="AX102" s="23">
        <f>Turbidity!L102</f>
        <v>15.9</v>
      </c>
      <c r="AY102" s="23">
        <f>Turbidity!M102</f>
        <v>18.600000000000001</v>
      </c>
      <c r="AZ102" s="23">
        <f>Turbidity!N102</f>
        <v>9.06</v>
      </c>
      <c r="BA102" s="23" t="str">
        <f>Turbidity!O102</f>
        <v/>
      </c>
      <c r="BB102" s="23" t="str">
        <f>Turbidity!P102</f>
        <v/>
      </c>
      <c r="BC102" s="23" t="str">
        <f>Turbidity!Q102</f>
        <v/>
      </c>
      <c r="BD102" t="str">
        <f>Chloride!T102</f>
        <v>Good</v>
      </c>
      <c r="BE102" s="2">
        <f>Chloride!B102</f>
        <v>111.16385749999999</v>
      </c>
      <c r="BF102" s="23" t="str">
        <f>Chloride!C102</f>
        <v/>
      </c>
      <c r="BG102" s="23" t="str">
        <f>Chloride!D102</f>
        <v/>
      </c>
      <c r="BH102" s="23" t="str">
        <f>Chloride!E102</f>
        <v/>
      </c>
      <c r="BI102" s="23" t="str">
        <f>Chloride!F102</f>
        <v/>
      </c>
      <c r="BJ102" s="23">
        <f>Chloride!G102</f>
        <v>83.225589999999997</v>
      </c>
      <c r="BK102" s="23">
        <f>Chloride!H102</f>
        <v>85.17107</v>
      </c>
      <c r="BL102" s="23">
        <f>Chloride!I102</f>
        <v>108.47020000000001</v>
      </c>
      <c r="BM102" s="23">
        <f>Chloride!J102</f>
        <v>117.38039999999999</v>
      </c>
      <c r="BN102" s="23">
        <f>Chloride!K102</f>
        <v>121.4671</v>
      </c>
      <c r="BO102" s="23">
        <f>Chloride!L102</f>
        <v>122.7859</v>
      </c>
      <c r="BP102" s="23">
        <f>Chloride!M102</f>
        <v>125.4378</v>
      </c>
      <c r="BQ102" s="23">
        <f>Chloride!N102</f>
        <v>125.3728</v>
      </c>
      <c r="BR102" s="23" t="str">
        <f>Chloride!O102</f>
        <v/>
      </c>
      <c r="BS102" s="23" t="str">
        <f>Chloride!P102</f>
        <v/>
      </c>
      <c r="BT102" s="23" t="str">
        <f>Chloride!Q102</f>
        <v/>
      </c>
      <c r="BU102" t="str">
        <f>Phosphate!T102</f>
        <v>Good</v>
      </c>
      <c r="BV102" s="2">
        <f>Phosphate!B102</f>
        <v>2.9701999999999996E-2</v>
      </c>
      <c r="BW102" s="23" t="str">
        <f>Phosphate!C102</f>
        <v/>
      </c>
      <c r="BX102" s="23" t="str">
        <f>Phosphate!D102</f>
        <v/>
      </c>
      <c r="BY102" s="23" t="str">
        <f>Phosphate!E102</f>
        <v/>
      </c>
      <c r="BZ102" s="23" t="str">
        <f>Phosphate!F102</f>
        <v/>
      </c>
      <c r="CA102" s="23">
        <f>Phosphate!G102</f>
        <v>8.9599999999999992E-3</v>
      </c>
      <c r="CB102" s="23" t="str">
        <f>Phosphate!H102</f>
        <v>0.0000</v>
      </c>
      <c r="CC102" s="23" t="str">
        <f>Phosphate!I102</f>
        <v>0.0000</v>
      </c>
      <c r="CD102" s="23">
        <f>Phosphate!J102</f>
        <v>4.0410000000000001E-2</v>
      </c>
      <c r="CE102" s="23" t="str">
        <f>Phosphate!K102</f>
        <v>0.0000</v>
      </c>
      <c r="CF102" s="23">
        <f>Phosphate!L102</f>
        <v>1.6299999999999999E-2</v>
      </c>
      <c r="CG102" s="23">
        <f>Phosphate!M102</f>
        <v>7.0190000000000002E-2</v>
      </c>
      <c r="CH102" s="23">
        <f>Phosphate!N102</f>
        <v>1.265E-2</v>
      </c>
      <c r="CI102" s="23" t="str">
        <f>Phosphate!O102</f>
        <v/>
      </c>
      <c r="CJ102" s="23" t="str">
        <f>Phosphate!P102</f>
        <v/>
      </c>
      <c r="CK102" s="23" t="str">
        <f>Phosphate!Q102</f>
        <v/>
      </c>
      <c r="CL102" t="str">
        <f>Nitrate!T102</f>
        <v>Excellent</v>
      </c>
      <c r="CM102" s="2">
        <f>Nitrate!B102</f>
        <v>1.3887844999999999E-2</v>
      </c>
      <c r="CN102" s="23" t="str">
        <f>Nitrate!C102</f>
        <v/>
      </c>
      <c r="CO102" s="23" t="str">
        <f>Nitrate!D102</f>
        <v/>
      </c>
      <c r="CP102" s="23" t="str">
        <f>Nitrate!E102</f>
        <v/>
      </c>
      <c r="CQ102" s="23" t="str">
        <f>Nitrate!F102</f>
        <v/>
      </c>
      <c r="CR102" s="23" t="str">
        <f>Nitrate!G102</f>
        <v>0.0000</v>
      </c>
      <c r="CS102" s="23" t="str">
        <f>Nitrate!H102</f>
        <v>0.0000</v>
      </c>
      <c r="CT102" s="23" t="str">
        <f>Nitrate!I102</f>
        <v>0.0000</v>
      </c>
      <c r="CU102" s="23" t="str">
        <f>Nitrate!J102</f>
        <v>0.0000</v>
      </c>
      <c r="CV102" s="23" t="str">
        <f>Nitrate!K102</f>
        <v>0.0000</v>
      </c>
      <c r="CW102" s="23" t="str">
        <f>Nitrate!L102</f>
        <v>0.0000</v>
      </c>
      <c r="CX102" s="23">
        <f>Nitrate!M102</f>
        <v>2.0518769999999999E-2</v>
      </c>
      <c r="CY102" s="23">
        <f>Nitrate!N102</f>
        <v>7.25692E-3</v>
      </c>
      <c r="CZ102" s="23" t="str">
        <f>Nitrate!O102</f>
        <v/>
      </c>
      <c r="DA102" s="23" t="str">
        <f>Nitrate!P102</f>
        <v/>
      </c>
      <c r="DB102" s="23" t="str">
        <f>Nitrate!Q102</f>
        <v/>
      </c>
      <c r="DC102" s="2" t="str">
        <f>Phycocyanin!R102</f>
        <v>Watch (as of 7/3/25)</v>
      </c>
      <c r="DD102" s="27">
        <f>Phycocyanin!$B102</f>
        <v>45875</v>
      </c>
      <c r="DE102" s="23" t="str">
        <f>Phycocyanin!C102</f>
        <v/>
      </c>
      <c r="DF102" s="23" t="str">
        <f>Phycocyanin!D102</f>
        <v/>
      </c>
      <c r="DG102" s="23" t="str">
        <f>Phycocyanin!E102</f>
        <v/>
      </c>
      <c r="DH102" s="23">
        <f>Phycocyanin!F102</f>
        <v>140</v>
      </c>
      <c r="DI102" s="23">
        <f>Phycocyanin!G102</f>
        <v>108</v>
      </c>
      <c r="DJ102" s="23">
        <f>Phycocyanin!H102</f>
        <v>146</v>
      </c>
      <c r="DK102" s="23">
        <f>Phycocyanin!I102</f>
        <v>199</v>
      </c>
      <c r="DL102" s="23">
        <f>Phycocyanin!J102</f>
        <v>53</v>
      </c>
      <c r="DM102" s="23">
        <f>Phycocyanin!K102</f>
        <v>130</v>
      </c>
      <c r="DN102" s="23">
        <f>Phycocyanin!L102</f>
        <v>58</v>
      </c>
      <c r="DO102" s="23">
        <f>Phycocyanin!M102</f>
        <v>30</v>
      </c>
      <c r="DP102" s="23">
        <f>Phycocyanin!N102</f>
        <v>9</v>
      </c>
      <c r="DQ102" s="23" t="str">
        <f>Phycocyanin!O102</f>
        <v/>
      </c>
      <c r="DR102" s="23" t="str">
        <f>Phycocyanin!P102</f>
        <v/>
      </c>
      <c r="DS102" s="23" t="str">
        <f>Phycocyanin!Q102</f>
        <v/>
      </c>
      <c r="DT102" s="19" t="str">
        <f>TRIM(_xlfn.XLOOKUP(A102, '[1]Site_GPS-Coordinates'!$A:$A, '[1]Site_GPS-Coordinates'!$B:$B))</f>
        <v>40.35836</v>
      </c>
      <c r="DU102" t="str">
        <f>TRIM(_xlfn.XLOOKUP(A102, '[1]Site_GPS-Coordinates'!$A:$A, '[1]Site_GPS-Coordinates'!$C:$C))</f>
        <v>-74.766068</v>
      </c>
    </row>
    <row r="103" spans="1:125">
      <c r="A103" s="3" t="s">
        <v>106</v>
      </c>
      <c r="B103" t="s">
        <v>322</v>
      </c>
      <c r="C103" s="27" t="str" cm="1">
        <f t="array" ref="C103">IFERROR(MAX(_xlfn._xlws.FILTER([1]SURVEY123!$J:$J,[1]SURVEY123!$L:$L=A103)),"NA")</f>
        <v>NA</v>
      </c>
      <c r="D103">
        <f t="shared" si="2"/>
        <v>0</v>
      </c>
      <c r="E103" t="str">
        <f>Temperature!T103</f>
        <v>NA</v>
      </c>
      <c r="F103" t="str">
        <f>Temperature!B103</f>
        <v/>
      </c>
      <c r="G103" s="23" t="str">
        <f>Temperature!C103</f>
        <v/>
      </c>
      <c r="H103" s="23" t="str">
        <f>Temperature!D103</f>
        <v/>
      </c>
      <c r="I103" s="23" t="str">
        <f>Temperature!E103</f>
        <v/>
      </c>
      <c r="J103" s="23" t="str">
        <f>Temperature!F103</f>
        <v/>
      </c>
      <c r="K103" s="23" t="str">
        <f>Temperature!G103</f>
        <v/>
      </c>
      <c r="L103" s="23" t="str">
        <f>Temperature!H103</f>
        <v/>
      </c>
      <c r="M103" s="23" t="str">
        <f>Temperature!I103</f>
        <v/>
      </c>
      <c r="N103" s="23" t="str">
        <f>Temperature!J103</f>
        <v/>
      </c>
      <c r="O103" s="23" t="str">
        <f>Temperature!K103</f>
        <v/>
      </c>
      <c r="P103" s="23" t="str">
        <f>Temperature!L103</f>
        <v/>
      </c>
      <c r="Q103" s="23" t="str">
        <f>Temperature!M103</f>
        <v/>
      </c>
      <c r="R103" s="23" t="str">
        <f>Temperature!N103</f>
        <v/>
      </c>
      <c r="S103" s="23" t="str">
        <f>Temperature!O103</f>
        <v/>
      </c>
      <c r="T103" s="23" t="str">
        <f>Temperature!P103</f>
        <v/>
      </c>
      <c r="U103" s="23" t="str">
        <f>Temperature!Q103</f>
        <v/>
      </c>
      <c r="V103" t="str">
        <f>'E. coli'!S103</f>
        <v>NA</v>
      </c>
      <c r="W103" s="2" t="str">
        <f>'E. coli'!B103</f>
        <v/>
      </c>
      <c r="X103" s="23" t="str">
        <f>'E. coli'!C103</f>
        <v/>
      </c>
      <c r="Y103" s="23" t="str">
        <f>'E. coli'!D103</f>
        <v/>
      </c>
      <c r="Z103" s="23" t="str">
        <f>'E. coli'!E103</f>
        <v/>
      </c>
      <c r="AA103" s="23" t="str">
        <f>'E. coli'!F103</f>
        <v/>
      </c>
      <c r="AB103" s="23" t="str">
        <f>'E. coli'!G103</f>
        <v/>
      </c>
      <c r="AC103" s="23" t="str">
        <f>'E. coli'!H103</f>
        <v/>
      </c>
      <c r="AD103" s="23" t="str">
        <f>'E. coli'!I103</f>
        <v/>
      </c>
      <c r="AE103" s="23" t="str">
        <f>'E. coli'!J103</f>
        <v/>
      </c>
      <c r="AF103" s="23" t="str">
        <f>'E. coli'!K103</f>
        <v/>
      </c>
      <c r="AG103" s="23" t="str">
        <f>'E. coli'!L103</f>
        <v/>
      </c>
      <c r="AH103" s="23" t="str">
        <f>'E. coli'!M103</f>
        <v/>
      </c>
      <c r="AI103" s="23" t="str">
        <f>'E. coli'!N103</f>
        <v/>
      </c>
      <c r="AJ103" s="23" t="str">
        <f>'E. coli'!O103</f>
        <v/>
      </c>
      <c r="AK103" s="23" t="str">
        <f>'E. coli'!P103</f>
        <v/>
      </c>
      <c r="AL103" s="23" t="str">
        <f>'E. coli'!Q103</f>
        <v/>
      </c>
      <c r="AM103" t="str">
        <f>Turbidity!T103</f>
        <v>NA</v>
      </c>
      <c r="AN103" s="2" t="str">
        <f>Turbidity!B103</f>
        <v/>
      </c>
      <c r="AO103" s="23" t="str">
        <f>Turbidity!C103</f>
        <v/>
      </c>
      <c r="AP103" s="23" t="str">
        <f>Turbidity!D103</f>
        <v/>
      </c>
      <c r="AQ103" s="23" t="str">
        <f>Turbidity!E103</f>
        <v/>
      </c>
      <c r="AR103" s="23" t="str">
        <f>Turbidity!F103</f>
        <v/>
      </c>
      <c r="AS103" s="23" t="str">
        <f>Turbidity!G103</f>
        <v/>
      </c>
      <c r="AT103" s="23" t="str">
        <f>Turbidity!H103</f>
        <v/>
      </c>
      <c r="AU103" s="23" t="str">
        <f>Turbidity!I103</f>
        <v/>
      </c>
      <c r="AV103" s="23" t="str">
        <f>Turbidity!J103</f>
        <v/>
      </c>
      <c r="AW103" s="23" t="str">
        <f>Turbidity!K103</f>
        <v/>
      </c>
      <c r="AX103" s="23" t="str">
        <f>Turbidity!L103</f>
        <v/>
      </c>
      <c r="AY103" s="23" t="str">
        <f>Turbidity!M103</f>
        <v/>
      </c>
      <c r="AZ103" s="23" t="str">
        <f>Turbidity!N103</f>
        <v/>
      </c>
      <c r="BA103" s="23" t="str">
        <f>Turbidity!O103</f>
        <v/>
      </c>
      <c r="BB103" s="23" t="str">
        <f>Turbidity!P103</f>
        <v/>
      </c>
      <c r="BC103" s="23" t="str">
        <f>Turbidity!Q103</f>
        <v/>
      </c>
      <c r="BD103" t="str">
        <f>Chloride!T103</f>
        <v>NA</v>
      </c>
      <c r="BE103" s="2" t="str">
        <f>Chloride!B103</f>
        <v/>
      </c>
      <c r="BF103" s="23" t="str">
        <f>Chloride!C103</f>
        <v/>
      </c>
      <c r="BG103" s="23" t="str">
        <f>Chloride!D103</f>
        <v/>
      </c>
      <c r="BH103" s="23" t="str">
        <f>Chloride!E103</f>
        <v/>
      </c>
      <c r="BI103" s="23" t="str">
        <f>Chloride!F103</f>
        <v/>
      </c>
      <c r="BJ103" s="23" t="str">
        <f>Chloride!G103</f>
        <v/>
      </c>
      <c r="BK103" s="23" t="str">
        <f>Chloride!H103</f>
        <v/>
      </c>
      <c r="BL103" s="23" t="str">
        <f>Chloride!I103</f>
        <v/>
      </c>
      <c r="BM103" s="23" t="str">
        <f>Chloride!J103</f>
        <v/>
      </c>
      <c r="BN103" s="23" t="str">
        <f>Chloride!K103</f>
        <v/>
      </c>
      <c r="BO103" s="23" t="str">
        <f>Chloride!L103</f>
        <v/>
      </c>
      <c r="BP103" s="23" t="str">
        <f>Chloride!M103</f>
        <v/>
      </c>
      <c r="BQ103" s="23" t="str">
        <f>Chloride!N103</f>
        <v/>
      </c>
      <c r="BR103" s="23" t="str">
        <f>Chloride!O103</f>
        <v/>
      </c>
      <c r="BS103" s="23" t="str">
        <f>Chloride!P103</f>
        <v/>
      </c>
      <c r="BT103" s="23" t="str">
        <f>Chloride!Q103</f>
        <v/>
      </c>
      <c r="BU103" t="str">
        <f>Phosphate!T103</f>
        <v>NA</v>
      </c>
      <c r="BV103" s="2" t="str">
        <f>Phosphate!B103</f>
        <v/>
      </c>
      <c r="BW103" s="23" t="str">
        <f>Phosphate!C103</f>
        <v/>
      </c>
      <c r="BX103" s="23" t="str">
        <f>Phosphate!D103</f>
        <v/>
      </c>
      <c r="BY103" s="23" t="str">
        <f>Phosphate!E103</f>
        <v/>
      </c>
      <c r="BZ103" s="23" t="str">
        <f>Phosphate!F103</f>
        <v/>
      </c>
      <c r="CA103" s="23" t="str">
        <f>Phosphate!G103</f>
        <v/>
      </c>
      <c r="CB103" s="23" t="str">
        <f>Phosphate!H103</f>
        <v/>
      </c>
      <c r="CC103" s="23" t="str">
        <f>Phosphate!I103</f>
        <v/>
      </c>
      <c r="CD103" s="23" t="str">
        <f>Phosphate!J103</f>
        <v/>
      </c>
      <c r="CE103" s="23" t="str">
        <f>Phosphate!K103</f>
        <v/>
      </c>
      <c r="CF103" s="23" t="str">
        <f>Phosphate!L103</f>
        <v/>
      </c>
      <c r="CG103" s="23" t="str">
        <f>Phosphate!M103</f>
        <v/>
      </c>
      <c r="CH103" s="23" t="str">
        <f>Phosphate!N103</f>
        <v/>
      </c>
      <c r="CI103" s="23" t="str">
        <f>Phosphate!O103</f>
        <v/>
      </c>
      <c r="CJ103" s="23" t="str">
        <f>Phosphate!P103</f>
        <v/>
      </c>
      <c r="CK103" s="23" t="str">
        <f>Phosphate!Q103</f>
        <v/>
      </c>
      <c r="CL103" t="str">
        <f>Nitrate!T103</f>
        <v>NA</v>
      </c>
      <c r="CM103" s="2" t="str">
        <f>Nitrate!B103</f>
        <v/>
      </c>
      <c r="CN103" s="23" t="str">
        <f>Nitrate!C103</f>
        <v/>
      </c>
      <c r="CO103" s="23" t="str">
        <f>Nitrate!D103</f>
        <v/>
      </c>
      <c r="CP103" s="23" t="str">
        <f>Nitrate!E103</f>
        <v/>
      </c>
      <c r="CQ103" s="23" t="str">
        <f>Nitrate!F103</f>
        <v/>
      </c>
      <c r="CR103" s="23" t="str">
        <f>Nitrate!G103</f>
        <v/>
      </c>
      <c r="CS103" s="23" t="str">
        <f>Nitrate!H103</f>
        <v/>
      </c>
      <c r="CT103" s="23" t="str">
        <f>Nitrate!I103</f>
        <v/>
      </c>
      <c r="CU103" s="23" t="str">
        <f>Nitrate!J103</f>
        <v/>
      </c>
      <c r="CV103" s="23" t="str">
        <f>Nitrate!K103</f>
        <v/>
      </c>
      <c r="CW103" s="23" t="str">
        <f>Nitrate!L103</f>
        <v/>
      </c>
      <c r="CX103" s="23" t="str">
        <f>Nitrate!M103</f>
        <v/>
      </c>
      <c r="CY103" s="23" t="str">
        <f>Nitrate!N103</f>
        <v/>
      </c>
      <c r="CZ103" s="23" t="str">
        <f>Nitrate!O103</f>
        <v/>
      </c>
      <c r="DA103" s="23" t="str">
        <f>Nitrate!P103</f>
        <v/>
      </c>
      <c r="DB103" s="23" t="str">
        <f>Nitrate!Q103</f>
        <v/>
      </c>
      <c r="DC103" s="2" t="str">
        <f>Phycocyanin!R103</f>
        <v/>
      </c>
      <c r="DD103" s="27">
        <f>Phycocyanin!$B103</f>
        <v>45875</v>
      </c>
      <c r="DE103" s="23" t="str">
        <f>Phycocyanin!C103</f>
        <v/>
      </c>
      <c r="DF103" s="23" t="str">
        <f>Phycocyanin!D103</f>
        <v/>
      </c>
      <c r="DG103" s="23" t="str">
        <f>Phycocyanin!E103</f>
        <v/>
      </c>
      <c r="DH103" s="23">
        <f>Phycocyanin!F103</f>
        <v>119</v>
      </c>
      <c r="DI103" s="23">
        <f>Phycocyanin!G103</f>
        <v>97</v>
      </c>
      <c r="DJ103" s="23" t="str">
        <f>Phycocyanin!H103</f>
        <v/>
      </c>
      <c r="DK103" s="23">
        <f>Phycocyanin!I103</f>
        <v>155</v>
      </c>
      <c r="DL103" s="23">
        <f>Phycocyanin!J103</f>
        <v>53</v>
      </c>
      <c r="DM103" s="23">
        <f>Phycocyanin!K103</f>
        <v>77</v>
      </c>
      <c r="DN103" s="23">
        <f>Phycocyanin!L103</f>
        <v>70</v>
      </c>
      <c r="DO103" s="23">
        <f>Phycocyanin!M103</f>
        <v>29</v>
      </c>
      <c r="DP103" s="23">
        <f>Phycocyanin!N103</f>
        <v>10</v>
      </c>
      <c r="DQ103" s="23" t="str">
        <f>Phycocyanin!O103</f>
        <v/>
      </c>
      <c r="DR103" s="23" t="str">
        <f>Phycocyanin!P103</f>
        <v/>
      </c>
      <c r="DS103" s="23" t="str">
        <f>Phycocyanin!Q103</f>
        <v/>
      </c>
      <c r="DT103" s="19" t="str">
        <f>TRIM(_xlfn.XLOOKUP(A103, '[1]Site_GPS-Coordinates'!$A:$A, '[1]Site_GPS-Coordinates'!$B:$B))</f>
        <v>40.359052</v>
      </c>
      <c r="DU103" t="str">
        <f>TRIM(_xlfn.XLOOKUP(A103, '[1]Site_GPS-Coordinates'!$A:$A, '[1]Site_GPS-Coordinates'!$C:$C))</f>
        <v>-74.76559</v>
      </c>
    </row>
    <row r="104" spans="1:125">
      <c r="A104" s="3" t="s">
        <v>107</v>
      </c>
      <c r="B104" t="s">
        <v>322</v>
      </c>
      <c r="C104" s="27" t="str" cm="1">
        <f t="array" ref="C104">IFERROR(MAX(_xlfn._xlws.FILTER([1]SURVEY123!$J:$J,[1]SURVEY123!$L:$L=A104)),"NA")</f>
        <v>NA</v>
      </c>
      <c r="D104">
        <f t="shared" si="2"/>
        <v>0</v>
      </c>
      <c r="E104" t="str">
        <f>Temperature!T104</f>
        <v>NA</v>
      </c>
      <c r="F104" t="str">
        <f>Temperature!B104</f>
        <v/>
      </c>
      <c r="G104" s="23" t="str">
        <f>Temperature!C104</f>
        <v/>
      </c>
      <c r="H104" s="23" t="str">
        <f>Temperature!D104</f>
        <v/>
      </c>
      <c r="I104" s="23" t="str">
        <f>Temperature!E104</f>
        <v/>
      </c>
      <c r="J104" s="23" t="str">
        <f>Temperature!F104</f>
        <v/>
      </c>
      <c r="K104" s="23" t="str">
        <f>Temperature!G104</f>
        <v/>
      </c>
      <c r="L104" s="23" t="str">
        <f>Temperature!H104</f>
        <v/>
      </c>
      <c r="M104" s="23" t="str">
        <f>Temperature!I104</f>
        <v/>
      </c>
      <c r="N104" s="23" t="str">
        <f>Temperature!J104</f>
        <v/>
      </c>
      <c r="O104" s="23" t="str">
        <f>Temperature!K104</f>
        <v/>
      </c>
      <c r="P104" s="23" t="str">
        <f>Temperature!L104</f>
        <v/>
      </c>
      <c r="Q104" s="23" t="str">
        <f>Temperature!M104</f>
        <v/>
      </c>
      <c r="R104" s="23" t="str">
        <f>Temperature!N104</f>
        <v/>
      </c>
      <c r="S104" s="23" t="str">
        <f>Temperature!O104</f>
        <v/>
      </c>
      <c r="T104" s="23" t="str">
        <f>Temperature!P104</f>
        <v/>
      </c>
      <c r="U104" s="23" t="str">
        <f>Temperature!Q104</f>
        <v/>
      </c>
      <c r="V104" t="str">
        <f>'E. coli'!S104</f>
        <v>NA</v>
      </c>
      <c r="W104" s="2" t="str">
        <f>'E. coli'!B104</f>
        <v/>
      </c>
      <c r="X104" s="23" t="str">
        <f>'E. coli'!C104</f>
        <v/>
      </c>
      <c r="Y104" s="23" t="str">
        <f>'E. coli'!D104</f>
        <v/>
      </c>
      <c r="Z104" s="23" t="str">
        <f>'E. coli'!E104</f>
        <v/>
      </c>
      <c r="AA104" s="23" t="str">
        <f>'E. coli'!F104</f>
        <v/>
      </c>
      <c r="AB104" s="23" t="str">
        <f>'E. coli'!G104</f>
        <v/>
      </c>
      <c r="AC104" s="23" t="str">
        <f>'E. coli'!H104</f>
        <v/>
      </c>
      <c r="AD104" s="23" t="str">
        <f>'E. coli'!I104</f>
        <v/>
      </c>
      <c r="AE104" s="23" t="str">
        <f>'E. coli'!J104</f>
        <v/>
      </c>
      <c r="AF104" s="23" t="str">
        <f>'E. coli'!K104</f>
        <v/>
      </c>
      <c r="AG104" s="23" t="str">
        <f>'E. coli'!L104</f>
        <v/>
      </c>
      <c r="AH104" s="23" t="str">
        <f>'E. coli'!M104</f>
        <v/>
      </c>
      <c r="AI104" s="23" t="str">
        <f>'E. coli'!N104</f>
        <v/>
      </c>
      <c r="AJ104" s="23" t="str">
        <f>'E. coli'!O104</f>
        <v/>
      </c>
      <c r="AK104" s="23" t="str">
        <f>'E. coli'!P104</f>
        <v/>
      </c>
      <c r="AL104" s="23" t="str">
        <f>'E. coli'!Q104</f>
        <v/>
      </c>
      <c r="AM104" t="str">
        <f>Turbidity!T104</f>
        <v>NA</v>
      </c>
      <c r="AN104" s="2" t="str">
        <f>Turbidity!B104</f>
        <v/>
      </c>
      <c r="AO104" s="23" t="str">
        <f>Turbidity!C104</f>
        <v/>
      </c>
      <c r="AP104" s="23" t="str">
        <f>Turbidity!D104</f>
        <v/>
      </c>
      <c r="AQ104" s="23" t="str">
        <f>Turbidity!E104</f>
        <v/>
      </c>
      <c r="AR104" s="23" t="str">
        <f>Turbidity!F104</f>
        <v/>
      </c>
      <c r="AS104" s="23" t="str">
        <f>Turbidity!G104</f>
        <v/>
      </c>
      <c r="AT104" s="23" t="str">
        <f>Turbidity!H104</f>
        <v/>
      </c>
      <c r="AU104" s="23" t="str">
        <f>Turbidity!I104</f>
        <v/>
      </c>
      <c r="AV104" s="23" t="str">
        <f>Turbidity!J104</f>
        <v/>
      </c>
      <c r="AW104" s="23" t="str">
        <f>Turbidity!K104</f>
        <v/>
      </c>
      <c r="AX104" s="23" t="str">
        <f>Turbidity!L104</f>
        <v/>
      </c>
      <c r="AY104" s="23" t="str">
        <f>Turbidity!M104</f>
        <v/>
      </c>
      <c r="AZ104" s="23" t="str">
        <f>Turbidity!N104</f>
        <v/>
      </c>
      <c r="BA104" s="23" t="str">
        <f>Turbidity!O104</f>
        <v/>
      </c>
      <c r="BB104" s="23" t="str">
        <f>Turbidity!P104</f>
        <v/>
      </c>
      <c r="BC104" s="23" t="str">
        <f>Turbidity!Q104</f>
        <v/>
      </c>
      <c r="BD104" t="str">
        <f>Chloride!T104</f>
        <v>NA</v>
      </c>
      <c r="BE104" s="2" t="str">
        <f>Chloride!B104</f>
        <v/>
      </c>
      <c r="BF104" s="23" t="str">
        <f>Chloride!C104</f>
        <v/>
      </c>
      <c r="BG104" s="23" t="str">
        <f>Chloride!D104</f>
        <v/>
      </c>
      <c r="BH104" s="23" t="str">
        <f>Chloride!E104</f>
        <v/>
      </c>
      <c r="BI104" s="23" t="str">
        <f>Chloride!F104</f>
        <v/>
      </c>
      <c r="BJ104" s="23" t="str">
        <f>Chloride!G104</f>
        <v/>
      </c>
      <c r="BK104" s="23" t="str">
        <f>Chloride!H104</f>
        <v/>
      </c>
      <c r="BL104" s="23" t="str">
        <f>Chloride!I104</f>
        <v/>
      </c>
      <c r="BM104" s="23" t="str">
        <f>Chloride!J104</f>
        <v/>
      </c>
      <c r="BN104" s="23" t="str">
        <f>Chloride!K104</f>
        <v/>
      </c>
      <c r="BO104" s="23" t="str">
        <f>Chloride!L104</f>
        <v/>
      </c>
      <c r="BP104" s="23" t="str">
        <f>Chloride!M104</f>
        <v/>
      </c>
      <c r="BQ104" s="23" t="str">
        <f>Chloride!N104</f>
        <v/>
      </c>
      <c r="BR104" s="23" t="str">
        <f>Chloride!O104</f>
        <v/>
      </c>
      <c r="BS104" s="23" t="str">
        <f>Chloride!P104</f>
        <v/>
      </c>
      <c r="BT104" s="23" t="str">
        <f>Chloride!Q104</f>
        <v/>
      </c>
      <c r="BU104" t="str">
        <f>Phosphate!T104</f>
        <v>NA</v>
      </c>
      <c r="BV104" s="2" t="str">
        <f>Phosphate!B104</f>
        <v/>
      </c>
      <c r="BW104" s="23" t="str">
        <f>Phosphate!C104</f>
        <v/>
      </c>
      <c r="BX104" s="23" t="str">
        <f>Phosphate!D104</f>
        <v/>
      </c>
      <c r="BY104" s="23" t="str">
        <f>Phosphate!E104</f>
        <v/>
      </c>
      <c r="BZ104" s="23" t="str">
        <f>Phosphate!F104</f>
        <v/>
      </c>
      <c r="CA104" s="23" t="str">
        <f>Phosphate!G104</f>
        <v/>
      </c>
      <c r="CB104" s="23" t="str">
        <f>Phosphate!H104</f>
        <v/>
      </c>
      <c r="CC104" s="23" t="str">
        <f>Phosphate!I104</f>
        <v/>
      </c>
      <c r="CD104" s="23" t="str">
        <f>Phosphate!J104</f>
        <v/>
      </c>
      <c r="CE104" s="23" t="str">
        <f>Phosphate!K104</f>
        <v/>
      </c>
      <c r="CF104" s="23" t="str">
        <f>Phosphate!L104</f>
        <v/>
      </c>
      <c r="CG104" s="23" t="str">
        <f>Phosphate!M104</f>
        <v/>
      </c>
      <c r="CH104" s="23" t="str">
        <f>Phosphate!N104</f>
        <v/>
      </c>
      <c r="CI104" s="23" t="str">
        <f>Phosphate!O104</f>
        <v/>
      </c>
      <c r="CJ104" s="23" t="str">
        <f>Phosphate!P104</f>
        <v/>
      </c>
      <c r="CK104" s="23" t="str">
        <f>Phosphate!Q104</f>
        <v/>
      </c>
      <c r="CL104" t="str">
        <f>Nitrate!T104</f>
        <v>NA</v>
      </c>
      <c r="CM104" s="2" t="str">
        <f>Nitrate!B104</f>
        <v/>
      </c>
      <c r="CN104" s="23" t="str">
        <f>Nitrate!C104</f>
        <v/>
      </c>
      <c r="CO104" s="23" t="str">
        <f>Nitrate!D104</f>
        <v/>
      </c>
      <c r="CP104" s="23" t="str">
        <f>Nitrate!E104</f>
        <v/>
      </c>
      <c r="CQ104" s="23" t="str">
        <f>Nitrate!F104</f>
        <v/>
      </c>
      <c r="CR104" s="23" t="str">
        <f>Nitrate!G104</f>
        <v/>
      </c>
      <c r="CS104" s="23" t="str">
        <f>Nitrate!H104</f>
        <v/>
      </c>
      <c r="CT104" s="23" t="str">
        <f>Nitrate!I104</f>
        <v/>
      </c>
      <c r="CU104" s="23" t="str">
        <f>Nitrate!J104</f>
        <v/>
      </c>
      <c r="CV104" s="23" t="str">
        <f>Nitrate!K104</f>
        <v/>
      </c>
      <c r="CW104" s="23" t="str">
        <f>Nitrate!L104</f>
        <v/>
      </c>
      <c r="CX104" s="23" t="str">
        <f>Nitrate!M104</f>
        <v/>
      </c>
      <c r="CY104" s="23" t="str">
        <f>Nitrate!N104</f>
        <v/>
      </c>
      <c r="CZ104" s="23" t="str">
        <f>Nitrate!O104</f>
        <v/>
      </c>
      <c r="DA104" s="23" t="str">
        <f>Nitrate!P104</f>
        <v/>
      </c>
      <c r="DB104" s="23" t="str">
        <f>Nitrate!Q104</f>
        <v/>
      </c>
      <c r="DC104" s="2" t="str">
        <f>Phycocyanin!R104</f>
        <v/>
      </c>
      <c r="DD104" s="27">
        <f>Phycocyanin!$B104</f>
        <v>45875</v>
      </c>
      <c r="DE104" s="23" t="str">
        <f>Phycocyanin!C104</f>
        <v/>
      </c>
      <c r="DF104" s="23" t="str">
        <f>Phycocyanin!D104</f>
        <v/>
      </c>
      <c r="DG104" s="23" t="str">
        <f>Phycocyanin!E104</f>
        <v/>
      </c>
      <c r="DH104" s="23">
        <f>Phycocyanin!F104</f>
        <v>158</v>
      </c>
      <c r="DI104" s="23">
        <f>Phycocyanin!G104</f>
        <v>80</v>
      </c>
      <c r="DJ104" s="23">
        <f>Phycocyanin!H104</f>
        <v>173</v>
      </c>
      <c r="DK104" s="23">
        <f>Phycocyanin!I104</f>
        <v>199</v>
      </c>
      <c r="DL104" s="23">
        <f>Phycocyanin!J104</f>
        <v>36</v>
      </c>
      <c r="DM104" s="23">
        <f>Phycocyanin!K104</f>
        <v>110</v>
      </c>
      <c r="DN104" s="23">
        <f>Phycocyanin!L104</f>
        <v>54</v>
      </c>
      <c r="DO104" s="23">
        <f>Phycocyanin!M104</f>
        <v>27</v>
      </c>
      <c r="DP104" s="23">
        <f>Phycocyanin!N104</f>
        <v>11</v>
      </c>
      <c r="DQ104" s="23" t="str">
        <f>Phycocyanin!O104</f>
        <v/>
      </c>
      <c r="DR104" s="23" t="str">
        <f>Phycocyanin!P104</f>
        <v/>
      </c>
      <c r="DS104" s="23" t="str">
        <f>Phycocyanin!Q104</f>
        <v/>
      </c>
      <c r="DT104" s="19" t="str">
        <f>TRIM(_xlfn.XLOOKUP(A104, '[1]Site_GPS-Coordinates'!$A:$A, '[1]Site_GPS-Coordinates'!$B:$B))</f>
        <v>40.358053</v>
      </c>
      <c r="DU104" t="str">
        <f>TRIM(_xlfn.XLOOKUP(A104, '[1]Site_GPS-Coordinates'!$A:$A, '[1]Site_GPS-Coordinates'!$C:$C))</f>
        <v>-74.765933</v>
      </c>
    </row>
  </sheetData>
  <phoneticPr fontId="22" type="noConversion"/>
  <conditionalFormatting sqref="A1:A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2019A8CD680B49896E2B585F6F11E5" ma:contentTypeVersion="19" ma:contentTypeDescription="Create a new document." ma:contentTypeScope="" ma:versionID="e39424a8586b49698569749531bb2d3a">
  <xsd:schema xmlns:xsd="http://www.w3.org/2001/XMLSchema" xmlns:xs="http://www.w3.org/2001/XMLSchema" xmlns:p="http://schemas.microsoft.com/office/2006/metadata/properties" xmlns:ns2="3fb7c7bf-d03b-48dd-8d0b-133d897f0566" xmlns:ns3="c784470f-fe1c-44bf-b8b4-c1060a392f53" targetNamespace="http://schemas.microsoft.com/office/2006/metadata/properties" ma:root="true" ma:fieldsID="7ae0ad0bb9599b5dc9c74ebf6ea106e4" ns2:_="" ns3:_="">
    <xsd:import namespace="3fb7c7bf-d03b-48dd-8d0b-133d897f0566"/>
    <xsd:import namespace="c784470f-fe1c-44bf-b8b4-c1060a392f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7c7bf-d03b-48dd-8d0b-133d897f0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31a28f-cf95-4638-a9ad-b99f65373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4470f-fe1c-44bf-b8b4-c1060a392f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900e4f5-1e76-44e5-a580-41acf7ebd349}" ma:internalName="TaxCatchAll" ma:showField="CatchAllData" ma:web="c784470f-fe1c-44bf-b8b4-c1060a392f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84470f-fe1c-44bf-b8b4-c1060a392f53" xsi:nil="true"/>
    <lcf76f155ced4ddcb4097134ff3c332f xmlns="3fb7c7bf-d03b-48dd-8d0b-133d897f05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B8DB09-2AD0-4957-99D7-A773C8E8CB3E}"/>
</file>

<file path=customXml/itemProps2.xml><?xml version="1.0" encoding="utf-8"?>
<ds:datastoreItem xmlns:ds="http://schemas.openxmlformats.org/officeDocument/2006/customXml" ds:itemID="{F754AA39-A402-4431-9D35-4A31530B7B0E}"/>
</file>

<file path=customXml/itemProps3.xml><?xml version="1.0" encoding="utf-8"?>
<ds:datastoreItem xmlns:ds="http://schemas.openxmlformats.org/officeDocument/2006/customXml" ds:itemID="{70ED61C5-7C40-4247-ADAA-8E893BA0E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2024-05-29T20:44:25Z</dcterms:created>
  <dcterms:modified xsi:type="dcterms:W3CDTF">2025-08-11T17:20:08Z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0x010100AD2019A8CD680B49896E2B585F6F11E5</vt:lpwstr>
  </property>
  <property fmtid="{D5CDD505-2E9C-101B-9397-08002B2CF9AE}" pid="3" name="MediaServiceImageTags">
    <vt:lpwstr/>
  </property>
</Properties>
</file>